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98" yWindow="-98" windowWidth="28996" windowHeight="15796" tabRatio="600" firstSheet="0" activeTab="0" autoFilterDateGrouping="1"/>
  </bookViews>
  <sheets>
    <sheet xmlns:r="http://schemas.openxmlformats.org/officeDocument/2006/relationships" name="Feuil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1" fillId="0" borderId="0" pivotButton="0" quotePrefix="0" xfId="0"/>
    <xf numFmtId="9" fontId="0" fillId="0" borderId="0" pivotButton="0" quotePrefix="0" xfId="0"/>
    <xf numFmtId="0" fontId="0" fillId="0" borderId="0" pivotButton="0" quotePrefix="0" xfId="0"/>
    <xf numFmtId="10" fontId="0" fillId="0" borderId="0" pivotButton="0" quotePrefix="0" xfId="0"/>
    <xf numFmtId="0" fontId="0" fillId="2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P24"/>
  <sheetViews>
    <sheetView tabSelected="1" workbookViewId="0">
      <selection activeCell="B24" sqref="B24:C24"/>
    </sheetView>
  </sheetViews>
  <sheetFormatPr baseColWidth="10" defaultRowHeight="14.25"/>
  <cols>
    <col width="32.06640625" bestFit="1" customWidth="1" style="5" min="1" max="1"/>
    <col width="20.33203125" customWidth="1" style="5" min="2" max="2"/>
  </cols>
  <sheetData>
    <row r="1">
      <c r="C1" s="2" t="n"/>
      <c r="H1" s="2" t="n"/>
      <c r="M1" s="2" t="n"/>
    </row>
    <row r="2">
      <c r="B2" s="2" t="inlineStr">
        <is>
          <t>14/15</t>
        </is>
      </c>
      <c r="C2" s="2" t="inlineStr">
        <is>
          <t>15/16</t>
        </is>
      </c>
      <c r="D2" s="2" t="inlineStr">
        <is>
          <t>16/17</t>
        </is>
      </c>
      <c r="E2" s="2" t="inlineStr">
        <is>
          <t>17/18</t>
        </is>
      </c>
      <c r="F2" s="2" t="inlineStr">
        <is>
          <t>18/19</t>
        </is>
      </c>
    </row>
    <row r="3">
      <c r="A3" t="inlineStr">
        <is>
          <t>Récolte</t>
        </is>
      </c>
      <c r="B3" t="n">
        <v>45664</v>
      </c>
      <c r="C3" t="n">
        <v>46718</v>
      </c>
      <c r="D3" t="n">
        <v>44279</v>
      </c>
      <c r="E3" t="n">
        <v>36022</v>
      </c>
      <c r="F3" t="n">
        <v>47695</v>
      </c>
      <c r="G3" s="4">
        <f>F3/F7</f>
        <v/>
      </c>
    </row>
    <row r="4">
      <c r="A4" t="inlineStr">
        <is>
          <t>Stocks à la propriété fin de campagne</t>
        </is>
      </c>
      <c r="B4" t="n">
        <v>27320</v>
      </c>
      <c r="C4" t="n">
        <v>27634</v>
      </c>
      <c r="D4" t="n">
        <v>29831</v>
      </c>
      <c r="E4" t="n">
        <v>31541</v>
      </c>
      <c r="F4" t="n">
        <v>26422</v>
      </c>
      <c r="G4" s="4">
        <f>F4/F7</f>
        <v/>
      </c>
    </row>
    <row r="5">
      <c r="A5" t="inlineStr">
        <is>
          <t>Disponibilités</t>
        </is>
      </c>
      <c r="B5">
        <f>SUM(B3:B4)</f>
        <v/>
      </c>
      <c r="C5">
        <f>SUM(C3:C4)</f>
        <v/>
      </c>
      <c r="D5">
        <f>SUM(D3:D4)</f>
        <v/>
      </c>
      <c r="E5">
        <f>SUM(E3:E4)</f>
        <v/>
      </c>
      <c r="F5">
        <f>SUM(F3:F4)</f>
        <v/>
      </c>
      <c r="G5" s="4">
        <f>F5/F7</f>
        <v/>
      </c>
    </row>
    <row r="6">
      <c r="A6" t="inlineStr">
        <is>
          <t>Stocks au commerce fin de campagne</t>
        </is>
      </c>
      <c r="B6" t="n">
        <v>21326</v>
      </c>
      <c r="C6" t="n">
        <v>20022</v>
      </c>
      <c r="D6" t="n">
        <v>21368</v>
      </c>
      <c r="E6" t="n">
        <v>20204</v>
      </c>
      <c r="F6" t="n">
        <v>21038</v>
      </c>
      <c r="G6" s="4">
        <f>F6/F7</f>
        <v/>
      </c>
    </row>
    <row r="7">
      <c r="A7" s="3" t="inlineStr">
        <is>
          <t>Stock début de campagne</t>
        </is>
      </c>
      <c r="B7" s="3" t="n"/>
      <c r="C7">
        <f>B4+B6</f>
        <v/>
      </c>
      <c r="D7">
        <f>C4+C6</f>
        <v/>
      </c>
      <c r="E7">
        <f>D4+D6</f>
        <v/>
      </c>
      <c r="F7">
        <f>E4+E6</f>
        <v/>
      </c>
      <c r="G7" s="4" t="n">
        <v>1</v>
      </c>
    </row>
    <row r="8">
      <c r="A8" t="inlineStr">
        <is>
          <t xml:space="preserve">Importation </t>
        </is>
      </c>
      <c r="B8" t="n">
        <v>7000</v>
      </c>
      <c r="C8" t="n">
        <v>7581</v>
      </c>
      <c r="D8" t="n">
        <v>7622</v>
      </c>
      <c r="E8" t="n">
        <v>7311</v>
      </c>
      <c r="F8" t="n">
        <v>6774</v>
      </c>
      <c r="G8" s="4">
        <f>F8/F7</f>
        <v/>
      </c>
    </row>
    <row r="9">
      <c r="A9" s="3" t="inlineStr">
        <is>
          <t>Total</t>
        </is>
      </c>
      <c r="C9" s="3">
        <f>C3+C7+C8</f>
        <v/>
      </c>
      <c r="D9" s="3">
        <f>D3+D7+D8</f>
        <v/>
      </c>
      <c r="E9" s="3">
        <f>E3+E7+E8</f>
        <v/>
      </c>
      <c r="G9" s="4" t="n"/>
    </row>
    <row r="10">
      <c r="G10" s="4" t="n"/>
    </row>
    <row r="11">
      <c r="A11" t="inlineStr">
        <is>
          <t>Consommation vin</t>
        </is>
      </c>
      <c r="B11" t="n">
        <v>27166</v>
      </c>
      <c r="C11" t="n">
        <v>25996</v>
      </c>
      <c r="D11" t="n">
        <v>28259</v>
      </c>
      <c r="E11" t="n">
        <v>27421</v>
      </c>
      <c r="F11" t="n">
        <v>26028</v>
      </c>
      <c r="G11" s="4">
        <f>F11/F7</f>
        <v/>
      </c>
    </row>
    <row r="12">
      <c r="A12" t="inlineStr">
        <is>
          <t>Cognac</t>
        </is>
      </c>
      <c r="B12" t="n">
        <v>8313</v>
      </c>
      <c r="C12" t="n">
        <v>9288</v>
      </c>
      <c r="D12" t="n">
        <v>7528</v>
      </c>
      <c r="E12" t="n">
        <v>6633</v>
      </c>
      <c r="F12" t="n">
        <v>9648</v>
      </c>
      <c r="G12" s="4">
        <f>F12/F7</f>
        <v/>
      </c>
    </row>
    <row r="13">
      <c r="A13" t="inlineStr">
        <is>
          <t>Usages industriels</t>
        </is>
      </c>
      <c r="G13" s="4" t="n"/>
    </row>
    <row r="14">
      <c r="A14" t="inlineStr">
        <is>
          <t>Exportation</t>
        </is>
      </c>
      <c r="B14" t="n">
        <v>14303</v>
      </c>
      <c r="C14" t="n">
        <v>13979</v>
      </c>
      <c r="D14" t="n">
        <v>14540</v>
      </c>
      <c r="E14" t="n">
        <v>14848</v>
      </c>
      <c r="F14" t="n">
        <v>14219</v>
      </c>
      <c r="G14" s="4">
        <f>F14/F7</f>
        <v/>
      </c>
    </row>
    <row r="15">
      <c r="A15" t="inlineStr">
        <is>
          <t>Stocks de fin de campagne</t>
        </is>
      </c>
      <c r="B15">
        <f>C7</f>
        <v/>
      </c>
      <c r="C15">
        <f>D7</f>
        <v/>
      </c>
      <c r="D15">
        <f>E7</f>
        <v/>
      </c>
      <c r="E15">
        <f>F7</f>
        <v/>
      </c>
      <c r="G15" s="4" t="n"/>
    </row>
    <row r="16">
      <c r="A16" s="3" t="inlineStr">
        <is>
          <t>Total</t>
        </is>
      </c>
      <c r="B16" s="3">
        <f>B11+B12+B14+B15</f>
        <v/>
      </c>
      <c r="C16" s="3">
        <f>C11+C12+C14+C15</f>
        <v/>
      </c>
      <c r="D16" s="3">
        <f>D11+D12+D14+D15</f>
        <v/>
      </c>
      <c r="E16" s="3">
        <f>E11+E12+E14+E15</f>
        <v/>
      </c>
      <c r="F16" s="3">
        <f>F11+F12+F14+F15</f>
        <v/>
      </c>
    </row>
    <row r="18">
      <c r="B18">
        <f>B11+B12+B14-B8</f>
        <v/>
      </c>
      <c r="C18">
        <f>C11+C12+C14-C8</f>
        <v/>
      </c>
      <c r="D18">
        <f>D11+D12+D14-D8</f>
        <v/>
      </c>
      <c r="E18">
        <f>E11+E12+E14-E8</f>
        <v/>
      </c>
      <c r="F18">
        <f>F11+F12+F14-F8</f>
        <v/>
      </c>
    </row>
    <row r="19">
      <c r="A19" t="inlineStr">
        <is>
          <t>Sortie de chais</t>
        </is>
      </c>
      <c r="B19" t="n">
        <v>42401</v>
      </c>
      <c r="C19" t="n">
        <v>43748</v>
      </c>
      <c r="D19" s="7" t="n">
        <v>51088</v>
      </c>
      <c r="E19" s="7" t="n">
        <v>53485</v>
      </c>
      <c r="F19" s="7" t="n">
        <v>51374</v>
      </c>
      <c r="G19" s="4" t="n"/>
    </row>
    <row r="20">
      <c r="B20" s="6">
        <f>B11/B19</f>
        <v/>
      </c>
      <c r="C20" s="6">
        <f>C11/C19</f>
        <v/>
      </c>
      <c r="D20" s="6">
        <f>D11/D19</f>
        <v/>
      </c>
      <c r="E20" s="6">
        <f>E11/E19</f>
        <v/>
      </c>
      <c r="F20" s="6">
        <f>F11/F19</f>
        <v/>
      </c>
    </row>
    <row r="21">
      <c r="B21" s="6">
        <f>B6/B11</f>
        <v/>
      </c>
      <c r="C21" s="6">
        <f>C6/C11</f>
        <v/>
      </c>
      <c r="D21" s="6">
        <f>D6/D11</f>
        <v/>
      </c>
      <c r="E21" s="6">
        <f>E6/E11</f>
        <v/>
      </c>
      <c r="F21" s="6">
        <f>F6/F11</f>
        <v/>
      </c>
    </row>
    <row r="24">
      <c r="B24">
        <f>B5-C4</f>
        <v/>
      </c>
      <c r="C24">
        <f>C5-D4</f>
        <v/>
      </c>
      <c r="D24">
        <f>D5-E4</f>
        <v/>
      </c>
      <c r="E24">
        <f>E5-F4</f>
        <v/>
      </c>
    </row>
  </sheetData>
  <mergeCells count="3">
    <mergeCell ref="C1:F1"/>
    <mergeCell ref="H1:K1"/>
    <mergeCell ref="M1:P1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julie</dc:creator>
  <dcterms:created xmlns:dcterms="http://purl.org/dc/terms/" xmlns:xsi="http://www.w3.org/2001/XMLSchema-instance" xsi:type="dcterms:W3CDTF">2022-12-21T14:40:30Z</dcterms:created>
  <dcterms:modified xmlns:dcterms="http://purl.org/dc/terms/" xmlns:xsi="http://www.w3.org/2001/XMLSchema-instance" xsi:type="dcterms:W3CDTF">2022-12-21T18:35:31Z</dcterms:modified>
  <cp:lastModifiedBy>Julien Alapetite</cp:lastModifiedBy>
</cp:coreProperties>
</file>