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TerriFlux\MFAData\Recherche\Filières Agricoles SOCLE\Etude\Pomme de terre\"/>
    </mc:Choice>
  </mc:AlternateContent>
  <xr:revisionPtr revIDLastSave="0" documentId="8_{AB271DA8-FF3F-4EEE-9501-CB1BB6C84CA1}" xr6:coauthVersionLast="47" xr6:coauthVersionMax="47" xr10:uidLastSave="{00000000-0000-0000-0000-000000000000}"/>
  <bookViews>
    <workbookView xWindow="-5040" yWindow="-16320" windowWidth="38640" windowHeight="15840" tabRatio="966" firstSheet="1" activeTab="43" xr2:uid="{00000000-000D-0000-FFFF-FFFF00000000}"/>
  </bookViews>
  <sheets>
    <sheet name="Informations générales" sheetId="1" r:id="rId1"/>
    <sheet name="SOMMAIRE" sheetId="2" r:id="rId2"/>
    <sheet name="Lecture du fichier" sheetId="3" r:id="rId3"/>
    <sheet name="Etiquettes" sheetId="4" r:id="rId4"/>
    <sheet name="Produits" sheetId="5" r:id="rId5"/>
    <sheet name="Secteurs" sheetId="6" r:id="rId6"/>
    <sheet name="Table emplois ressources" sheetId="42" r:id="rId7"/>
    <sheet name="Données" sheetId="7" r:id="rId8"/>
    <sheet name="Contraintes" sheetId="19" r:id="rId9"/>
    <sheet name="Données " sheetId="8" state="hidden" r:id="rId10"/>
    <sheet name="Récolte - AGRESTE" sheetId="9" state="hidden" r:id="rId11"/>
    <sheet name="Données  " sheetId="10" state="hidden" r:id="rId12"/>
    <sheet name="Fabrications - PRODCOM" sheetId="11" state="hidden" r:id="rId13"/>
    <sheet name="Données   " sheetId="12" state="hidden" r:id="rId14"/>
    <sheet name="I&amp;E mensuels - EUROSTAT" sheetId="13" state="hidden" r:id="rId15"/>
    <sheet name="I&amp;E annuels - EUROSTAT" sheetId="14" state="hidden" r:id="rId16"/>
    <sheet name="Prétraitement données miroir" sheetId="15" state="hidden" r:id="rId17"/>
    <sheet name="I&amp;E avec BE et NL (FR)" sheetId="16" state="hidden" r:id="rId18"/>
    <sheet name="I&amp;E avec FR (BE et NL)" sheetId="17" state="hidden" r:id="rId19"/>
    <sheet name="Données    " sheetId="18" state="hidden" r:id="rId20"/>
    <sheet name="  Données" sheetId="20" state="hidden" r:id="rId21"/>
    <sheet name="MP Transformation - AGRESTE" sheetId="21" state="hidden" r:id="rId22"/>
    <sheet name="Contraintes " sheetId="22" state="hidden" r:id="rId23"/>
    <sheet name="   Données" sheetId="23" state="hidden" r:id="rId24"/>
    <sheet name="Coproduits - ONRB" sheetId="24" state="hidden" r:id="rId25"/>
    <sheet name="Données     " sheetId="25" state="hidden" r:id="rId26"/>
    <sheet name="Contraintes  " sheetId="26" state="hidden" r:id="rId27"/>
    <sheet name="    Données" sheetId="27" state="hidden" r:id="rId28"/>
    <sheet name="Transformation - GIPT" sheetId="28" state="hidden" r:id="rId29"/>
    <sheet name="Données      " sheetId="29" state="hidden" r:id="rId30"/>
    <sheet name="Contraintes   " sheetId="30" state="hidden" r:id="rId31"/>
    <sheet name="     Données" sheetId="31" state="hidden" r:id="rId32"/>
    <sheet name="Transformation - FranceAgriMer" sheetId="32" state="hidden" r:id="rId33"/>
    <sheet name="Récolte et échanges - SEMAE" sheetId="33" state="hidden" r:id="rId34"/>
    <sheet name="Données        " sheetId="34" state="hidden" r:id="rId35"/>
    <sheet name="Contraintes    " sheetId="35" state="hidden" r:id="rId36"/>
    <sheet name="      Données" sheetId="36" state="hidden" r:id="rId37"/>
    <sheet name="Conso RHD - CIRCANA" sheetId="37" state="hidden" r:id="rId38"/>
    <sheet name="Données         " sheetId="38" state="hidden" r:id="rId39"/>
    <sheet name="Débouchés - CNIPT" sheetId="39" state="hidden" r:id="rId40"/>
    <sheet name=" Données" sheetId="40" state="hidden" r:id="rId41"/>
    <sheet name="Données       " sheetId="41" state="hidden" r:id="rId42"/>
    <sheet name="Résultats" sheetId="43" r:id="rId43"/>
    <sheet name="Analyses des résultats" sheetId="44" r:id="rId44"/>
  </sheets>
  <definedNames>
    <definedName name="_xlnm._FilterDatabase" localSheetId="43" hidden="1">'Analyses des résultats'!$A$1:$AA$2218</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2" i="41" l="1"/>
  <c r="M112" i="41"/>
  <c r="K112" i="41"/>
  <c r="J112" i="41"/>
  <c r="H112" i="41"/>
  <c r="B112" i="41"/>
  <c r="Q111" i="41"/>
  <c r="M111" i="41"/>
  <c r="K111" i="41"/>
  <c r="J111" i="41"/>
  <c r="H111" i="41"/>
  <c r="B111" i="41"/>
  <c r="Q110" i="41"/>
  <c r="M110" i="41"/>
  <c r="K110" i="41"/>
  <c r="J110" i="41"/>
  <c r="H110" i="41"/>
  <c r="B110" i="41"/>
  <c r="Q109" i="41"/>
  <c r="M109" i="41"/>
  <c r="K109" i="41"/>
  <c r="J109" i="41"/>
  <c r="H109" i="41"/>
  <c r="E109" i="41"/>
  <c r="B109" i="41"/>
  <c r="Q108" i="41"/>
  <c r="M108" i="41"/>
  <c r="K108" i="41"/>
  <c r="J108" i="41"/>
  <c r="H108" i="41"/>
  <c r="B108" i="41"/>
  <c r="Q107" i="41"/>
  <c r="M107" i="41"/>
  <c r="K107" i="41"/>
  <c r="J107" i="41"/>
  <c r="H107" i="41"/>
  <c r="B107" i="41"/>
  <c r="Q106" i="41"/>
  <c r="M106" i="41"/>
  <c r="K106" i="41"/>
  <c r="J106" i="41"/>
  <c r="H106" i="41"/>
  <c r="B106" i="41"/>
  <c r="Q105" i="41"/>
  <c r="M105" i="41"/>
  <c r="K105" i="41"/>
  <c r="J105" i="41"/>
  <c r="H105" i="41"/>
  <c r="F105" i="41"/>
  <c r="A105" i="41"/>
  <c r="Q104" i="41"/>
  <c r="M104" i="41"/>
  <c r="K104" i="41"/>
  <c r="J104" i="41"/>
  <c r="H104" i="41"/>
  <c r="F104" i="41"/>
  <c r="A104" i="41"/>
  <c r="Q103" i="41"/>
  <c r="M103" i="41"/>
  <c r="K103" i="41"/>
  <c r="J103" i="41"/>
  <c r="H103" i="41"/>
  <c r="F103" i="41"/>
  <c r="A103" i="41"/>
  <c r="Q102" i="41"/>
  <c r="M102" i="41"/>
  <c r="K102" i="41"/>
  <c r="J102" i="41"/>
  <c r="H102" i="41"/>
  <c r="A102" i="41"/>
  <c r="Q101" i="41"/>
  <c r="M101" i="41"/>
  <c r="K101" i="41"/>
  <c r="J101" i="41"/>
  <c r="H101" i="41"/>
  <c r="A101" i="41"/>
  <c r="Q100" i="41"/>
  <c r="M100" i="41"/>
  <c r="K100" i="41"/>
  <c r="J100" i="41"/>
  <c r="H100" i="41"/>
  <c r="A100" i="41"/>
  <c r="Q99" i="41"/>
  <c r="M99" i="41"/>
  <c r="K99" i="41"/>
  <c r="J99" i="41"/>
  <c r="H99" i="41"/>
  <c r="A99" i="41"/>
  <c r="Q98" i="41"/>
  <c r="M98" i="41"/>
  <c r="K98" i="41"/>
  <c r="J98" i="41"/>
  <c r="H98" i="41"/>
  <c r="A98" i="41"/>
  <c r="Q97" i="41"/>
  <c r="M97" i="41"/>
  <c r="K97" i="41"/>
  <c r="J97" i="41"/>
  <c r="H97" i="41"/>
  <c r="A97" i="41"/>
  <c r="Q96" i="41"/>
  <c r="M96" i="41"/>
  <c r="K96" i="41"/>
  <c r="J96" i="41"/>
  <c r="H96" i="41"/>
  <c r="F96" i="41"/>
  <c r="B96" i="41"/>
  <c r="Q95" i="41"/>
  <c r="M95" i="41"/>
  <c r="K95" i="41"/>
  <c r="J95" i="41"/>
  <c r="H95" i="41"/>
  <c r="F95" i="41"/>
  <c r="B95" i="41"/>
  <c r="Q94" i="41"/>
  <c r="M94" i="41"/>
  <c r="K94" i="41"/>
  <c r="J94" i="41"/>
  <c r="H94" i="41"/>
  <c r="F94" i="41"/>
  <c r="B94" i="41"/>
  <c r="Q93" i="41"/>
  <c r="M93" i="41"/>
  <c r="K93" i="41"/>
  <c r="J93" i="41"/>
  <c r="H93" i="41"/>
  <c r="F93" i="41"/>
  <c r="B93" i="41"/>
  <c r="Q92" i="41"/>
  <c r="M92" i="41"/>
  <c r="K92" i="41"/>
  <c r="J92" i="41"/>
  <c r="H92" i="41"/>
  <c r="B92" i="41"/>
  <c r="Q91" i="41"/>
  <c r="M91" i="41"/>
  <c r="K91" i="41"/>
  <c r="J91" i="41"/>
  <c r="H91" i="41"/>
  <c r="B91" i="41"/>
  <c r="Q90" i="41"/>
  <c r="M90" i="41"/>
  <c r="K90" i="41"/>
  <c r="J90" i="41"/>
  <c r="H90" i="41"/>
  <c r="B90" i="41"/>
  <c r="Q89" i="41"/>
  <c r="M89" i="41"/>
  <c r="K89" i="41"/>
  <c r="J89" i="41"/>
  <c r="H89" i="41"/>
  <c r="B89" i="41"/>
  <c r="R88" i="41"/>
  <c r="Q88" i="41"/>
  <c r="P88" i="41"/>
  <c r="M88" i="41"/>
  <c r="K88" i="41"/>
  <c r="J88" i="41"/>
  <c r="H88" i="41"/>
  <c r="F88" i="41"/>
  <c r="A88" i="41"/>
  <c r="R87" i="41"/>
  <c r="Q87" i="41"/>
  <c r="P87" i="41"/>
  <c r="M87" i="41"/>
  <c r="K87" i="41"/>
  <c r="J87" i="41"/>
  <c r="H87" i="41"/>
  <c r="F87" i="41"/>
  <c r="A87" i="41"/>
  <c r="R86" i="41"/>
  <c r="Q86" i="41"/>
  <c r="P86" i="41"/>
  <c r="M86" i="41"/>
  <c r="K86" i="41"/>
  <c r="J86" i="41"/>
  <c r="H86" i="41"/>
  <c r="F86" i="41"/>
  <c r="A86" i="41"/>
  <c r="R85" i="41"/>
  <c r="Q85" i="41"/>
  <c r="P85" i="41"/>
  <c r="M85" i="41"/>
  <c r="K85" i="41"/>
  <c r="J85" i="41"/>
  <c r="H85" i="41"/>
  <c r="F85" i="41"/>
  <c r="A85" i="41"/>
  <c r="Q84" i="41"/>
  <c r="M84" i="41"/>
  <c r="K84" i="41"/>
  <c r="J84" i="41"/>
  <c r="H84" i="41"/>
  <c r="B84" i="41"/>
  <c r="Q83" i="41"/>
  <c r="M83" i="41"/>
  <c r="K83" i="41"/>
  <c r="J83" i="41"/>
  <c r="H83" i="41"/>
  <c r="B83" i="41"/>
  <c r="Q82" i="41"/>
  <c r="M82" i="41"/>
  <c r="K82" i="41"/>
  <c r="J82" i="41"/>
  <c r="H82" i="41"/>
  <c r="B82" i="41"/>
  <c r="Q81" i="41"/>
  <c r="M81" i="41"/>
  <c r="K81" i="41"/>
  <c r="J81" i="41"/>
  <c r="H81" i="41"/>
  <c r="B81" i="41"/>
  <c r="Q80" i="41"/>
  <c r="M80" i="41"/>
  <c r="K80" i="41"/>
  <c r="J80" i="41"/>
  <c r="H80" i="41"/>
  <c r="B80" i="41"/>
  <c r="R79" i="41"/>
  <c r="Q79" i="41"/>
  <c r="P79" i="41"/>
  <c r="M79" i="41"/>
  <c r="K79" i="41"/>
  <c r="H79" i="41"/>
  <c r="F79" i="41"/>
  <c r="A79" i="41"/>
  <c r="R78" i="41"/>
  <c r="Q78" i="41"/>
  <c r="P78" i="41"/>
  <c r="M78" i="41"/>
  <c r="K78" i="41"/>
  <c r="H78" i="41"/>
  <c r="F78" i="41"/>
  <c r="A78" i="41"/>
  <c r="R77" i="41"/>
  <c r="Q77" i="41"/>
  <c r="P77" i="41"/>
  <c r="M77" i="41"/>
  <c r="K77" i="41"/>
  <c r="H77" i="41"/>
  <c r="F77" i="41"/>
  <c r="A77" i="41"/>
  <c r="R76" i="41"/>
  <c r="Q76" i="41"/>
  <c r="P76" i="41"/>
  <c r="M76" i="41"/>
  <c r="K76" i="41"/>
  <c r="H76" i="41"/>
  <c r="F76" i="41"/>
  <c r="A76" i="41"/>
  <c r="R75" i="41"/>
  <c r="Q75" i="41"/>
  <c r="P75" i="41"/>
  <c r="M75" i="41"/>
  <c r="K75" i="41"/>
  <c r="H75" i="41"/>
  <c r="F75" i="41"/>
  <c r="A75" i="41"/>
  <c r="R74" i="41"/>
  <c r="Q74" i="41"/>
  <c r="P74" i="41"/>
  <c r="M74" i="41"/>
  <c r="K74" i="41"/>
  <c r="H74" i="41"/>
  <c r="F74" i="41"/>
  <c r="A74" i="41"/>
  <c r="R73" i="41"/>
  <c r="Q73" i="41"/>
  <c r="P73" i="41"/>
  <c r="M73" i="41"/>
  <c r="K73" i="41"/>
  <c r="H73" i="41"/>
  <c r="F73" i="41"/>
  <c r="A73" i="41"/>
  <c r="R72" i="41"/>
  <c r="Q72" i="41"/>
  <c r="P72" i="41"/>
  <c r="M72" i="41"/>
  <c r="K72" i="41"/>
  <c r="H72" i="41"/>
  <c r="F72" i="41"/>
  <c r="A72" i="41"/>
  <c r="Q71" i="41"/>
  <c r="M71" i="41"/>
  <c r="K71" i="41"/>
  <c r="H71" i="41"/>
  <c r="A71" i="41"/>
  <c r="Q70" i="41"/>
  <c r="M70" i="41"/>
  <c r="K70" i="41"/>
  <c r="H70" i="41"/>
  <c r="A70" i="41"/>
  <c r="Q69" i="41"/>
  <c r="M69" i="41"/>
  <c r="K69" i="41"/>
  <c r="H69" i="41"/>
  <c r="A69" i="41"/>
  <c r="R68" i="41"/>
  <c r="Q68" i="41"/>
  <c r="P68" i="41"/>
  <c r="M68" i="41"/>
  <c r="K68" i="41"/>
  <c r="H68" i="41"/>
  <c r="F68" i="41"/>
  <c r="B68" i="41"/>
  <c r="R67" i="41"/>
  <c r="Q67" i="41"/>
  <c r="P67" i="41"/>
  <c r="M67" i="41"/>
  <c r="K67" i="41"/>
  <c r="H67" i="41"/>
  <c r="F67" i="41"/>
  <c r="B67" i="41"/>
  <c r="R66" i="41"/>
  <c r="Q66" i="41"/>
  <c r="P66" i="41"/>
  <c r="M66" i="41"/>
  <c r="K66" i="41"/>
  <c r="H66" i="41"/>
  <c r="F66" i="41"/>
  <c r="B66" i="41"/>
  <c r="R65" i="41"/>
  <c r="Q65" i="41"/>
  <c r="P65" i="41"/>
  <c r="M65" i="41"/>
  <c r="K65" i="41"/>
  <c r="H65" i="41"/>
  <c r="F65" i="41"/>
  <c r="B65" i="41"/>
  <c r="R64" i="41"/>
  <c r="Q64" i="41"/>
  <c r="P64" i="41"/>
  <c r="M64" i="41"/>
  <c r="K64" i="41"/>
  <c r="H64" i="41"/>
  <c r="F64" i="41"/>
  <c r="B64" i="41"/>
  <c r="R63" i="41"/>
  <c r="Q63" i="41"/>
  <c r="P63" i="41"/>
  <c r="M63" i="41"/>
  <c r="K63" i="41"/>
  <c r="H63" i="41"/>
  <c r="F63" i="41"/>
  <c r="B63" i="41"/>
  <c r="R62" i="41"/>
  <c r="Q62" i="41"/>
  <c r="P62" i="41"/>
  <c r="M62" i="41"/>
  <c r="K62" i="41"/>
  <c r="H62" i="41"/>
  <c r="F62" i="41"/>
  <c r="B62" i="41"/>
  <c r="R61" i="41"/>
  <c r="Q61" i="41"/>
  <c r="P61" i="41"/>
  <c r="M61" i="41"/>
  <c r="K61" i="41"/>
  <c r="H61" i="41"/>
  <c r="F61" i="41"/>
  <c r="B61" i="41"/>
  <c r="Q60" i="41"/>
  <c r="M60" i="41"/>
  <c r="K60" i="41"/>
  <c r="H60" i="41"/>
  <c r="B60" i="41"/>
  <c r="Q59" i="41"/>
  <c r="M59" i="41"/>
  <c r="K59" i="41"/>
  <c r="H59" i="41"/>
  <c r="B59" i="41"/>
  <c r="Q58" i="41"/>
  <c r="M58" i="41"/>
  <c r="K58" i="41"/>
  <c r="H58" i="41"/>
  <c r="B58" i="41"/>
  <c r="R57" i="41"/>
  <c r="Q57" i="41"/>
  <c r="P57" i="41"/>
  <c r="M57" i="41"/>
  <c r="K57" i="41"/>
  <c r="H57" i="41"/>
  <c r="F57" i="41"/>
  <c r="A57" i="41"/>
  <c r="R56" i="41"/>
  <c r="Q56" i="41"/>
  <c r="P56" i="41"/>
  <c r="M56" i="41"/>
  <c r="K56" i="41"/>
  <c r="H56" i="41"/>
  <c r="F56" i="41"/>
  <c r="A56" i="41"/>
  <c r="R55" i="41"/>
  <c r="Q55" i="41"/>
  <c r="P55" i="41"/>
  <c r="M55" i="41"/>
  <c r="K55" i="41"/>
  <c r="H55" i="41"/>
  <c r="F55" i="41"/>
  <c r="A55" i="41"/>
  <c r="R54" i="41"/>
  <c r="Q54" i="41"/>
  <c r="P54" i="41"/>
  <c r="M54" i="41"/>
  <c r="K54" i="41"/>
  <c r="H54" i="41"/>
  <c r="F54" i="41"/>
  <c r="A54" i="41"/>
  <c r="R53" i="41"/>
  <c r="Q53" i="41"/>
  <c r="P53" i="41"/>
  <c r="M53" i="41"/>
  <c r="K53" i="41"/>
  <c r="H53" i="41"/>
  <c r="F53" i="41"/>
  <c r="A53" i="41"/>
  <c r="R52" i="41"/>
  <c r="Q52" i="41"/>
  <c r="P52" i="41"/>
  <c r="M52" i="41"/>
  <c r="K52" i="41"/>
  <c r="H52" i="41"/>
  <c r="F52" i="41"/>
  <c r="A52" i="41"/>
  <c r="R51" i="41"/>
  <c r="Q51" i="41"/>
  <c r="P51" i="41"/>
  <c r="M51" i="41"/>
  <c r="K51" i="41"/>
  <c r="H51" i="41"/>
  <c r="F51" i="41"/>
  <c r="A51" i="41"/>
  <c r="R50" i="41"/>
  <c r="Q50" i="41"/>
  <c r="P50" i="41"/>
  <c r="M50" i="41"/>
  <c r="K50" i="41"/>
  <c r="H50" i="41"/>
  <c r="F50" i="41"/>
  <c r="A50" i="41"/>
  <c r="Q49" i="41"/>
  <c r="M49" i="41"/>
  <c r="K49" i="41"/>
  <c r="H49" i="41"/>
  <c r="A49" i="41"/>
  <c r="Q48" i="41"/>
  <c r="M48" i="41"/>
  <c r="K48" i="41"/>
  <c r="H48" i="41"/>
  <c r="A48" i="41"/>
  <c r="Q47" i="41"/>
  <c r="M47" i="41"/>
  <c r="K47" i="41"/>
  <c r="H47" i="41"/>
  <c r="A47" i="41"/>
  <c r="R46" i="41"/>
  <c r="Q46" i="41"/>
  <c r="P46" i="41"/>
  <c r="M46" i="41"/>
  <c r="K46" i="41"/>
  <c r="H46" i="41"/>
  <c r="F46" i="41"/>
  <c r="B46" i="41"/>
  <c r="R45" i="41"/>
  <c r="Q45" i="41"/>
  <c r="P45" i="41"/>
  <c r="M45" i="41"/>
  <c r="K45" i="41"/>
  <c r="H45" i="41"/>
  <c r="F45" i="41"/>
  <c r="B45" i="41"/>
  <c r="R44" i="41"/>
  <c r="Q44" i="41"/>
  <c r="P44" i="41"/>
  <c r="M44" i="41"/>
  <c r="K44" i="41"/>
  <c r="H44" i="41"/>
  <c r="F44" i="41"/>
  <c r="B44" i="41"/>
  <c r="R43" i="41"/>
  <c r="Q43" i="41"/>
  <c r="P43" i="41"/>
  <c r="M43" i="41"/>
  <c r="K43" i="41"/>
  <c r="H43" i="41"/>
  <c r="F43" i="41"/>
  <c r="B43" i="41"/>
  <c r="R42" i="41"/>
  <c r="Q42" i="41"/>
  <c r="P42" i="41"/>
  <c r="M42" i="41"/>
  <c r="K42" i="41"/>
  <c r="H42" i="41"/>
  <c r="F42" i="41"/>
  <c r="B42" i="41"/>
  <c r="R41" i="41"/>
  <c r="Q41" i="41"/>
  <c r="P41" i="41"/>
  <c r="M41" i="41"/>
  <c r="K41" i="41"/>
  <c r="H41" i="41"/>
  <c r="F41" i="41"/>
  <c r="B41" i="41"/>
  <c r="R40" i="41"/>
  <c r="Q40" i="41"/>
  <c r="P40" i="41"/>
  <c r="M40" i="41"/>
  <c r="K40" i="41"/>
  <c r="H40" i="41"/>
  <c r="F40" i="41"/>
  <c r="B40" i="41"/>
  <c r="R39" i="41"/>
  <c r="Q39" i="41"/>
  <c r="P39" i="41"/>
  <c r="M39" i="41"/>
  <c r="K39" i="41"/>
  <c r="H39" i="41"/>
  <c r="F39" i="41"/>
  <c r="B39" i="41"/>
  <c r="Q38" i="41"/>
  <c r="M38" i="41"/>
  <c r="K38" i="41"/>
  <c r="H38" i="41"/>
  <c r="B38" i="41"/>
  <c r="Q37" i="41"/>
  <c r="M37" i="41"/>
  <c r="K37" i="41"/>
  <c r="H37" i="41"/>
  <c r="B37" i="41"/>
  <c r="Q36" i="41"/>
  <c r="M36" i="41"/>
  <c r="K36" i="41"/>
  <c r="H36" i="41"/>
  <c r="B36" i="41"/>
  <c r="R35" i="41"/>
  <c r="Q35" i="41"/>
  <c r="P35" i="41"/>
  <c r="M35" i="41"/>
  <c r="K35" i="41"/>
  <c r="H35" i="41"/>
  <c r="F35" i="41"/>
  <c r="A35" i="41"/>
  <c r="R34" i="41"/>
  <c r="Q34" i="41"/>
  <c r="P34" i="41"/>
  <c r="M34" i="41"/>
  <c r="K34" i="41"/>
  <c r="H34" i="41"/>
  <c r="F34" i="41"/>
  <c r="A34" i="41"/>
  <c r="R33" i="41"/>
  <c r="Q33" i="41"/>
  <c r="P33" i="41"/>
  <c r="M33" i="41"/>
  <c r="K33" i="41"/>
  <c r="H33" i="41"/>
  <c r="F33" i="41"/>
  <c r="A33" i="41"/>
  <c r="R32" i="41"/>
  <c r="Q32" i="41"/>
  <c r="P32" i="41"/>
  <c r="M32" i="41"/>
  <c r="K32" i="41"/>
  <c r="H32" i="41"/>
  <c r="F32" i="41"/>
  <c r="A32" i="41"/>
  <c r="R31" i="41"/>
  <c r="Q31" i="41"/>
  <c r="P31" i="41"/>
  <c r="M31" i="41"/>
  <c r="K31" i="41"/>
  <c r="H31" i="41"/>
  <c r="F31" i="41"/>
  <c r="A31" i="41"/>
  <c r="R30" i="41"/>
  <c r="Q30" i="41"/>
  <c r="P30" i="41"/>
  <c r="M30" i="41"/>
  <c r="K30" i="41"/>
  <c r="H30" i="41"/>
  <c r="F30" i="41"/>
  <c r="A30" i="41"/>
  <c r="R29" i="41"/>
  <c r="Q29" i="41"/>
  <c r="P29" i="41"/>
  <c r="M29" i="41"/>
  <c r="K29" i="41"/>
  <c r="H29" i="41"/>
  <c r="F29" i="41"/>
  <c r="A29" i="41"/>
  <c r="R28" i="41"/>
  <c r="Q28" i="41"/>
  <c r="P28" i="41"/>
  <c r="M28" i="41"/>
  <c r="K28" i="41"/>
  <c r="H28" i="41"/>
  <c r="F28" i="41"/>
  <c r="A28" i="41"/>
  <c r="Q27" i="41"/>
  <c r="M27" i="41"/>
  <c r="K27" i="41"/>
  <c r="H27" i="41"/>
  <c r="F27" i="41"/>
  <c r="A27" i="41"/>
  <c r="Q26" i="41"/>
  <c r="M26" i="41"/>
  <c r="K26" i="41"/>
  <c r="H26" i="41"/>
  <c r="F26" i="41"/>
  <c r="A26" i="41"/>
  <c r="Q25" i="41"/>
  <c r="M25" i="41"/>
  <c r="K25" i="41"/>
  <c r="H25" i="41"/>
  <c r="F25" i="41"/>
  <c r="A25" i="41"/>
  <c r="R24" i="41"/>
  <c r="Q24" i="41"/>
  <c r="P24" i="41"/>
  <c r="M24" i="41"/>
  <c r="K24" i="41"/>
  <c r="H24" i="41"/>
  <c r="F24" i="41"/>
  <c r="B24" i="41"/>
  <c r="R23" i="41"/>
  <c r="Q23" i="41"/>
  <c r="P23" i="41"/>
  <c r="M23" i="41"/>
  <c r="K23" i="41"/>
  <c r="H23" i="41"/>
  <c r="F23" i="41"/>
  <c r="B23" i="41"/>
  <c r="R22" i="41"/>
  <c r="Q22" i="41"/>
  <c r="P22" i="41"/>
  <c r="M22" i="41"/>
  <c r="K22" i="41"/>
  <c r="H22" i="41"/>
  <c r="F22" i="41"/>
  <c r="B22" i="41"/>
  <c r="R21" i="41"/>
  <c r="Q21" i="41"/>
  <c r="P21" i="41"/>
  <c r="M21" i="41"/>
  <c r="K21" i="41"/>
  <c r="H21" i="41"/>
  <c r="F21" i="41"/>
  <c r="B21" i="41"/>
  <c r="R20" i="41"/>
  <c r="Q20" i="41"/>
  <c r="P20" i="41"/>
  <c r="M20" i="41"/>
  <c r="K20" i="41"/>
  <c r="H20" i="41"/>
  <c r="F20" i="41"/>
  <c r="B20" i="41"/>
  <c r="R19" i="41"/>
  <c r="Q19" i="41"/>
  <c r="P19" i="41"/>
  <c r="M19" i="41"/>
  <c r="K19" i="41"/>
  <c r="H19" i="41"/>
  <c r="F19" i="41"/>
  <c r="B19" i="41"/>
  <c r="R18" i="41"/>
  <c r="Q18" i="41"/>
  <c r="P18" i="41"/>
  <c r="M18" i="41"/>
  <c r="K18" i="41"/>
  <c r="H18" i="41"/>
  <c r="F18" i="41"/>
  <c r="B18" i="41"/>
  <c r="R17" i="41"/>
  <c r="Q17" i="41"/>
  <c r="P17" i="41"/>
  <c r="M17" i="41"/>
  <c r="K17" i="41"/>
  <c r="H17" i="41"/>
  <c r="F17" i="41"/>
  <c r="B17" i="41"/>
  <c r="Q16" i="41"/>
  <c r="M16" i="41"/>
  <c r="K16" i="41"/>
  <c r="H16" i="41"/>
  <c r="F16" i="41"/>
  <c r="B16" i="41"/>
  <c r="Q15" i="41"/>
  <c r="M15" i="41"/>
  <c r="K15" i="41"/>
  <c r="H15" i="41"/>
  <c r="F15" i="41"/>
  <c r="B15" i="41"/>
  <c r="Q14" i="41"/>
  <c r="M14" i="41"/>
  <c r="K14" i="41"/>
  <c r="H14" i="41"/>
  <c r="F14" i="41"/>
  <c r="B14" i="41"/>
  <c r="Q13" i="41"/>
  <c r="M13" i="41"/>
  <c r="K13" i="41"/>
  <c r="J13" i="41"/>
  <c r="H13" i="41"/>
  <c r="B13" i="41"/>
  <c r="Q12" i="41"/>
  <c r="M12" i="41"/>
  <c r="K12" i="41"/>
  <c r="J12" i="41"/>
  <c r="H12" i="41"/>
  <c r="B12" i="41"/>
  <c r="Q11" i="41"/>
  <c r="M11" i="41"/>
  <c r="K11" i="41"/>
  <c r="J11" i="41"/>
  <c r="H11" i="41"/>
  <c r="B11" i="41"/>
  <c r="Q10" i="41"/>
  <c r="M10" i="41"/>
  <c r="K10" i="41"/>
  <c r="J10" i="41"/>
  <c r="H10" i="41"/>
  <c r="B10" i="41"/>
  <c r="Q9" i="41"/>
  <c r="M9" i="41"/>
  <c r="K9" i="41"/>
  <c r="J9" i="41"/>
  <c r="H9" i="41"/>
  <c r="B9" i="41"/>
  <c r="Q8" i="41"/>
  <c r="M8" i="41"/>
  <c r="K8" i="41"/>
  <c r="J8" i="41"/>
  <c r="H8" i="41"/>
  <c r="B8" i="41"/>
  <c r="Q7" i="41"/>
  <c r="M7" i="41"/>
  <c r="K7" i="41"/>
  <c r="J7" i="41"/>
  <c r="H7" i="41"/>
  <c r="B7" i="41"/>
  <c r="Q6" i="41"/>
  <c r="M6" i="41"/>
  <c r="K6" i="41"/>
  <c r="J6" i="41"/>
  <c r="H6" i="41"/>
  <c r="B6" i="41"/>
  <c r="Q5" i="41"/>
  <c r="M5" i="41"/>
  <c r="K5" i="41"/>
  <c r="J5" i="41"/>
  <c r="H5" i="41"/>
  <c r="B5" i="41"/>
  <c r="Q4" i="41"/>
  <c r="M4" i="41"/>
  <c r="K4" i="41"/>
  <c r="J4" i="41"/>
  <c r="H4" i="41"/>
  <c r="B4" i="41"/>
  <c r="Q3" i="41"/>
  <c r="M3" i="41"/>
  <c r="K3" i="41"/>
  <c r="J3" i="41"/>
  <c r="H3" i="41"/>
  <c r="B3" i="41"/>
  <c r="Q2" i="41"/>
  <c r="M2" i="41"/>
  <c r="K2" i="41"/>
  <c r="J2" i="41"/>
  <c r="H2" i="41"/>
  <c r="B2" i="41"/>
  <c r="R1" i="41"/>
  <c r="Q1" i="41"/>
  <c r="P1" i="41"/>
  <c r="O1" i="41"/>
  <c r="N1" i="41"/>
  <c r="M1" i="41"/>
  <c r="L1" i="41"/>
  <c r="K1" i="41"/>
  <c r="J1" i="41"/>
  <c r="I1" i="41"/>
  <c r="H1" i="41"/>
  <c r="G1" i="41"/>
  <c r="F1" i="41"/>
  <c r="E1" i="41"/>
  <c r="B281" i="40"/>
  <c r="A281" i="40"/>
  <c r="B280" i="40"/>
  <c r="A280" i="40"/>
  <c r="B279" i="40"/>
  <c r="A279" i="40"/>
  <c r="B278" i="40"/>
  <c r="A278" i="40"/>
  <c r="B277" i="40"/>
  <c r="A277" i="40"/>
  <c r="B276" i="40"/>
  <c r="A276" i="40"/>
  <c r="B275" i="40"/>
  <c r="A275" i="40"/>
  <c r="B274" i="40"/>
  <c r="A274" i="40"/>
  <c r="B273" i="40"/>
  <c r="A273" i="40"/>
  <c r="S272" i="40"/>
  <c r="B272" i="40"/>
  <c r="A272" i="40"/>
  <c r="B271" i="40"/>
  <c r="A271" i="40"/>
  <c r="S270" i="40"/>
  <c r="B270" i="40"/>
  <c r="A270" i="40"/>
  <c r="B269" i="40"/>
  <c r="A269" i="40"/>
  <c r="B268" i="40"/>
  <c r="A268" i="40"/>
  <c r="B267" i="40"/>
  <c r="A267" i="40"/>
  <c r="B266" i="40"/>
  <c r="A266" i="40"/>
  <c r="S265" i="40"/>
  <c r="B265" i="40"/>
  <c r="A265" i="40"/>
  <c r="B264" i="40"/>
  <c r="A264" i="40"/>
  <c r="B263" i="40"/>
  <c r="A263" i="40"/>
  <c r="S262" i="40"/>
  <c r="B262" i="40"/>
  <c r="A262" i="40"/>
  <c r="B261" i="40"/>
  <c r="A261" i="40"/>
  <c r="B260" i="40"/>
  <c r="A260" i="40"/>
  <c r="B259" i="40"/>
  <c r="A259" i="40"/>
  <c r="B258" i="40"/>
  <c r="A258" i="40"/>
  <c r="B257" i="40"/>
  <c r="A257" i="40"/>
  <c r="S256" i="40"/>
  <c r="B256" i="40"/>
  <c r="A256" i="40"/>
  <c r="B255" i="40"/>
  <c r="A255" i="40"/>
  <c r="B254" i="40"/>
  <c r="A254" i="40"/>
  <c r="B253" i="40"/>
  <c r="A253" i="40"/>
  <c r="S252" i="40"/>
  <c r="B252" i="40"/>
  <c r="A252" i="40"/>
  <c r="B251" i="40"/>
  <c r="A251" i="40"/>
  <c r="B250" i="40"/>
  <c r="A250" i="40"/>
  <c r="B249" i="40"/>
  <c r="A249" i="40"/>
  <c r="S248" i="40"/>
  <c r="B248" i="40"/>
  <c r="A248" i="40"/>
  <c r="B247" i="40"/>
  <c r="A247" i="40"/>
  <c r="B246" i="40"/>
  <c r="A246" i="40"/>
  <c r="B245" i="40"/>
  <c r="A245" i="40"/>
  <c r="B244" i="40"/>
  <c r="A244" i="40"/>
  <c r="B243" i="40"/>
  <c r="A243" i="40"/>
  <c r="B242" i="40"/>
  <c r="A242" i="40"/>
  <c r="B241" i="40"/>
  <c r="A241" i="40"/>
  <c r="B240" i="40"/>
  <c r="A240" i="40"/>
  <c r="B239" i="40"/>
  <c r="A239" i="40"/>
  <c r="B238" i="40"/>
  <c r="A238" i="40"/>
  <c r="B237" i="40"/>
  <c r="A237" i="40"/>
  <c r="B236" i="40"/>
  <c r="A236" i="40"/>
  <c r="B235" i="40"/>
  <c r="A235" i="40"/>
  <c r="B234" i="40"/>
  <c r="A234" i="40"/>
  <c r="B233" i="40"/>
  <c r="A233" i="40"/>
  <c r="B232" i="40"/>
  <c r="A232" i="40"/>
  <c r="B231" i="40"/>
  <c r="A231" i="40"/>
  <c r="B230" i="40"/>
  <c r="A230" i="40"/>
  <c r="B229" i="40"/>
  <c r="A229" i="40"/>
  <c r="S228" i="40"/>
  <c r="B228" i="40"/>
  <c r="A228" i="40"/>
  <c r="B227" i="40"/>
  <c r="A227" i="40"/>
  <c r="B226" i="40"/>
  <c r="A226" i="40"/>
  <c r="B225" i="40"/>
  <c r="A225" i="40"/>
  <c r="B224" i="40"/>
  <c r="A224" i="40"/>
  <c r="B223" i="40"/>
  <c r="A223" i="40"/>
  <c r="S222" i="40"/>
  <c r="B222" i="40"/>
  <c r="A222" i="40"/>
  <c r="B221" i="40"/>
  <c r="A221" i="40"/>
  <c r="S220" i="40"/>
  <c r="B220" i="40"/>
  <c r="A220" i="40"/>
  <c r="B219" i="40"/>
  <c r="A219" i="40"/>
  <c r="S218" i="40"/>
  <c r="B218" i="40"/>
  <c r="A218" i="40"/>
  <c r="B217" i="40"/>
  <c r="A217" i="40"/>
  <c r="B216" i="40"/>
  <c r="A216" i="40"/>
  <c r="B215" i="40"/>
  <c r="A215" i="40"/>
  <c r="B214" i="40"/>
  <c r="A214" i="40"/>
  <c r="B213" i="40"/>
  <c r="A213" i="40"/>
  <c r="A212" i="40"/>
  <c r="A211" i="40"/>
  <c r="A210" i="40"/>
  <c r="B209" i="40"/>
  <c r="A209" i="40"/>
  <c r="B208" i="40"/>
  <c r="A208" i="40"/>
  <c r="B207" i="40"/>
  <c r="A207" i="40"/>
  <c r="B206" i="40"/>
  <c r="A206" i="40"/>
  <c r="B205" i="40"/>
  <c r="A205" i="40"/>
  <c r="B204" i="40"/>
  <c r="A204" i="40"/>
  <c r="B203" i="40"/>
  <c r="A203" i="40"/>
  <c r="B202" i="40"/>
  <c r="A202" i="40"/>
  <c r="B201" i="40"/>
  <c r="B200" i="40"/>
  <c r="B199" i="40"/>
  <c r="B198" i="40"/>
  <c r="B197" i="40"/>
  <c r="B196" i="40"/>
  <c r="B195" i="40"/>
  <c r="S194" i="40"/>
  <c r="B194" i="40"/>
  <c r="B193" i="40"/>
  <c r="A193" i="40"/>
  <c r="B192" i="40"/>
  <c r="A192" i="40"/>
  <c r="B191" i="40"/>
  <c r="A191" i="40"/>
  <c r="B190" i="40"/>
  <c r="A190" i="40"/>
  <c r="B189" i="40"/>
  <c r="A189" i="40"/>
  <c r="S188" i="40"/>
  <c r="B188" i="40"/>
  <c r="A188" i="40"/>
  <c r="B187" i="40"/>
  <c r="A187" i="40"/>
  <c r="B186" i="40"/>
  <c r="A186" i="40"/>
  <c r="S185" i="40"/>
  <c r="B185" i="40"/>
  <c r="A185" i="40"/>
  <c r="B184" i="40"/>
  <c r="A184" i="40"/>
  <c r="B183" i="40"/>
  <c r="A183" i="40"/>
  <c r="B182" i="40"/>
  <c r="A182" i="40"/>
  <c r="S181" i="40"/>
  <c r="B181" i="40"/>
  <c r="A181" i="40"/>
  <c r="B180" i="40"/>
  <c r="A180" i="40"/>
  <c r="B179" i="40"/>
  <c r="A179" i="40"/>
  <c r="B178" i="40"/>
  <c r="A178" i="40"/>
  <c r="B177" i="40"/>
  <c r="A177" i="40"/>
  <c r="B176" i="40"/>
  <c r="A176" i="40"/>
  <c r="B175" i="40"/>
  <c r="A175" i="40"/>
  <c r="B174" i="40"/>
  <c r="A174" i="40"/>
  <c r="B173" i="40"/>
  <c r="A173" i="40"/>
  <c r="B172" i="40"/>
  <c r="A172" i="40"/>
  <c r="B171" i="40"/>
  <c r="A171" i="40"/>
  <c r="B170" i="40"/>
  <c r="A170" i="40"/>
  <c r="B169" i="40"/>
  <c r="A169" i="40"/>
  <c r="B168" i="40"/>
  <c r="A168" i="40"/>
  <c r="B167" i="40"/>
  <c r="A167" i="40"/>
  <c r="B166" i="40"/>
  <c r="A166" i="40"/>
  <c r="S165" i="40"/>
  <c r="B165" i="40"/>
  <c r="A165" i="40"/>
  <c r="B164" i="40"/>
  <c r="A164" i="40"/>
  <c r="B163" i="40"/>
  <c r="A163" i="40"/>
  <c r="B162" i="40"/>
  <c r="A162" i="40"/>
  <c r="B161" i="40"/>
  <c r="A161" i="40"/>
  <c r="B160" i="40"/>
  <c r="A160" i="40"/>
  <c r="B159" i="40"/>
  <c r="A159" i="40"/>
  <c r="B158" i="40"/>
  <c r="A158" i="40"/>
  <c r="B157" i="40"/>
  <c r="A157" i="40"/>
  <c r="B156" i="40"/>
  <c r="A156" i="40"/>
  <c r="B155" i="40"/>
  <c r="A155" i="40"/>
  <c r="B154" i="40"/>
  <c r="A154" i="40"/>
  <c r="B153" i="40"/>
  <c r="A153" i="40"/>
  <c r="B152" i="40"/>
  <c r="A152" i="40"/>
  <c r="B151" i="40"/>
  <c r="A151" i="40"/>
  <c r="B150" i="40"/>
  <c r="A150" i="40"/>
  <c r="S149" i="40"/>
  <c r="B149" i="40"/>
  <c r="A149" i="40"/>
  <c r="B148" i="40"/>
  <c r="A148" i="40"/>
  <c r="B147" i="40"/>
  <c r="A147" i="40"/>
  <c r="S146" i="40"/>
  <c r="B146" i="40"/>
  <c r="A146" i="40"/>
  <c r="S145" i="40"/>
  <c r="M145" i="40"/>
  <c r="B145" i="40"/>
  <c r="A145" i="40"/>
  <c r="B144" i="40"/>
  <c r="B143" i="40"/>
  <c r="B142" i="40"/>
  <c r="B141" i="40"/>
  <c r="B140" i="40"/>
  <c r="B139" i="40"/>
  <c r="B138" i="40"/>
  <c r="B137" i="40"/>
  <c r="A136" i="40"/>
  <c r="A135" i="40"/>
  <c r="A134" i="40"/>
  <c r="A133" i="40"/>
  <c r="A132" i="40"/>
  <c r="A131" i="40"/>
  <c r="A130" i="40"/>
  <c r="A129" i="40"/>
  <c r="A128" i="40"/>
  <c r="A127" i="40"/>
  <c r="A126" i="40"/>
  <c r="S125" i="40"/>
  <c r="A125" i="40"/>
  <c r="B124" i="40"/>
  <c r="A124" i="40"/>
  <c r="B123" i="40"/>
  <c r="A123" i="40"/>
  <c r="B122" i="40"/>
  <c r="A122" i="40"/>
  <c r="B121" i="40"/>
  <c r="A121" i="40"/>
  <c r="B120" i="40"/>
  <c r="A120" i="40"/>
  <c r="B119" i="40"/>
  <c r="A119" i="40"/>
  <c r="B118" i="40"/>
  <c r="A118" i="40"/>
  <c r="B117" i="40"/>
  <c r="A117" i="40"/>
  <c r="B116" i="40"/>
  <c r="A116" i="40"/>
  <c r="B115" i="40"/>
  <c r="A115" i="40"/>
  <c r="B114" i="40"/>
  <c r="A114" i="40"/>
  <c r="B113" i="40"/>
  <c r="A113" i="40"/>
  <c r="B112" i="40"/>
  <c r="A112" i="40"/>
  <c r="B111" i="40"/>
  <c r="A111" i="40"/>
  <c r="B110" i="40"/>
  <c r="A110" i="40"/>
  <c r="B109" i="40"/>
  <c r="A109" i="40"/>
  <c r="S108" i="40"/>
  <c r="B108" i="40"/>
  <c r="A108" i="40"/>
  <c r="B107" i="40"/>
  <c r="A107" i="40"/>
  <c r="S106" i="40"/>
  <c r="B106" i="40"/>
  <c r="A106" i="40"/>
  <c r="B105" i="40"/>
  <c r="A105" i="40"/>
  <c r="B104" i="40"/>
  <c r="A104" i="40"/>
  <c r="B103" i="40"/>
  <c r="A103" i="40"/>
  <c r="B102" i="40"/>
  <c r="A102" i="40"/>
  <c r="B101" i="40"/>
  <c r="A101" i="40"/>
  <c r="B100" i="40"/>
  <c r="A100" i="40"/>
  <c r="B99" i="40"/>
  <c r="A99" i="40"/>
  <c r="B98" i="40"/>
  <c r="A98" i="40"/>
  <c r="B97" i="40"/>
  <c r="A97" i="40"/>
  <c r="B96" i="40"/>
  <c r="A96" i="40"/>
  <c r="B95" i="40"/>
  <c r="A95" i="40"/>
  <c r="B94" i="40"/>
  <c r="A94" i="40"/>
  <c r="B93" i="40"/>
  <c r="A93" i="40"/>
  <c r="B92" i="40"/>
  <c r="A92" i="40"/>
  <c r="B91" i="40"/>
  <c r="A91" i="40"/>
  <c r="B90" i="40"/>
  <c r="A90" i="40"/>
  <c r="B89" i="40"/>
  <c r="A89" i="40"/>
  <c r="B88" i="40"/>
  <c r="A88" i="40"/>
  <c r="B87" i="40"/>
  <c r="A87" i="40"/>
  <c r="B86" i="40"/>
  <c r="A86" i="40"/>
  <c r="S85" i="40"/>
  <c r="B85" i="40"/>
  <c r="A85" i="40"/>
  <c r="B84" i="40"/>
  <c r="A84" i="40"/>
  <c r="B83" i="40"/>
  <c r="A83" i="40"/>
  <c r="B82" i="40"/>
  <c r="A82" i="40"/>
  <c r="B81" i="40"/>
  <c r="A81" i="40"/>
  <c r="B80" i="40"/>
  <c r="A80" i="40"/>
  <c r="B79" i="40"/>
  <c r="A79" i="40"/>
  <c r="B78" i="40"/>
  <c r="A78" i="40"/>
  <c r="B77" i="40"/>
  <c r="A77" i="40"/>
  <c r="B76" i="40"/>
  <c r="A76" i="40"/>
  <c r="B75" i="40"/>
  <c r="A75" i="40"/>
  <c r="B74" i="40"/>
  <c r="A74" i="40"/>
  <c r="B73" i="40"/>
  <c r="A73" i="40"/>
  <c r="B72" i="40"/>
  <c r="A72" i="40"/>
  <c r="B71" i="40"/>
  <c r="A71" i="40"/>
  <c r="B70" i="40"/>
  <c r="A70" i="40"/>
  <c r="S69" i="40"/>
  <c r="B69" i="40"/>
  <c r="A69" i="40"/>
  <c r="S68" i="40"/>
  <c r="B68" i="40"/>
  <c r="A68" i="40"/>
  <c r="B67" i="40"/>
  <c r="A67" i="40"/>
  <c r="B66" i="40"/>
  <c r="A66" i="40"/>
  <c r="B65" i="40"/>
  <c r="A65" i="40"/>
  <c r="B64" i="40"/>
  <c r="A64" i="40"/>
  <c r="B63" i="40"/>
  <c r="A63" i="40"/>
  <c r="B62" i="40"/>
  <c r="A62" i="40"/>
  <c r="B61" i="40"/>
  <c r="A61" i="40"/>
  <c r="B60" i="40"/>
  <c r="A60" i="40"/>
  <c r="B59" i="40"/>
  <c r="A59" i="40"/>
  <c r="B58" i="40"/>
  <c r="A58" i="40"/>
  <c r="B57" i="40"/>
  <c r="A57" i="40"/>
  <c r="B56" i="40"/>
  <c r="A56" i="40"/>
  <c r="B55" i="40"/>
  <c r="A55" i="40"/>
  <c r="B54" i="40"/>
  <c r="A54" i="40"/>
  <c r="B53" i="40"/>
  <c r="A53" i="40"/>
  <c r="B52" i="40"/>
  <c r="A52" i="40"/>
  <c r="B51" i="40"/>
  <c r="A51" i="40"/>
  <c r="B50" i="40"/>
  <c r="A50" i="40"/>
  <c r="B49" i="40"/>
  <c r="A49" i="40"/>
  <c r="B48" i="40"/>
  <c r="A48" i="40"/>
  <c r="B47" i="40"/>
  <c r="A47" i="40"/>
  <c r="B46" i="40"/>
  <c r="A46" i="40"/>
  <c r="B45" i="40"/>
  <c r="A45" i="40"/>
  <c r="S44" i="40"/>
  <c r="B44" i="40"/>
  <c r="A44" i="40"/>
  <c r="B43" i="40"/>
  <c r="A43" i="40"/>
  <c r="B42" i="40"/>
  <c r="A42" i="40"/>
  <c r="B41" i="40"/>
  <c r="A41" i="40"/>
  <c r="B40" i="40"/>
  <c r="A40" i="40"/>
  <c r="B39" i="40"/>
  <c r="A39" i="40"/>
  <c r="B38" i="40"/>
  <c r="A38" i="40"/>
  <c r="S37" i="40"/>
  <c r="B37" i="40"/>
  <c r="A37" i="40"/>
  <c r="B36" i="40"/>
  <c r="A36" i="40"/>
  <c r="B35" i="40"/>
  <c r="A35" i="40"/>
  <c r="S34" i="40"/>
  <c r="B34" i="40"/>
  <c r="A34" i="40"/>
  <c r="B33" i="40"/>
  <c r="A33" i="40"/>
  <c r="B32" i="40"/>
  <c r="A32" i="40"/>
  <c r="S31" i="40"/>
  <c r="B31" i="40"/>
  <c r="A31" i="40"/>
  <c r="B30" i="40"/>
  <c r="A30" i="40"/>
  <c r="B29" i="40"/>
  <c r="A29" i="40"/>
  <c r="B28" i="40"/>
  <c r="A28" i="40"/>
  <c r="B27" i="40"/>
  <c r="A27" i="40"/>
  <c r="B26" i="40"/>
  <c r="A26" i="40"/>
  <c r="B25" i="40"/>
  <c r="A25" i="40"/>
  <c r="B24" i="40"/>
  <c r="A24" i="40"/>
  <c r="B23" i="40"/>
  <c r="A23" i="40"/>
  <c r="B22" i="40"/>
  <c r="A22" i="40"/>
  <c r="B21" i="40"/>
  <c r="A21" i="40"/>
  <c r="B20" i="40"/>
  <c r="A20" i="40"/>
  <c r="B19" i="40"/>
  <c r="A19" i="40"/>
  <c r="B18" i="40"/>
  <c r="A18" i="40"/>
  <c r="B17" i="40"/>
  <c r="A17" i="40"/>
  <c r="B16" i="40"/>
  <c r="A16" i="40"/>
  <c r="B15" i="40"/>
  <c r="A15" i="40"/>
  <c r="B14" i="40"/>
  <c r="A14" i="40"/>
  <c r="B13" i="40"/>
  <c r="A13" i="40"/>
  <c r="B12" i="40"/>
  <c r="A12" i="40"/>
  <c r="B11" i="40"/>
  <c r="A11" i="40"/>
  <c r="B10" i="40"/>
  <c r="A10" i="40"/>
  <c r="B9" i="40"/>
  <c r="A9" i="40"/>
  <c r="B8" i="40"/>
  <c r="A8" i="40"/>
  <c r="B7" i="40"/>
  <c r="A7" i="40"/>
  <c r="B6" i="40"/>
  <c r="A6" i="40"/>
  <c r="B5" i="40"/>
  <c r="A5" i="40"/>
  <c r="S4" i="40"/>
  <c r="B4" i="40"/>
  <c r="A4" i="40"/>
  <c r="R3" i="40"/>
  <c r="B3" i="40"/>
  <c r="A3" i="40"/>
  <c r="S2" i="40"/>
  <c r="R2" i="40"/>
  <c r="B2" i="40"/>
  <c r="A2" i="40"/>
  <c r="R1" i="40"/>
  <c r="Q1" i="40"/>
  <c r="P1" i="40"/>
  <c r="O1" i="40"/>
  <c r="N1" i="40"/>
  <c r="M1" i="40"/>
  <c r="L1" i="40"/>
  <c r="K1" i="40"/>
  <c r="J1" i="40"/>
  <c r="I1" i="40"/>
  <c r="H1" i="40"/>
  <c r="G1" i="40"/>
  <c r="F1" i="40"/>
  <c r="E1" i="40"/>
  <c r="R3" i="38"/>
  <c r="P3" i="38"/>
  <c r="O3" i="38"/>
  <c r="N3" i="38"/>
  <c r="I3" i="38"/>
  <c r="G3" i="38"/>
  <c r="F3" i="38"/>
  <c r="E3" i="38"/>
  <c r="C3" i="38"/>
  <c r="B3" i="38"/>
  <c r="A3" i="38"/>
  <c r="R2" i="38"/>
  <c r="P2" i="38"/>
  <c r="O2" i="38"/>
  <c r="I2" i="38"/>
  <c r="G2" i="38"/>
  <c r="F2" i="38"/>
  <c r="E2" i="38"/>
  <c r="B2" i="38"/>
  <c r="A2" i="38"/>
  <c r="R1" i="38"/>
  <c r="Q1" i="38"/>
  <c r="P1" i="38"/>
  <c r="O1" i="38"/>
  <c r="N1" i="38"/>
  <c r="M1" i="38"/>
  <c r="L1" i="38"/>
  <c r="K1" i="38"/>
  <c r="J1" i="38"/>
  <c r="I1" i="38"/>
  <c r="H1" i="38"/>
  <c r="G1" i="38"/>
  <c r="F1" i="38"/>
  <c r="E1" i="38"/>
  <c r="K48" i="37"/>
  <c r="J48" i="37"/>
  <c r="K47" i="37"/>
  <c r="J47" i="37"/>
  <c r="K46" i="37"/>
  <c r="J46" i="37"/>
  <c r="K45" i="37"/>
  <c r="J45" i="37"/>
  <c r="A2" i="36" a="1"/>
  <c r="E1" i="36" a="1"/>
  <c r="T3" i="35"/>
  <c r="R3" i="35"/>
  <c r="Q3" i="35"/>
  <c r="P3" i="35"/>
  <c r="K3" i="35"/>
  <c r="I3" i="35"/>
  <c r="G3" i="35"/>
  <c r="C3" i="35"/>
  <c r="B3" i="35"/>
  <c r="K2" i="35"/>
  <c r="I2" i="35"/>
  <c r="G2" i="35"/>
  <c r="D2" i="35"/>
  <c r="B2" i="35"/>
  <c r="T1" i="35"/>
  <c r="S1" i="35"/>
  <c r="R1" i="35"/>
  <c r="Q1" i="35"/>
  <c r="P1" i="35"/>
  <c r="O1" i="35"/>
  <c r="N1" i="35"/>
  <c r="M1" i="35"/>
  <c r="L1" i="35"/>
  <c r="K1" i="35"/>
  <c r="J1" i="35"/>
  <c r="I1" i="35"/>
  <c r="H1" i="35"/>
  <c r="G1" i="35"/>
  <c r="R2" i="34"/>
  <c r="P2" i="34"/>
  <c r="O2" i="34"/>
  <c r="N2" i="34"/>
  <c r="I2" i="34"/>
  <c r="G2" i="34"/>
  <c r="F2" i="34"/>
  <c r="E2" i="34"/>
  <c r="C2" i="34"/>
  <c r="B2" i="34"/>
  <c r="A2" i="34"/>
  <c r="R1" i="34"/>
  <c r="Q1" i="34"/>
  <c r="P1" i="34"/>
  <c r="O1" i="34"/>
  <c r="N1" i="34"/>
  <c r="M1" i="34"/>
  <c r="L1" i="34"/>
  <c r="K1" i="34"/>
  <c r="J1" i="34"/>
  <c r="I1" i="34"/>
  <c r="H1" i="34"/>
  <c r="G1" i="34"/>
  <c r="F1" i="34"/>
  <c r="E1" i="34"/>
  <c r="G146" i="33"/>
  <c r="F146" i="33"/>
  <c r="E146" i="33"/>
  <c r="G145" i="33"/>
  <c r="E145" i="33"/>
  <c r="G142" i="33"/>
  <c r="N62" i="33"/>
  <c r="F145" i="33" s="1"/>
  <c r="P13" i="33"/>
  <c r="F142" i="33" s="1"/>
  <c r="O13" i="33"/>
  <c r="N13" i="33"/>
  <c r="B6" i="31"/>
  <c r="A2" i="31" a="1"/>
  <c r="E1" i="31" a="1"/>
  <c r="T15" i="30"/>
  <c r="R15" i="30"/>
  <c r="Q15" i="30"/>
  <c r="P15" i="30"/>
  <c r="K15" i="30"/>
  <c r="I15" i="30"/>
  <c r="G15" i="30"/>
  <c r="C15" i="30"/>
  <c r="B15" i="30"/>
  <c r="K14" i="30"/>
  <c r="I14" i="30"/>
  <c r="G14" i="30"/>
  <c r="D14" i="30"/>
  <c r="C14" i="30"/>
  <c r="B14" i="30"/>
  <c r="T13" i="30"/>
  <c r="R109" i="41" s="1"/>
  <c r="R13" i="30"/>
  <c r="P109" i="41" s="1"/>
  <c r="P13" i="30"/>
  <c r="N109" i="41" s="1"/>
  <c r="N13" i="30"/>
  <c r="L109" i="41" s="1"/>
  <c r="K13" i="30"/>
  <c r="I109" i="41" s="1"/>
  <c r="I13" i="30"/>
  <c r="G109" i="41" s="1"/>
  <c r="H13" i="30"/>
  <c r="F109" i="41" s="1"/>
  <c r="G13" i="30"/>
  <c r="C13" i="30"/>
  <c r="B13" i="30"/>
  <c r="A109" i="41" s="1"/>
  <c r="K12" i="30"/>
  <c r="I12" i="30"/>
  <c r="H12" i="30"/>
  <c r="G12" i="30"/>
  <c r="D12" i="30"/>
  <c r="C12" i="30"/>
  <c r="B12" i="30"/>
  <c r="T11" i="30"/>
  <c r="R108" i="41" s="1"/>
  <c r="R11" i="30"/>
  <c r="P108" i="41" s="1"/>
  <c r="P11" i="30"/>
  <c r="N108" i="41" s="1"/>
  <c r="N11" i="30"/>
  <c r="L108" i="41" s="1"/>
  <c r="K11" i="30"/>
  <c r="I108" i="41" s="1"/>
  <c r="I11" i="30"/>
  <c r="G108" i="41" s="1"/>
  <c r="H11" i="30"/>
  <c r="F108" i="41" s="1"/>
  <c r="G11" i="30"/>
  <c r="E108" i="41" s="1"/>
  <c r="C11" i="30"/>
  <c r="B11" i="30"/>
  <c r="A108" i="41" s="1"/>
  <c r="K10" i="30"/>
  <c r="I10" i="30"/>
  <c r="H10" i="30"/>
  <c r="G10" i="30"/>
  <c r="D10" i="30"/>
  <c r="Q11" i="30" s="1"/>
  <c r="O108" i="41" s="1"/>
  <c r="C10" i="30"/>
  <c r="B10" i="30"/>
  <c r="T9" i="30"/>
  <c r="R9" i="30"/>
  <c r="P9" i="30"/>
  <c r="N9" i="30"/>
  <c r="K9" i="30"/>
  <c r="I9" i="30"/>
  <c r="H9" i="30"/>
  <c r="G9" i="30"/>
  <c r="C9" i="30"/>
  <c r="B9" i="30"/>
  <c r="K8" i="30"/>
  <c r="I8" i="30"/>
  <c r="H8" i="30"/>
  <c r="G8" i="30"/>
  <c r="D8" i="30"/>
  <c r="Q9" i="30" s="1"/>
  <c r="C8" i="30"/>
  <c r="B8" i="30"/>
  <c r="T7" i="30"/>
  <c r="R107" i="41" s="1"/>
  <c r="R7" i="30"/>
  <c r="P107" i="41" s="1"/>
  <c r="P7" i="30"/>
  <c r="N107" i="41" s="1"/>
  <c r="N7" i="30"/>
  <c r="L107" i="41" s="1"/>
  <c r="K7" i="30"/>
  <c r="I107" i="41" s="1"/>
  <c r="I7" i="30"/>
  <c r="G107" i="41" s="1"/>
  <c r="H7" i="30"/>
  <c r="F107" i="41" s="1"/>
  <c r="G7" i="30"/>
  <c r="E107" i="41" s="1"/>
  <c r="C7" i="30"/>
  <c r="B7" i="30"/>
  <c r="A107" i="41" s="1"/>
  <c r="K6" i="30"/>
  <c r="I6" i="30"/>
  <c r="H6" i="30"/>
  <c r="G6" i="30"/>
  <c r="D6" i="30"/>
  <c r="Q7" i="30" s="1"/>
  <c r="O107" i="41" s="1"/>
  <c r="C6" i="30"/>
  <c r="B6" i="30"/>
  <c r="T5" i="30"/>
  <c r="R106" i="41" s="1"/>
  <c r="R5" i="30"/>
  <c r="P106" i="41" s="1"/>
  <c r="P5" i="30"/>
  <c r="O4" i="31" s="1"/>
  <c r="N5" i="30"/>
  <c r="L106" i="41" s="1"/>
  <c r="K5" i="30"/>
  <c r="I106" i="41" s="1"/>
  <c r="I5" i="30"/>
  <c r="G106" i="41" s="1"/>
  <c r="H5" i="30"/>
  <c r="F106" i="41" s="1"/>
  <c r="G5" i="30"/>
  <c r="E106" i="41" s="1"/>
  <c r="C5" i="30"/>
  <c r="B5" i="30"/>
  <c r="A106" i="41" s="1"/>
  <c r="K4" i="30"/>
  <c r="I4" i="30"/>
  <c r="H4" i="30"/>
  <c r="G4" i="30"/>
  <c r="D4" i="30"/>
  <c r="C4" i="30"/>
  <c r="B4" i="30"/>
  <c r="T3" i="30"/>
  <c r="R3" i="30"/>
  <c r="P3" i="30"/>
  <c r="N3" i="30"/>
  <c r="K3" i="30"/>
  <c r="I3" i="30"/>
  <c r="H3" i="30"/>
  <c r="G3" i="30"/>
  <c r="C3" i="30"/>
  <c r="B3" i="30"/>
  <c r="K2" i="30"/>
  <c r="I2" i="30"/>
  <c r="H2" i="30"/>
  <c r="G2" i="30"/>
  <c r="D2" i="30"/>
  <c r="Q3" i="30" s="1"/>
  <c r="C2" i="30"/>
  <c r="B2" i="30"/>
  <c r="T1" i="30"/>
  <c r="S1" i="30"/>
  <c r="R1" i="30"/>
  <c r="Q1" i="30"/>
  <c r="P1" i="30"/>
  <c r="O1" i="30"/>
  <c r="N1" i="30"/>
  <c r="M1" i="30"/>
  <c r="L1" i="30"/>
  <c r="K1" i="30"/>
  <c r="J1" i="30"/>
  <c r="I1" i="30"/>
  <c r="H1" i="30"/>
  <c r="G1" i="30"/>
  <c r="O5" i="29"/>
  <c r="N5" i="29"/>
  <c r="L5" i="29"/>
  <c r="I5" i="29"/>
  <c r="G5" i="29"/>
  <c r="E5" i="29"/>
  <c r="C5" i="29"/>
  <c r="B5" i="29"/>
  <c r="A5" i="29"/>
  <c r="R4" i="29"/>
  <c r="R105" i="41" s="1"/>
  <c r="P4" i="29"/>
  <c r="P105" i="41" s="1"/>
  <c r="N4" i="29"/>
  <c r="N105" i="41" s="1"/>
  <c r="L4" i="29"/>
  <c r="L105" i="41" s="1"/>
  <c r="I4" i="29"/>
  <c r="I105" i="41" s="1"/>
  <c r="G4" i="29"/>
  <c r="G105" i="41" s="1"/>
  <c r="E4" i="29"/>
  <c r="C4" i="29"/>
  <c r="B4" i="29"/>
  <c r="B105" i="41" s="1"/>
  <c r="A4" i="29"/>
  <c r="R3" i="29"/>
  <c r="R104" i="41" s="1"/>
  <c r="P3" i="29"/>
  <c r="P104" i="41" s="1"/>
  <c r="N3" i="29"/>
  <c r="N104" i="41" s="1"/>
  <c r="L3" i="29"/>
  <c r="I3" i="29"/>
  <c r="I104" i="41" s="1"/>
  <c r="G3" i="29"/>
  <c r="G104" i="41" s="1"/>
  <c r="E3" i="29"/>
  <c r="E104" i="41" s="1"/>
  <c r="C3" i="29"/>
  <c r="B3" i="29"/>
  <c r="B104" i="41" s="1"/>
  <c r="A3" i="29"/>
  <c r="R2" i="29"/>
  <c r="R103" i="41" s="1"/>
  <c r="P2" i="29"/>
  <c r="P103" i="41" s="1"/>
  <c r="N2" i="29"/>
  <c r="N103" i="41" s="1"/>
  <c r="L2" i="29"/>
  <c r="L103" i="41" s="1"/>
  <c r="I2" i="29"/>
  <c r="I103" i="41" s="1"/>
  <c r="G2" i="29"/>
  <c r="G103" i="41" s="1"/>
  <c r="E2" i="29"/>
  <c r="E103" i="41" s="1"/>
  <c r="C2" i="29"/>
  <c r="O2" i="29" s="1"/>
  <c r="O103" i="41" s="1"/>
  <c r="B2" i="29"/>
  <c r="B103" i="41" s="1"/>
  <c r="A2" i="29"/>
  <c r="R1" i="29"/>
  <c r="Q1" i="29"/>
  <c r="P1" i="29"/>
  <c r="O1" i="29"/>
  <c r="N1" i="29"/>
  <c r="M1" i="29"/>
  <c r="L1" i="29"/>
  <c r="K1" i="29"/>
  <c r="J1" i="29"/>
  <c r="I1" i="29"/>
  <c r="H1" i="29"/>
  <c r="G1" i="29"/>
  <c r="F1" i="29"/>
  <c r="E1" i="29"/>
  <c r="M452" i="28"/>
  <c r="L452" i="28"/>
  <c r="K452" i="28"/>
  <c r="M451" i="28"/>
  <c r="L451" i="28"/>
  <c r="K451" i="28"/>
  <c r="M450" i="28"/>
  <c r="L450" i="28"/>
  <c r="K450" i="28"/>
  <c r="D24" i="26" s="1"/>
  <c r="D48" i="26" s="1"/>
  <c r="Q49" i="26" s="1"/>
  <c r="M449" i="28"/>
  <c r="L449" i="28"/>
  <c r="K449" i="28"/>
  <c r="N313" i="28"/>
  <c r="M313" i="28"/>
  <c r="L313" i="28"/>
  <c r="K313" i="28"/>
  <c r="N312" i="28"/>
  <c r="C24" i="25" s="1"/>
  <c r="M312" i="28"/>
  <c r="L312" i="28"/>
  <c r="K312" i="28"/>
  <c r="N311" i="28"/>
  <c r="M311" i="28"/>
  <c r="L311" i="28"/>
  <c r="K311" i="28"/>
  <c r="N310" i="28"/>
  <c r="C22" i="25" s="1"/>
  <c r="M310" i="28"/>
  <c r="L310" i="28"/>
  <c r="K310" i="28"/>
  <c r="A2" i="27" a="1"/>
  <c r="E1" i="27" a="1"/>
  <c r="T67" i="26"/>
  <c r="R67" i="26"/>
  <c r="P67" i="26"/>
  <c r="N67" i="26"/>
  <c r="K67" i="26"/>
  <c r="I67" i="26"/>
  <c r="H67" i="26"/>
  <c r="G67" i="26"/>
  <c r="C67" i="26"/>
  <c r="B67" i="26"/>
  <c r="K66" i="26"/>
  <c r="I66" i="26"/>
  <c r="H66" i="26"/>
  <c r="G66" i="26"/>
  <c r="D66" i="26"/>
  <c r="C66" i="26"/>
  <c r="B66" i="26"/>
  <c r="T65" i="26"/>
  <c r="R65" i="26"/>
  <c r="P65" i="26"/>
  <c r="N65" i="26"/>
  <c r="K65" i="26"/>
  <c r="I65" i="26"/>
  <c r="G65" i="26"/>
  <c r="D65" i="26"/>
  <c r="B65" i="26"/>
  <c r="K64" i="26"/>
  <c r="I64" i="26"/>
  <c r="G64" i="26"/>
  <c r="C64" i="26"/>
  <c r="B64" i="26"/>
  <c r="T63" i="26"/>
  <c r="R96" i="41" s="1"/>
  <c r="R63" i="26"/>
  <c r="P96" i="41" s="1"/>
  <c r="P63" i="26"/>
  <c r="N96" i="41" s="1"/>
  <c r="N63" i="26"/>
  <c r="L96" i="41" s="1"/>
  <c r="K63" i="26"/>
  <c r="I96" i="41" s="1"/>
  <c r="I63" i="26"/>
  <c r="G96" i="41" s="1"/>
  <c r="G63" i="26"/>
  <c r="E96" i="41" s="1"/>
  <c r="D63" i="26"/>
  <c r="B63" i="26"/>
  <c r="A96" i="41" s="1"/>
  <c r="K62" i="26"/>
  <c r="I62" i="26"/>
  <c r="G62" i="26"/>
  <c r="C62" i="26"/>
  <c r="B62" i="26"/>
  <c r="T61" i="26"/>
  <c r="R61" i="26"/>
  <c r="P61" i="26"/>
  <c r="N61" i="26"/>
  <c r="K61" i="26"/>
  <c r="I61" i="26"/>
  <c r="G61" i="26"/>
  <c r="D61" i="26"/>
  <c r="B61" i="26"/>
  <c r="K60" i="26"/>
  <c r="I60" i="26"/>
  <c r="G60" i="26"/>
  <c r="C60" i="26"/>
  <c r="B60" i="26"/>
  <c r="T59" i="26"/>
  <c r="R59" i="26"/>
  <c r="P59" i="26"/>
  <c r="N59" i="26"/>
  <c r="K59" i="26"/>
  <c r="I59" i="26"/>
  <c r="G59" i="26"/>
  <c r="D59" i="26"/>
  <c r="B59" i="26"/>
  <c r="K58" i="26"/>
  <c r="I58" i="26"/>
  <c r="G58" i="26"/>
  <c r="C58" i="26"/>
  <c r="B58" i="26"/>
  <c r="T57" i="26"/>
  <c r="R95" i="41" s="1"/>
  <c r="R57" i="26"/>
  <c r="P95" i="41" s="1"/>
  <c r="P57" i="26"/>
  <c r="N95" i="41" s="1"/>
  <c r="N57" i="26"/>
  <c r="L95" i="41" s="1"/>
  <c r="K57" i="26"/>
  <c r="I95" i="41" s="1"/>
  <c r="I57" i="26"/>
  <c r="G95" i="41" s="1"/>
  <c r="G57" i="26"/>
  <c r="E95" i="41" s="1"/>
  <c r="D57" i="26"/>
  <c r="B57" i="26"/>
  <c r="A95" i="41" s="1"/>
  <c r="K56" i="26"/>
  <c r="I56" i="26"/>
  <c r="G56" i="26"/>
  <c r="C56" i="26"/>
  <c r="B56" i="26"/>
  <c r="T55" i="26"/>
  <c r="R55" i="26"/>
  <c r="P55" i="26"/>
  <c r="N55" i="26"/>
  <c r="K55" i="26"/>
  <c r="I55" i="26"/>
  <c r="G55" i="26"/>
  <c r="D55" i="26"/>
  <c r="B55" i="26"/>
  <c r="K54" i="26"/>
  <c r="I54" i="26"/>
  <c r="G54" i="26"/>
  <c r="D54" i="26"/>
  <c r="Q55" i="26" s="1"/>
  <c r="C54" i="26"/>
  <c r="B54" i="26"/>
  <c r="T53" i="26"/>
  <c r="R53" i="26"/>
  <c r="P53" i="26"/>
  <c r="N53" i="26"/>
  <c r="K53" i="26"/>
  <c r="I53" i="26"/>
  <c r="G53" i="26"/>
  <c r="D53" i="26"/>
  <c r="B53" i="26"/>
  <c r="K52" i="26"/>
  <c r="I52" i="26"/>
  <c r="G52" i="26"/>
  <c r="D52" i="26"/>
  <c r="Q53" i="26" s="1"/>
  <c r="C52" i="26"/>
  <c r="B52" i="26"/>
  <c r="T51" i="26"/>
  <c r="R94" i="41" s="1"/>
  <c r="R51" i="26"/>
  <c r="P94" i="41" s="1"/>
  <c r="P51" i="26"/>
  <c r="N94" i="41" s="1"/>
  <c r="N51" i="26"/>
  <c r="L94" i="41" s="1"/>
  <c r="K51" i="26"/>
  <c r="I94" i="41" s="1"/>
  <c r="I51" i="26"/>
  <c r="G94" i="41" s="1"/>
  <c r="G51" i="26"/>
  <c r="E94" i="41" s="1"/>
  <c r="D51" i="26"/>
  <c r="B51" i="26"/>
  <c r="A94" i="41" s="1"/>
  <c r="K50" i="26"/>
  <c r="I50" i="26"/>
  <c r="G50" i="26"/>
  <c r="C50" i="26"/>
  <c r="B50" i="26"/>
  <c r="T49" i="26"/>
  <c r="R49" i="26"/>
  <c r="P49" i="26"/>
  <c r="N49" i="26"/>
  <c r="K49" i="26"/>
  <c r="I49" i="26"/>
  <c r="G49" i="26"/>
  <c r="D49" i="26"/>
  <c r="B49" i="26"/>
  <c r="K48" i="26"/>
  <c r="I48" i="26"/>
  <c r="G48" i="26"/>
  <c r="C48" i="26"/>
  <c r="B48" i="26"/>
  <c r="T47" i="26"/>
  <c r="R47" i="26"/>
  <c r="P47" i="26"/>
  <c r="N47" i="26"/>
  <c r="K47" i="26"/>
  <c r="I47" i="26"/>
  <c r="G47" i="26"/>
  <c r="D47" i="26"/>
  <c r="B47" i="26"/>
  <c r="K46" i="26"/>
  <c r="I46" i="26"/>
  <c r="G46" i="26"/>
  <c r="C46" i="26"/>
  <c r="B46" i="26"/>
  <c r="T45" i="26"/>
  <c r="R93" i="41" s="1"/>
  <c r="R45" i="26"/>
  <c r="P93" i="41" s="1"/>
  <c r="P45" i="26"/>
  <c r="N93" i="41" s="1"/>
  <c r="N45" i="26"/>
  <c r="L93" i="41" s="1"/>
  <c r="K45" i="26"/>
  <c r="I93" i="41" s="1"/>
  <c r="I45" i="26"/>
  <c r="G93" i="41" s="1"/>
  <c r="G45" i="26"/>
  <c r="E93" i="41" s="1"/>
  <c r="D45" i="26"/>
  <c r="B45" i="26"/>
  <c r="A93" i="41" s="1"/>
  <c r="K44" i="26"/>
  <c r="I44" i="26"/>
  <c r="G44" i="26"/>
  <c r="C44" i="26"/>
  <c r="B44" i="26"/>
  <c r="T43" i="26"/>
  <c r="R43" i="26"/>
  <c r="P43" i="26"/>
  <c r="N43" i="26"/>
  <c r="K43" i="26"/>
  <c r="I43" i="26"/>
  <c r="G43" i="26"/>
  <c r="D43" i="26"/>
  <c r="B43" i="26"/>
  <c r="K42" i="26"/>
  <c r="I42" i="26"/>
  <c r="G42" i="26"/>
  <c r="D42" i="26"/>
  <c r="Q43" i="26" s="1"/>
  <c r="C42" i="26"/>
  <c r="B42" i="26"/>
  <c r="T41" i="26"/>
  <c r="R41" i="26"/>
  <c r="P41" i="26"/>
  <c r="N41" i="26"/>
  <c r="K41" i="26"/>
  <c r="I41" i="26"/>
  <c r="H41" i="26"/>
  <c r="G41" i="26"/>
  <c r="B41" i="26"/>
  <c r="K40" i="26"/>
  <c r="I40" i="26"/>
  <c r="H40" i="26"/>
  <c r="G40" i="26"/>
  <c r="D40" i="26"/>
  <c r="C40" i="26"/>
  <c r="B40" i="26"/>
  <c r="T39" i="26"/>
  <c r="R92" i="41" s="1"/>
  <c r="R39" i="26"/>
  <c r="P92" i="41" s="1"/>
  <c r="P39" i="26"/>
  <c r="N92" i="41" s="1"/>
  <c r="N39" i="26"/>
  <c r="L92" i="41" s="1"/>
  <c r="K39" i="26"/>
  <c r="I92" i="41" s="1"/>
  <c r="I39" i="26"/>
  <c r="G92" i="41" s="1"/>
  <c r="H39" i="26"/>
  <c r="F92" i="41" s="1"/>
  <c r="G39" i="26"/>
  <c r="E92" i="41" s="1"/>
  <c r="B39" i="26"/>
  <c r="A92" i="41" s="1"/>
  <c r="K38" i="26"/>
  <c r="I38" i="26"/>
  <c r="H38" i="26"/>
  <c r="G38" i="26"/>
  <c r="D38" i="26"/>
  <c r="D62" i="26" s="1"/>
  <c r="Q63" i="26" s="1"/>
  <c r="O96" i="41" s="1"/>
  <c r="C38" i="26"/>
  <c r="B38" i="26"/>
  <c r="T37" i="26"/>
  <c r="R37" i="26"/>
  <c r="Q37" i="26"/>
  <c r="P37" i="26"/>
  <c r="N37" i="26"/>
  <c r="K37" i="26"/>
  <c r="I37" i="26"/>
  <c r="H37" i="26"/>
  <c r="G37" i="26"/>
  <c r="B37" i="26"/>
  <c r="K36" i="26"/>
  <c r="I36" i="26"/>
  <c r="H36" i="26"/>
  <c r="G36" i="26"/>
  <c r="D36" i="26"/>
  <c r="D60" i="26" s="1"/>
  <c r="Q61" i="26" s="1"/>
  <c r="C36" i="26"/>
  <c r="B36" i="26"/>
  <c r="T35" i="26"/>
  <c r="R35" i="26"/>
  <c r="Q35" i="26"/>
  <c r="P35" i="26"/>
  <c r="N35" i="26"/>
  <c r="K35" i="26"/>
  <c r="I35" i="26"/>
  <c r="H35" i="26"/>
  <c r="G35" i="26"/>
  <c r="B35" i="26"/>
  <c r="K34" i="26"/>
  <c r="I34" i="26"/>
  <c r="H34" i="26"/>
  <c r="G34" i="26"/>
  <c r="D34" i="26"/>
  <c r="D58" i="26" s="1"/>
  <c r="Q59" i="26" s="1"/>
  <c r="C34" i="26"/>
  <c r="B34" i="26"/>
  <c r="T33" i="26"/>
  <c r="R91" i="41" s="1"/>
  <c r="R33" i="26"/>
  <c r="P91" i="41" s="1"/>
  <c r="P33" i="26"/>
  <c r="N91" i="41" s="1"/>
  <c r="N33" i="26"/>
  <c r="L91" i="41" s="1"/>
  <c r="K33" i="26"/>
  <c r="I91" i="41" s="1"/>
  <c r="I33" i="26"/>
  <c r="G91" i="41" s="1"/>
  <c r="H33" i="26"/>
  <c r="F91" i="41" s="1"/>
  <c r="G33" i="26"/>
  <c r="E91" i="41" s="1"/>
  <c r="B33" i="26"/>
  <c r="A91" i="41" s="1"/>
  <c r="K32" i="26"/>
  <c r="I32" i="26"/>
  <c r="H32" i="26"/>
  <c r="G32" i="26"/>
  <c r="D32" i="26"/>
  <c r="C32" i="26"/>
  <c r="B32" i="26"/>
  <c r="T31" i="26"/>
  <c r="R31" i="26"/>
  <c r="Q31" i="26"/>
  <c r="P31" i="26"/>
  <c r="N31" i="26"/>
  <c r="K31" i="26"/>
  <c r="I31" i="26"/>
  <c r="H31" i="26"/>
  <c r="G31" i="26"/>
  <c r="B31" i="26"/>
  <c r="K30" i="26"/>
  <c r="I30" i="26"/>
  <c r="H30" i="26"/>
  <c r="G30" i="26"/>
  <c r="D30" i="26"/>
  <c r="C30" i="26"/>
  <c r="B30" i="26"/>
  <c r="T29" i="26"/>
  <c r="R29" i="26"/>
  <c r="Q29" i="26"/>
  <c r="P29" i="26"/>
  <c r="N29" i="26"/>
  <c r="K29" i="26"/>
  <c r="I29" i="26"/>
  <c r="H29" i="26"/>
  <c r="G29" i="26"/>
  <c r="B29" i="26"/>
  <c r="K28" i="26"/>
  <c r="I28" i="26"/>
  <c r="H28" i="26"/>
  <c r="G28" i="26"/>
  <c r="D28" i="26"/>
  <c r="C28" i="26"/>
  <c r="B28" i="26"/>
  <c r="T27" i="26"/>
  <c r="R90" i="41" s="1"/>
  <c r="R27" i="26"/>
  <c r="P90" i="41" s="1"/>
  <c r="P27" i="26"/>
  <c r="N90" i="41" s="1"/>
  <c r="N27" i="26"/>
  <c r="L90" i="41" s="1"/>
  <c r="K27" i="26"/>
  <c r="I90" i="41" s="1"/>
  <c r="I27" i="26"/>
  <c r="G90" i="41" s="1"/>
  <c r="H27" i="26"/>
  <c r="F90" i="41" s="1"/>
  <c r="G27" i="26"/>
  <c r="E90" i="41" s="1"/>
  <c r="B27" i="26"/>
  <c r="A90" i="41" s="1"/>
  <c r="K26" i="26"/>
  <c r="I26" i="26"/>
  <c r="H26" i="26"/>
  <c r="G26" i="26"/>
  <c r="D26" i="26"/>
  <c r="C26" i="26"/>
  <c r="B26" i="26"/>
  <c r="T25" i="26"/>
  <c r="R25" i="26"/>
  <c r="Q25" i="26"/>
  <c r="P25" i="26"/>
  <c r="N25" i="26"/>
  <c r="K25" i="26"/>
  <c r="I25" i="26"/>
  <c r="H25" i="26"/>
  <c r="G25" i="26"/>
  <c r="B25" i="26"/>
  <c r="K24" i="26"/>
  <c r="I24" i="26"/>
  <c r="H24" i="26"/>
  <c r="G24" i="26"/>
  <c r="C24" i="26"/>
  <c r="B24" i="26"/>
  <c r="T23" i="26"/>
  <c r="R23" i="26"/>
  <c r="P23" i="26"/>
  <c r="N23" i="26"/>
  <c r="K23" i="26"/>
  <c r="I23" i="26"/>
  <c r="H23" i="26"/>
  <c r="G23" i="26"/>
  <c r="B23" i="26"/>
  <c r="K22" i="26"/>
  <c r="I22" i="26"/>
  <c r="H22" i="26"/>
  <c r="G22" i="26"/>
  <c r="D22" i="26"/>
  <c r="C22" i="26"/>
  <c r="B22" i="26"/>
  <c r="T21" i="26"/>
  <c r="R89" i="41" s="1"/>
  <c r="R21" i="26"/>
  <c r="P89" i="41" s="1"/>
  <c r="P21" i="26"/>
  <c r="N89" i="41" s="1"/>
  <c r="N21" i="26"/>
  <c r="L89" i="41" s="1"/>
  <c r="K21" i="26"/>
  <c r="I89" i="41" s="1"/>
  <c r="I21" i="26"/>
  <c r="G89" i="41" s="1"/>
  <c r="H21" i="26"/>
  <c r="F89" i="41" s="1"/>
  <c r="G21" i="26"/>
  <c r="E89" i="41" s="1"/>
  <c r="B21" i="26"/>
  <c r="A89" i="41" s="1"/>
  <c r="K20" i="26"/>
  <c r="I20" i="26"/>
  <c r="H20" i="26"/>
  <c r="G20" i="26"/>
  <c r="D20" i="26"/>
  <c r="D44" i="26" s="1"/>
  <c r="C20" i="26"/>
  <c r="B20" i="26"/>
  <c r="T19" i="26"/>
  <c r="R19" i="26"/>
  <c r="Q19" i="26"/>
  <c r="P19" i="26"/>
  <c r="N19" i="26"/>
  <c r="K19" i="26"/>
  <c r="I19" i="26"/>
  <c r="H19" i="26"/>
  <c r="G19" i="26"/>
  <c r="B19" i="26"/>
  <c r="K18" i="26"/>
  <c r="I18" i="26"/>
  <c r="H18" i="26"/>
  <c r="G18" i="26"/>
  <c r="D18" i="26"/>
  <c r="C18" i="26"/>
  <c r="B18" i="26"/>
  <c r="T17" i="26"/>
  <c r="R17" i="26"/>
  <c r="P17" i="26"/>
  <c r="N17" i="26"/>
  <c r="K17" i="26"/>
  <c r="I17" i="26"/>
  <c r="H17" i="26"/>
  <c r="G17" i="26"/>
  <c r="C17" i="26"/>
  <c r="B17" i="26"/>
  <c r="K16" i="26"/>
  <c r="I16" i="26"/>
  <c r="H16" i="26"/>
  <c r="G16" i="26"/>
  <c r="D16" i="26"/>
  <c r="C16" i="26"/>
  <c r="B16" i="26"/>
  <c r="T15" i="26"/>
  <c r="R15" i="26"/>
  <c r="P15" i="26"/>
  <c r="N15" i="26"/>
  <c r="K15" i="26"/>
  <c r="I15" i="26"/>
  <c r="H15" i="26"/>
  <c r="G15" i="26"/>
  <c r="C15" i="26"/>
  <c r="B15" i="26"/>
  <c r="K14" i="26"/>
  <c r="I14" i="26"/>
  <c r="H14" i="26"/>
  <c r="G14" i="26"/>
  <c r="D14" i="26"/>
  <c r="Q15" i="26" s="1"/>
  <c r="C14" i="26"/>
  <c r="B14" i="26"/>
  <c r="T13" i="26"/>
  <c r="R13" i="26"/>
  <c r="P13" i="26"/>
  <c r="N13" i="26"/>
  <c r="K13" i="26"/>
  <c r="I13" i="26"/>
  <c r="H13" i="26"/>
  <c r="G13" i="26"/>
  <c r="C13" i="26"/>
  <c r="B13" i="26"/>
  <c r="K12" i="26"/>
  <c r="I12" i="26"/>
  <c r="H12" i="26"/>
  <c r="G12" i="26"/>
  <c r="D12" i="26"/>
  <c r="Q13" i="26" s="1"/>
  <c r="C12" i="26"/>
  <c r="B12" i="26"/>
  <c r="T11" i="26"/>
  <c r="R11" i="26"/>
  <c r="P11" i="26"/>
  <c r="N11" i="26"/>
  <c r="K11" i="26"/>
  <c r="I11" i="26"/>
  <c r="H11" i="26"/>
  <c r="G11" i="26"/>
  <c r="C11" i="26"/>
  <c r="B11" i="26"/>
  <c r="K10" i="26"/>
  <c r="I10" i="26"/>
  <c r="H10" i="26"/>
  <c r="G10" i="26"/>
  <c r="D10" i="26"/>
  <c r="C10" i="26"/>
  <c r="B10" i="26"/>
  <c r="T9" i="26"/>
  <c r="R84" i="41" s="1"/>
  <c r="R9" i="26"/>
  <c r="P84" i="41" s="1"/>
  <c r="P9" i="26"/>
  <c r="N84" i="41" s="1"/>
  <c r="N9" i="26"/>
  <c r="L84" i="41" s="1"/>
  <c r="K9" i="26"/>
  <c r="I84" i="41" s="1"/>
  <c r="I9" i="26"/>
  <c r="G84" i="41" s="1"/>
  <c r="H9" i="26"/>
  <c r="F84" i="41" s="1"/>
  <c r="G9" i="26"/>
  <c r="E84" i="41" s="1"/>
  <c r="C9" i="26"/>
  <c r="B9" i="26"/>
  <c r="A84" i="41" s="1"/>
  <c r="K8" i="26"/>
  <c r="I8" i="26"/>
  <c r="H8" i="26"/>
  <c r="G8" i="26"/>
  <c r="D8" i="26"/>
  <c r="Q9" i="26" s="1"/>
  <c r="O84" i="41" s="1"/>
  <c r="C8" i="26"/>
  <c r="B8" i="26"/>
  <c r="T7" i="26"/>
  <c r="R83" i="41" s="1"/>
  <c r="R7" i="26"/>
  <c r="P83" i="41" s="1"/>
  <c r="Q7" i="26"/>
  <c r="O83" i="41" s="1"/>
  <c r="P7" i="26"/>
  <c r="N83" i="41" s="1"/>
  <c r="N7" i="26"/>
  <c r="L83" i="41" s="1"/>
  <c r="K7" i="26"/>
  <c r="I83" i="41" s="1"/>
  <c r="I7" i="26"/>
  <c r="G83" i="41" s="1"/>
  <c r="H7" i="26"/>
  <c r="F83" i="41" s="1"/>
  <c r="G7" i="26"/>
  <c r="E83" i="41" s="1"/>
  <c r="C7" i="26"/>
  <c r="B7" i="26"/>
  <c r="A83" i="41" s="1"/>
  <c r="K6" i="26"/>
  <c r="I6" i="26"/>
  <c r="H6" i="26"/>
  <c r="G6" i="26"/>
  <c r="D6" i="26"/>
  <c r="C6" i="26"/>
  <c r="B6" i="26"/>
  <c r="T5" i="26"/>
  <c r="R82" i="41" s="1"/>
  <c r="R5" i="26"/>
  <c r="P82" i="41" s="1"/>
  <c r="P5" i="26"/>
  <c r="N82" i="41" s="1"/>
  <c r="N5" i="26"/>
  <c r="L82" i="41" s="1"/>
  <c r="K5" i="26"/>
  <c r="I82" i="41" s="1"/>
  <c r="I5" i="26"/>
  <c r="G82" i="41" s="1"/>
  <c r="H5" i="26"/>
  <c r="F82" i="41" s="1"/>
  <c r="G5" i="26"/>
  <c r="E82" i="41" s="1"/>
  <c r="C5" i="26"/>
  <c r="B5" i="26"/>
  <c r="A82" i="41" s="1"/>
  <c r="K4" i="26"/>
  <c r="I4" i="26"/>
  <c r="H4" i="26"/>
  <c r="G4" i="26"/>
  <c r="D4" i="26"/>
  <c r="C4" i="26"/>
  <c r="B4" i="26"/>
  <c r="T3" i="26"/>
  <c r="R3" i="26"/>
  <c r="Q3" i="26"/>
  <c r="P3" i="26"/>
  <c r="N3" i="26"/>
  <c r="K3" i="26"/>
  <c r="I3" i="26"/>
  <c r="H3" i="26"/>
  <c r="G3" i="26"/>
  <c r="C3" i="26"/>
  <c r="B3" i="26"/>
  <c r="K2" i="26"/>
  <c r="I2" i="26"/>
  <c r="H2" i="26"/>
  <c r="G2" i="26"/>
  <c r="D2" i="26"/>
  <c r="C2" i="26"/>
  <c r="B2" i="26"/>
  <c r="T1" i="26"/>
  <c r="S1" i="26"/>
  <c r="R1" i="26"/>
  <c r="Q1" i="26"/>
  <c r="P1" i="26"/>
  <c r="O1" i="26"/>
  <c r="N1" i="26"/>
  <c r="M1" i="26"/>
  <c r="L1" i="26"/>
  <c r="K1" i="26"/>
  <c r="J1" i="26"/>
  <c r="I1" i="26"/>
  <c r="H1" i="26"/>
  <c r="G1" i="26"/>
  <c r="R77" i="25"/>
  <c r="P77" i="25"/>
  <c r="N77" i="25"/>
  <c r="L77" i="25"/>
  <c r="I77" i="25"/>
  <c r="G77" i="25"/>
  <c r="F77" i="25"/>
  <c r="E77" i="25"/>
  <c r="C77" i="25"/>
  <c r="O77" i="25" s="1"/>
  <c r="B77" i="25"/>
  <c r="A77" i="25"/>
  <c r="J77" i="25" s="1"/>
  <c r="R76" i="25"/>
  <c r="P76" i="25"/>
  <c r="N76" i="25"/>
  <c r="L76" i="25"/>
  <c r="I76" i="25"/>
  <c r="G76" i="25"/>
  <c r="F76" i="25"/>
  <c r="E76" i="25"/>
  <c r="C76" i="25"/>
  <c r="B76" i="25"/>
  <c r="A76" i="25"/>
  <c r="J76" i="25" s="1"/>
  <c r="R75" i="25"/>
  <c r="P75" i="25"/>
  <c r="O75" i="25"/>
  <c r="N75" i="25"/>
  <c r="L75" i="25"/>
  <c r="I75" i="25"/>
  <c r="G75" i="25"/>
  <c r="F75" i="25"/>
  <c r="E75" i="25"/>
  <c r="C75" i="25"/>
  <c r="B75" i="25"/>
  <c r="A75" i="25"/>
  <c r="J75" i="25" s="1"/>
  <c r="R74" i="25"/>
  <c r="P74" i="25"/>
  <c r="N74" i="25"/>
  <c r="L74" i="25"/>
  <c r="J74" i="25"/>
  <c r="I74" i="25"/>
  <c r="G74" i="25"/>
  <c r="F74" i="25"/>
  <c r="E74" i="25"/>
  <c r="C74" i="25"/>
  <c r="B74" i="25"/>
  <c r="A74" i="25"/>
  <c r="R73" i="25"/>
  <c r="P73" i="25"/>
  <c r="O73" i="25"/>
  <c r="N73" i="25"/>
  <c r="L73" i="25"/>
  <c r="I73" i="25"/>
  <c r="G73" i="25"/>
  <c r="F73" i="25"/>
  <c r="E73" i="25"/>
  <c r="C73" i="25"/>
  <c r="B73" i="25"/>
  <c r="A73" i="25"/>
  <c r="J73" i="25" s="1"/>
  <c r="R72" i="25"/>
  <c r="P72" i="25"/>
  <c r="N72" i="25"/>
  <c r="L72" i="25"/>
  <c r="J72" i="25"/>
  <c r="I72" i="25"/>
  <c r="G72" i="25"/>
  <c r="F72" i="25"/>
  <c r="E72" i="25"/>
  <c r="C72" i="25"/>
  <c r="B72" i="25"/>
  <c r="A72" i="25"/>
  <c r="R71" i="25"/>
  <c r="P71" i="25"/>
  <c r="N71" i="25"/>
  <c r="L71" i="25"/>
  <c r="J71" i="25"/>
  <c r="I71" i="25"/>
  <c r="G71" i="25"/>
  <c r="F71" i="25"/>
  <c r="E71" i="25"/>
  <c r="C71" i="25"/>
  <c r="O71" i="25" s="1"/>
  <c r="B71" i="25"/>
  <c r="A71" i="25"/>
  <c r="R70" i="25"/>
  <c r="P70" i="25"/>
  <c r="N70" i="25"/>
  <c r="L70" i="25"/>
  <c r="J70" i="25"/>
  <c r="I70" i="25"/>
  <c r="G70" i="25"/>
  <c r="F70" i="25"/>
  <c r="E70" i="25"/>
  <c r="C70" i="25"/>
  <c r="O70" i="25" s="1"/>
  <c r="B70" i="25"/>
  <c r="A70" i="25"/>
  <c r="R69" i="25"/>
  <c r="P69" i="25"/>
  <c r="N69" i="25"/>
  <c r="L69" i="25"/>
  <c r="I69" i="25"/>
  <c r="G69" i="25"/>
  <c r="F69" i="25"/>
  <c r="E69" i="25"/>
  <c r="C69" i="25"/>
  <c r="B69" i="25"/>
  <c r="A69" i="25"/>
  <c r="J69" i="25" s="1"/>
  <c r="R68" i="25"/>
  <c r="P68" i="25"/>
  <c r="N68" i="25"/>
  <c r="L68" i="25"/>
  <c r="I68" i="25"/>
  <c r="G68" i="25"/>
  <c r="F68" i="25"/>
  <c r="E68" i="25"/>
  <c r="C68" i="25"/>
  <c r="B68" i="25"/>
  <c r="A68" i="25"/>
  <c r="J68" i="25" s="1"/>
  <c r="R67" i="25"/>
  <c r="P67" i="25"/>
  <c r="N67" i="25"/>
  <c r="L67" i="25"/>
  <c r="I67" i="25"/>
  <c r="G67" i="25"/>
  <c r="F67" i="25"/>
  <c r="E67" i="25"/>
  <c r="C67" i="25"/>
  <c r="O67" i="25" s="1"/>
  <c r="B67" i="25"/>
  <c r="A67" i="25"/>
  <c r="J67" i="25" s="1"/>
  <c r="R66" i="25"/>
  <c r="P66" i="25"/>
  <c r="N66" i="25"/>
  <c r="L66" i="25"/>
  <c r="J66" i="25"/>
  <c r="I66" i="25"/>
  <c r="G66" i="25"/>
  <c r="F66" i="25"/>
  <c r="E66" i="25"/>
  <c r="C66" i="25"/>
  <c r="B66" i="25"/>
  <c r="A66" i="25"/>
  <c r="R65" i="25"/>
  <c r="P65" i="25"/>
  <c r="N65" i="25"/>
  <c r="L65" i="25"/>
  <c r="J65" i="25"/>
  <c r="I65" i="25"/>
  <c r="G65" i="25"/>
  <c r="F65" i="25"/>
  <c r="E65" i="25"/>
  <c r="C65" i="25"/>
  <c r="O65" i="25" s="1"/>
  <c r="B65" i="25"/>
  <c r="A65" i="25"/>
  <c r="R64" i="25"/>
  <c r="P64" i="25"/>
  <c r="N64" i="25"/>
  <c r="L64" i="25"/>
  <c r="I64" i="25"/>
  <c r="G64" i="25"/>
  <c r="F64" i="25"/>
  <c r="E64" i="25"/>
  <c r="C64" i="25"/>
  <c r="B64" i="25"/>
  <c r="J64" i="25" s="1"/>
  <c r="A64" i="25"/>
  <c r="R63" i="25"/>
  <c r="P63" i="25"/>
  <c r="N63" i="25"/>
  <c r="L63" i="25"/>
  <c r="I63" i="25"/>
  <c r="G63" i="25"/>
  <c r="F63" i="25"/>
  <c r="E63" i="25"/>
  <c r="C63" i="25"/>
  <c r="B63" i="25"/>
  <c r="J63" i="25" s="1"/>
  <c r="O63" i="25" s="1"/>
  <c r="A63" i="25"/>
  <c r="R62" i="25"/>
  <c r="P62" i="25"/>
  <c r="N62" i="25"/>
  <c r="L62" i="25"/>
  <c r="I62" i="25"/>
  <c r="G62" i="25"/>
  <c r="F62" i="25"/>
  <c r="E62" i="25"/>
  <c r="C62" i="25"/>
  <c r="B62" i="25"/>
  <c r="J62" i="25" s="1"/>
  <c r="A62" i="25"/>
  <c r="R61" i="25"/>
  <c r="P61" i="25"/>
  <c r="N61" i="25"/>
  <c r="L61" i="25"/>
  <c r="I61" i="25"/>
  <c r="G61" i="25"/>
  <c r="F61" i="25"/>
  <c r="E61" i="25"/>
  <c r="C61" i="25"/>
  <c r="O61" i="25" s="1"/>
  <c r="B61" i="25"/>
  <c r="J61" i="25" s="1"/>
  <c r="A61" i="25"/>
  <c r="R60" i="25"/>
  <c r="P60" i="25"/>
  <c r="N60" i="25"/>
  <c r="L60" i="25"/>
  <c r="I60" i="25"/>
  <c r="G60" i="25"/>
  <c r="F60" i="25"/>
  <c r="E60" i="25"/>
  <c r="C60" i="25"/>
  <c r="B60" i="25"/>
  <c r="J60" i="25" s="1"/>
  <c r="A60" i="25"/>
  <c r="R59" i="25"/>
  <c r="P59" i="25"/>
  <c r="N59" i="25"/>
  <c r="L59" i="25"/>
  <c r="I59" i="25"/>
  <c r="G59" i="25"/>
  <c r="F59" i="25"/>
  <c r="E59" i="25"/>
  <c r="C59" i="25"/>
  <c r="B59" i="25"/>
  <c r="J59" i="25" s="1"/>
  <c r="O59" i="25" s="1"/>
  <c r="A59" i="25"/>
  <c r="R58" i="25"/>
  <c r="P58" i="25"/>
  <c r="N58" i="25"/>
  <c r="L58" i="25"/>
  <c r="J58" i="25"/>
  <c r="I58" i="25"/>
  <c r="G58" i="25"/>
  <c r="F58" i="25"/>
  <c r="E58" i="25"/>
  <c r="C58" i="25"/>
  <c r="B58" i="25"/>
  <c r="A58" i="25"/>
  <c r="R57" i="25"/>
  <c r="P57" i="25"/>
  <c r="N57" i="25"/>
  <c r="L57" i="25"/>
  <c r="J57" i="25"/>
  <c r="I57" i="25"/>
  <c r="G57" i="25"/>
  <c r="F57" i="25"/>
  <c r="E57" i="25"/>
  <c r="C57" i="25"/>
  <c r="O57" i="25" s="1"/>
  <c r="B57" i="25"/>
  <c r="A57" i="25"/>
  <c r="R56" i="25"/>
  <c r="P56" i="25"/>
  <c r="N56" i="25"/>
  <c r="L56" i="25"/>
  <c r="J56" i="25"/>
  <c r="I56" i="25"/>
  <c r="G56" i="25"/>
  <c r="F56" i="25"/>
  <c r="E56" i="25"/>
  <c r="C56" i="25"/>
  <c r="B56" i="25"/>
  <c r="A56" i="25"/>
  <c r="R55" i="25"/>
  <c r="P55" i="25"/>
  <c r="N55" i="25"/>
  <c r="L55" i="25"/>
  <c r="I55" i="25"/>
  <c r="G55" i="25"/>
  <c r="F55" i="25"/>
  <c r="E55" i="25"/>
  <c r="C55" i="25"/>
  <c r="O55" i="25" s="1"/>
  <c r="B55" i="25"/>
  <c r="J55" i="25" s="1"/>
  <c r="A55" i="25"/>
  <c r="R54" i="25"/>
  <c r="P54" i="25"/>
  <c r="N54" i="25"/>
  <c r="L54" i="25"/>
  <c r="J54" i="25"/>
  <c r="I54" i="25"/>
  <c r="G54" i="25"/>
  <c r="F54" i="25"/>
  <c r="E54" i="25"/>
  <c r="C54" i="25"/>
  <c r="B54" i="25"/>
  <c r="A54" i="25"/>
  <c r="R53" i="25"/>
  <c r="P53" i="25"/>
  <c r="N53" i="25"/>
  <c r="L53" i="25"/>
  <c r="I53" i="25"/>
  <c r="G53" i="25"/>
  <c r="F53" i="25"/>
  <c r="E53" i="25"/>
  <c r="C53" i="25"/>
  <c r="B53" i="25"/>
  <c r="J53" i="25" s="1"/>
  <c r="A53" i="25"/>
  <c r="R52" i="25"/>
  <c r="P52" i="25"/>
  <c r="N52" i="25"/>
  <c r="L52" i="25"/>
  <c r="I52" i="25"/>
  <c r="G52" i="25"/>
  <c r="F52" i="25"/>
  <c r="E52" i="25"/>
  <c r="C52" i="25"/>
  <c r="O52" i="25" s="1"/>
  <c r="B52" i="25"/>
  <c r="J52" i="25" s="1"/>
  <c r="A52" i="25"/>
  <c r="R51" i="25"/>
  <c r="P51" i="25"/>
  <c r="N51" i="25"/>
  <c r="L51" i="25"/>
  <c r="I51" i="25"/>
  <c r="G51" i="25"/>
  <c r="F51" i="25"/>
  <c r="E51" i="25"/>
  <c r="C51" i="25"/>
  <c r="O51" i="25" s="1"/>
  <c r="B51" i="25"/>
  <c r="J51" i="25" s="1"/>
  <c r="A51" i="25"/>
  <c r="R50" i="25"/>
  <c r="P50" i="25"/>
  <c r="N50" i="25"/>
  <c r="L50" i="25"/>
  <c r="J50" i="25"/>
  <c r="I50" i="25"/>
  <c r="G50" i="25"/>
  <c r="F50" i="25"/>
  <c r="E50" i="25"/>
  <c r="C50" i="25"/>
  <c r="O50" i="25" s="1"/>
  <c r="B50" i="25"/>
  <c r="A50" i="25"/>
  <c r="R49" i="25"/>
  <c r="P49" i="25"/>
  <c r="N49" i="25"/>
  <c r="L49" i="25"/>
  <c r="J49" i="25"/>
  <c r="I49" i="25"/>
  <c r="G49" i="25"/>
  <c r="F49" i="25"/>
  <c r="E49" i="25"/>
  <c r="C49" i="25"/>
  <c r="O49" i="25" s="1"/>
  <c r="B49" i="25"/>
  <c r="A49" i="25"/>
  <c r="R48" i="25"/>
  <c r="P48" i="25"/>
  <c r="N48" i="25"/>
  <c r="L48" i="25"/>
  <c r="J48" i="25"/>
  <c r="I48" i="25"/>
  <c r="G48" i="25"/>
  <c r="F48" i="25"/>
  <c r="E48" i="25"/>
  <c r="C48" i="25"/>
  <c r="B48" i="25"/>
  <c r="A48" i="25"/>
  <c r="R47" i="25"/>
  <c r="P47" i="25"/>
  <c r="N47" i="25"/>
  <c r="L47" i="25"/>
  <c r="I47" i="25"/>
  <c r="G47" i="25"/>
  <c r="F47" i="25"/>
  <c r="E47" i="25"/>
  <c r="C47" i="25"/>
  <c r="B47" i="25"/>
  <c r="J47" i="25" s="1"/>
  <c r="O47" i="25" s="1"/>
  <c r="A47" i="25"/>
  <c r="R46" i="25"/>
  <c r="P46" i="25"/>
  <c r="N46" i="25"/>
  <c r="L46" i="25"/>
  <c r="J46" i="25"/>
  <c r="I46" i="25"/>
  <c r="G46" i="25"/>
  <c r="F46" i="25"/>
  <c r="E46" i="25"/>
  <c r="C46" i="25"/>
  <c r="B46" i="25"/>
  <c r="A46" i="25"/>
  <c r="R45" i="25"/>
  <c r="P45" i="25"/>
  <c r="N45" i="25"/>
  <c r="L45" i="25"/>
  <c r="I45" i="25"/>
  <c r="G45" i="25"/>
  <c r="F45" i="25"/>
  <c r="E45" i="25"/>
  <c r="C45" i="25"/>
  <c r="O45" i="25" s="1"/>
  <c r="B45" i="25"/>
  <c r="J45" i="25" s="1"/>
  <c r="A45" i="25"/>
  <c r="R44" i="25"/>
  <c r="P44" i="25"/>
  <c r="N44" i="25"/>
  <c r="L44" i="25"/>
  <c r="I44" i="25"/>
  <c r="G44" i="25"/>
  <c r="F44" i="25"/>
  <c r="E44" i="25"/>
  <c r="C44" i="25"/>
  <c r="B44" i="25"/>
  <c r="J44" i="25" s="1"/>
  <c r="A44" i="25"/>
  <c r="R43" i="25"/>
  <c r="P43" i="25"/>
  <c r="N43" i="25"/>
  <c r="L43" i="25"/>
  <c r="I43" i="25"/>
  <c r="G43" i="25"/>
  <c r="F43" i="25"/>
  <c r="E43" i="25"/>
  <c r="C43" i="25"/>
  <c r="B43" i="25"/>
  <c r="J43" i="25" s="1"/>
  <c r="O43" i="25" s="1"/>
  <c r="A43" i="25"/>
  <c r="R42" i="25"/>
  <c r="P42" i="25"/>
  <c r="N42" i="25"/>
  <c r="L42" i="25"/>
  <c r="J42" i="25"/>
  <c r="I42" i="25"/>
  <c r="G42" i="25"/>
  <c r="F42" i="25"/>
  <c r="E42" i="25"/>
  <c r="C42" i="25"/>
  <c r="B42" i="25"/>
  <c r="A42" i="25"/>
  <c r="N41" i="25"/>
  <c r="L41" i="25"/>
  <c r="O41" i="25" s="1"/>
  <c r="I41" i="25"/>
  <c r="G41" i="25"/>
  <c r="E41" i="25"/>
  <c r="C41" i="25"/>
  <c r="B41" i="25"/>
  <c r="A41" i="25"/>
  <c r="N40" i="25"/>
  <c r="L40" i="25"/>
  <c r="I40" i="25"/>
  <c r="G40" i="25"/>
  <c r="E40" i="25"/>
  <c r="C40" i="25"/>
  <c r="O40" i="25" s="1"/>
  <c r="B40" i="25"/>
  <c r="A40" i="25"/>
  <c r="N39" i="25"/>
  <c r="L39" i="25"/>
  <c r="I39" i="25"/>
  <c r="G39" i="25"/>
  <c r="E39" i="25"/>
  <c r="C39" i="25"/>
  <c r="O39" i="25" s="1"/>
  <c r="B39" i="25"/>
  <c r="A39" i="25"/>
  <c r="N38" i="25"/>
  <c r="L38" i="25"/>
  <c r="I38" i="25"/>
  <c r="G38" i="25"/>
  <c r="E38" i="25"/>
  <c r="C38" i="25"/>
  <c r="B38" i="25"/>
  <c r="A38" i="25"/>
  <c r="O37" i="25"/>
  <c r="N37" i="25"/>
  <c r="L37" i="25"/>
  <c r="I37" i="25"/>
  <c r="G37" i="25"/>
  <c r="E37" i="25"/>
  <c r="C37" i="25"/>
  <c r="B37" i="25"/>
  <c r="A37" i="25"/>
  <c r="N36" i="25"/>
  <c r="L36" i="25"/>
  <c r="I36" i="25"/>
  <c r="G36" i="25"/>
  <c r="E36" i="25"/>
  <c r="O36" i="25" s="1"/>
  <c r="C36" i="25"/>
  <c r="B36" i="25"/>
  <c r="A36" i="25"/>
  <c r="N35" i="25"/>
  <c r="L35" i="25"/>
  <c r="I35" i="25"/>
  <c r="G35" i="25"/>
  <c r="E35" i="25"/>
  <c r="C35" i="25"/>
  <c r="B35" i="25"/>
  <c r="A35" i="25"/>
  <c r="N34" i="25"/>
  <c r="L34" i="25"/>
  <c r="I34" i="25"/>
  <c r="G34" i="25"/>
  <c r="E34" i="25"/>
  <c r="C34" i="25"/>
  <c r="O34" i="25" s="1"/>
  <c r="B34" i="25"/>
  <c r="A34" i="25"/>
  <c r="O33" i="25"/>
  <c r="N33" i="25"/>
  <c r="L33" i="25"/>
  <c r="I33" i="25"/>
  <c r="G33" i="25"/>
  <c r="E33" i="25"/>
  <c r="C33" i="25"/>
  <c r="B33" i="25"/>
  <c r="A33" i="25"/>
  <c r="N32" i="25"/>
  <c r="L32" i="25"/>
  <c r="I32" i="25"/>
  <c r="G32" i="25"/>
  <c r="E32" i="25"/>
  <c r="C32" i="25"/>
  <c r="O32" i="25" s="1"/>
  <c r="B32" i="25"/>
  <c r="A32" i="25"/>
  <c r="N31" i="25"/>
  <c r="N88" i="41" s="1"/>
  <c r="L31" i="25"/>
  <c r="L88" i="41" s="1"/>
  <c r="I31" i="25"/>
  <c r="I88" i="41" s="1"/>
  <c r="G31" i="25"/>
  <c r="G88" i="41" s="1"/>
  <c r="E31" i="25"/>
  <c r="E88" i="41" s="1"/>
  <c r="C31" i="25"/>
  <c r="O31" i="25" s="1"/>
  <c r="O88" i="41" s="1"/>
  <c r="B31" i="25"/>
  <c r="B88" i="41" s="1"/>
  <c r="A31" i="25"/>
  <c r="N30" i="25"/>
  <c r="N87" i="41" s="1"/>
  <c r="L30" i="25"/>
  <c r="L87" i="41" s="1"/>
  <c r="I30" i="25"/>
  <c r="I87" i="41" s="1"/>
  <c r="G30" i="25"/>
  <c r="G87" i="41" s="1"/>
  <c r="E30" i="25"/>
  <c r="E87" i="41" s="1"/>
  <c r="C30" i="25"/>
  <c r="O30" i="25" s="1"/>
  <c r="O87" i="41" s="1"/>
  <c r="B30" i="25"/>
  <c r="B87" i="41" s="1"/>
  <c r="A30" i="25"/>
  <c r="N29" i="25"/>
  <c r="N86" i="41" s="1"/>
  <c r="L29" i="25"/>
  <c r="L86" i="41" s="1"/>
  <c r="I29" i="25"/>
  <c r="I86" i="41" s="1"/>
  <c r="G29" i="25"/>
  <c r="G86" i="41" s="1"/>
  <c r="E29" i="25"/>
  <c r="E86" i="41" s="1"/>
  <c r="C29" i="25"/>
  <c r="O29" i="25" s="1"/>
  <c r="O86" i="41" s="1"/>
  <c r="B29" i="25"/>
  <c r="B86" i="41" s="1"/>
  <c r="A29" i="25"/>
  <c r="N28" i="25"/>
  <c r="N85" i="41" s="1"/>
  <c r="L28" i="25"/>
  <c r="L85" i="41" s="1"/>
  <c r="I28" i="25"/>
  <c r="I85" i="41" s="1"/>
  <c r="G28" i="25"/>
  <c r="G85" i="41" s="1"/>
  <c r="E28" i="25"/>
  <c r="C28" i="25"/>
  <c r="B28" i="25"/>
  <c r="B85" i="41" s="1"/>
  <c r="A28" i="25"/>
  <c r="N27" i="25"/>
  <c r="L27" i="25"/>
  <c r="I27" i="25"/>
  <c r="G27" i="25"/>
  <c r="E27" i="25"/>
  <c r="C27" i="25"/>
  <c r="O27" i="25" s="1"/>
  <c r="B27" i="25"/>
  <c r="A27" i="25"/>
  <c r="N26" i="25"/>
  <c r="L26" i="25"/>
  <c r="I26" i="25"/>
  <c r="G26" i="25"/>
  <c r="E26" i="25"/>
  <c r="C26" i="25"/>
  <c r="B26" i="25"/>
  <c r="A26" i="25"/>
  <c r="O25" i="25"/>
  <c r="N25" i="25"/>
  <c r="L25" i="25"/>
  <c r="I25" i="25"/>
  <c r="G25" i="25"/>
  <c r="E25" i="25"/>
  <c r="C25" i="25"/>
  <c r="B25" i="25"/>
  <c r="J25" i="25" s="1"/>
  <c r="A25" i="25"/>
  <c r="N24" i="25"/>
  <c r="L24" i="25"/>
  <c r="I24" i="25"/>
  <c r="G24" i="25"/>
  <c r="E24" i="25"/>
  <c r="O24" i="25" s="1"/>
  <c r="B24" i="25"/>
  <c r="J24" i="25" s="1"/>
  <c r="A24" i="25"/>
  <c r="N23" i="25"/>
  <c r="L23" i="25"/>
  <c r="I23" i="25"/>
  <c r="G23" i="25"/>
  <c r="E23" i="25"/>
  <c r="O23" i="25" s="1"/>
  <c r="C23" i="25"/>
  <c r="B23" i="25"/>
  <c r="J23" i="25" s="1"/>
  <c r="A23" i="25"/>
  <c r="N22" i="25"/>
  <c r="L22" i="25"/>
  <c r="I22" i="25"/>
  <c r="G22" i="25"/>
  <c r="E22" i="25"/>
  <c r="B22" i="25"/>
  <c r="J22" i="25" s="1"/>
  <c r="A22" i="25"/>
  <c r="N21" i="25"/>
  <c r="L21" i="25"/>
  <c r="I21" i="25"/>
  <c r="G21" i="25"/>
  <c r="E21" i="25"/>
  <c r="C21" i="25"/>
  <c r="B21" i="25"/>
  <c r="A21" i="25"/>
  <c r="J21" i="25" s="1"/>
  <c r="O21" i="25" s="1"/>
  <c r="N20" i="25"/>
  <c r="L20" i="25"/>
  <c r="J20" i="25"/>
  <c r="I20" i="25"/>
  <c r="G20" i="25"/>
  <c r="E20" i="25"/>
  <c r="O20" i="25" s="1"/>
  <c r="C20" i="25"/>
  <c r="B20" i="25"/>
  <c r="A20" i="25"/>
  <c r="N19" i="25"/>
  <c r="L19" i="25"/>
  <c r="I19" i="25"/>
  <c r="G19" i="25"/>
  <c r="E19" i="25"/>
  <c r="C19" i="25"/>
  <c r="B19" i="25"/>
  <c r="A19" i="25"/>
  <c r="J19" i="25" s="1"/>
  <c r="O19" i="25" s="1"/>
  <c r="N18" i="25"/>
  <c r="L18" i="25"/>
  <c r="I18" i="25"/>
  <c r="G18" i="25"/>
  <c r="E18" i="25"/>
  <c r="C18" i="25"/>
  <c r="B18" i="25"/>
  <c r="A18" i="25"/>
  <c r="J18" i="25" s="1"/>
  <c r="N17" i="25"/>
  <c r="L17" i="25"/>
  <c r="I17" i="25"/>
  <c r="G17" i="25"/>
  <c r="E17" i="25"/>
  <c r="C17" i="25"/>
  <c r="B17" i="25"/>
  <c r="A17" i="25"/>
  <c r="J17" i="25" s="1"/>
  <c r="O17" i="25" s="1"/>
  <c r="N16" i="25"/>
  <c r="L16" i="25"/>
  <c r="J16" i="25"/>
  <c r="I16" i="25"/>
  <c r="G16" i="25"/>
  <c r="E16" i="25"/>
  <c r="O16" i="25" s="1"/>
  <c r="C16" i="25"/>
  <c r="B16" i="25"/>
  <c r="A16" i="25"/>
  <c r="N15" i="25"/>
  <c r="L15" i="25"/>
  <c r="I15" i="25"/>
  <c r="G15" i="25"/>
  <c r="E15" i="25"/>
  <c r="O15" i="25" s="1"/>
  <c r="C15" i="25"/>
  <c r="B15" i="25"/>
  <c r="A15" i="25"/>
  <c r="J15" i="25" s="1"/>
  <c r="N14" i="25"/>
  <c r="L14" i="25"/>
  <c r="I14" i="25"/>
  <c r="G14" i="25"/>
  <c r="E14" i="25"/>
  <c r="C14" i="25"/>
  <c r="O14" i="25" s="1"/>
  <c r="B14" i="25"/>
  <c r="A14" i="25"/>
  <c r="J14" i="25" s="1"/>
  <c r="R13" i="25"/>
  <c r="R102" i="41" s="1"/>
  <c r="P13" i="25"/>
  <c r="P102" i="41" s="1"/>
  <c r="N13" i="25"/>
  <c r="N102" i="41" s="1"/>
  <c r="L13" i="25"/>
  <c r="L102" i="41" s="1"/>
  <c r="I13" i="25"/>
  <c r="I102" i="41" s="1"/>
  <c r="G13" i="25"/>
  <c r="G102" i="41" s="1"/>
  <c r="F13" i="25"/>
  <c r="F102" i="41" s="1"/>
  <c r="E13" i="25"/>
  <c r="E102" i="41" s="1"/>
  <c r="C13" i="25"/>
  <c r="B13" i="25"/>
  <c r="B102" i="41" s="1"/>
  <c r="A13" i="25"/>
  <c r="R12" i="25"/>
  <c r="R101" i="41" s="1"/>
  <c r="P12" i="25"/>
  <c r="P101" i="41" s="1"/>
  <c r="N12" i="25"/>
  <c r="N101" i="41" s="1"/>
  <c r="L12" i="25"/>
  <c r="L101" i="41" s="1"/>
  <c r="I12" i="25"/>
  <c r="I101" i="41" s="1"/>
  <c r="G12" i="25"/>
  <c r="G101" i="41" s="1"/>
  <c r="F12" i="25"/>
  <c r="F101" i="41" s="1"/>
  <c r="E12" i="25"/>
  <c r="E101" i="41" s="1"/>
  <c r="C12" i="25"/>
  <c r="B12" i="25"/>
  <c r="B101" i="41" s="1"/>
  <c r="A12" i="25"/>
  <c r="R11" i="25"/>
  <c r="R100" i="41" s="1"/>
  <c r="P11" i="25"/>
  <c r="P100" i="41" s="1"/>
  <c r="N11" i="25"/>
  <c r="N100" i="41" s="1"/>
  <c r="L11" i="25"/>
  <c r="L100" i="41" s="1"/>
  <c r="I11" i="25"/>
  <c r="I100" i="41" s="1"/>
  <c r="G11" i="25"/>
  <c r="G100" i="41" s="1"/>
  <c r="F11" i="25"/>
  <c r="F100" i="41" s="1"/>
  <c r="E11" i="25"/>
  <c r="E100" i="41" s="1"/>
  <c r="C11" i="25"/>
  <c r="B11" i="25"/>
  <c r="B100" i="41" s="1"/>
  <c r="A11" i="25"/>
  <c r="R10" i="25"/>
  <c r="R99" i="41" s="1"/>
  <c r="P10" i="25"/>
  <c r="P99" i="41" s="1"/>
  <c r="N10" i="25"/>
  <c r="N99" i="41" s="1"/>
  <c r="L10" i="25"/>
  <c r="L99" i="41" s="1"/>
  <c r="I10" i="25"/>
  <c r="I99" i="41" s="1"/>
  <c r="G10" i="25"/>
  <c r="G99" i="41" s="1"/>
  <c r="F10" i="25"/>
  <c r="F99" i="41" s="1"/>
  <c r="E10" i="25"/>
  <c r="E99" i="41" s="1"/>
  <c r="C10" i="25"/>
  <c r="O10" i="25" s="1"/>
  <c r="O99" i="41" s="1"/>
  <c r="B10" i="25"/>
  <c r="B99" i="41" s="1"/>
  <c r="A10" i="25"/>
  <c r="R9" i="25"/>
  <c r="R98" i="41" s="1"/>
  <c r="P9" i="25"/>
  <c r="P98" i="41" s="1"/>
  <c r="O9" i="25"/>
  <c r="O98" i="41" s="1"/>
  <c r="N9" i="25"/>
  <c r="N98" i="41" s="1"/>
  <c r="L9" i="25"/>
  <c r="L98" i="41" s="1"/>
  <c r="I9" i="25"/>
  <c r="I98" i="41" s="1"/>
  <c r="G9" i="25"/>
  <c r="G98" i="41" s="1"/>
  <c r="F9" i="25"/>
  <c r="F98" i="41" s="1"/>
  <c r="E9" i="25"/>
  <c r="E98" i="41" s="1"/>
  <c r="C9" i="25"/>
  <c r="B9" i="25"/>
  <c r="B98" i="41" s="1"/>
  <c r="A9" i="25"/>
  <c r="R8" i="25"/>
  <c r="R97" i="41" s="1"/>
  <c r="P8" i="25"/>
  <c r="P97" i="41" s="1"/>
  <c r="N8" i="25"/>
  <c r="N97" i="41" s="1"/>
  <c r="L8" i="25"/>
  <c r="L97" i="41" s="1"/>
  <c r="I8" i="25"/>
  <c r="I97" i="41" s="1"/>
  <c r="G8" i="25"/>
  <c r="G97" i="41" s="1"/>
  <c r="F8" i="25"/>
  <c r="F97" i="41" s="1"/>
  <c r="E8" i="25"/>
  <c r="E97" i="41" s="1"/>
  <c r="C8" i="25"/>
  <c r="B8" i="25"/>
  <c r="B97" i="41" s="1"/>
  <c r="A8" i="25"/>
  <c r="R7" i="25"/>
  <c r="P7" i="25"/>
  <c r="N7" i="25"/>
  <c r="L7" i="25"/>
  <c r="I7" i="25"/>
  <c r="G7" i="25"/>
  <c r="F7" i="25"/>
  <c r="E7" i="25"/>
  <c r="O7" i="25" s="1"/>
  <c r="C7" i="25"/>
  <c r="B7" i="25"/>
  <c r="A7" i="25"/>
  <c r="R6" i="25"/>
  <c r="P6" i="25"/>
  <c r="N6" i="25"/>
  <c r="L6" i="25"/>
  <c r="I6" i="25"/>
  <c r="G6" i="25"/>
  <c r="F6" i="25"/>
  <c r="E6" i="25"/>
  <c r="C6" i="25"/>
  <c r="B6" i="25"/>
  <c r="A6" i="25"/>
  <c r="R5" i="25"/>
  <c r="P5" i="25"/>
  <c r="I5" i="25"/>
  <c r="G5" i="25"/>
  <c r="F5" i="25"/>
  <c r="E5" i="25"/>
  <c r="B5" i="25"/>
  <c r="A5" i="25"/>
  <c r="O4" i="25"/>
  <c r="N4" i="25"/>
  <c r="L4" i="25"/>
  <c r="I4" i="25"/>
  <c r="G4" i="25"/>
  <c r="E4" i="25"/>
  <c r="C4" i="25"/>
  <c r="B4" i="25"/>
  <c r="A4" i="25"/>
  <c r="N3" i="25"/>
  <c r="L3" i="25"/>
  <c r="I3" i="25"/>
  <c r="G3" i="25"/>
  <c r="E3" i="25"/>
  <c r="C3" i="25"/>
  <c r="O3" i="25" s="1"/>
  <c r="B3" i="25"/>
  <c r="A3" i="25"/>
  <c r="N2" i="25"/>
  <c r="L2" i="25"/>
  <c r="I2" i="25"/>
  <c r="G2" i="25"/>
  <c r="E2" i="25"/>
  <c r="C2" i="25"/>
  <c r="O2" i="25" s="1"/>
  <c r="B2" i="25"/>
  <c r="A2" i="25"/>
  <c r="R1" i="25"/>
  <c r="Q1" i="25"/>
  <c r="P1" i="25"/>
  <c r="O1" i="25"/>
  <c r="N1" i="25"/>
  <c r="M1" i="25"/>
  <c r="L1" i="25"/>
  <c r="K1" i="25"/>
  <c r="J1" i="25"/>
  <c r="I1" i="25"/>
  <c r="H1" i="25"/>
  <c r="G1" i="25"/>
  <c r="F1" i="25"/>
  <c r="E1" i="25"/>
  <c r="A2" i="23" a="1"/>
  <c r="E1" i="23" a="1"/>
  <c r="T19" i="22"/>
  <c r="R19" i="22"/>
  <c r="P19" i="22"/>
  <c r="N19" i="22"/>
  <c r="K19" i="22"/>
  <c r="I19" i="22"/>
  <c r="H19" i="22"/>
  <c r="G19" i="22"/>
  <c r="C19" i="22"/>
  <c r="B19" i="22"/>
  <c r="K18" i="22"/>
  <c r="I18" i="22"/>
  <c r="H18" i="22"/>
  <c r="G18" i="22"/>
  <c r="D18" i="22"/>
  <c r="Q19" i="22" s="1"/>
  <c r="C18" i="22"/>
  <c r="B18" i="22"/>
  <c r="T17" i="22"/>
  <c r="R17" i="22"/>
  <c r="P17" i="22"/>
  <c r="N17" i="22"/>
  <c r="K17" i="22"/>
  <c r="I17" i="22"/>
  <c r="H17" i="22"/>
  <c r="G17" i="22"/>
  <c r="C17" i="22"/>
  <c r="B17" i="22"/>
  <c r="K16" i="22"/>
  <c r="I16" i="22"/>
  <c r="H16" i="22"/>
  <c r="G16" i="22"/>
  <c r="D16" i="22"/>
  <c r="Q17" i="22" s="1"/>
  <c r="C16" i="22"/>
  <c r="B16" i="22"/>
  <c r="T15" i="22"/>
  <c r="R81" i="41" s="1"/>
  <c r="R15" i="22"/>
  <c r="P81" i="41" s="1"/>
  <c r="P15" i="22"/>
  <c r="N81" i="41" s="1"/>
  <c r="N15" i="22"/>
  <c r="L81" i="41" s="1"/>
  <c r="K15" i="22"/>
  <c r="I81" i="41" s="1"/>
  <c r="I15" i="22"/>
  <c r="G81" i="41" s="1"/>
  <c r="H15" i="22"/>
  <c r="F81" i="41" s="1"/>
  <c r="G15" i="22"/>
  <c r="E81" i="41" s="1"/>
  <c r="C15" i="22"/>
  <c r="B15" i="22"/>
  <c r="A81" i="41" s="1"/>
  <c r="K14" i="22"/>
  <c r="I14" i="22"/>
  <c r="H14" i="22"/>
  <c r="G14" i="22"/>
  <c r="D14" i="22"/>
  <c r="Q15" i="22" s="1"/>
  <c r="O81" i="41" s="1"/>
  <c r="C14" i="22"/>
  <c r="B14" i="22"/>
  <c r="T13" i="22"/>
  <c r="R80" i="41" s="1"/>
  <c r="R13" i="22"/>
  <c r="P13" i="22"/>
  <c r="N13" i="22"/>
  <c r="K13" i="22"/>
  <c r="I80" i="41" s="1"/>
  <c r="I13" i="22"/>
  <c r="G80" i="41" s="1"/>
  <c r="H13" i="22"/>
  <c r="F80" i="41" s="1"/>
  <c r="G13" i="22"/>
  <c r="E80" i="41" s="1"/>
  <c r="C13" i="22"/>
  <c r="B13" i="22"/>
  <c r="A80" i="41" s="1"/>
  <c r="K12" i="22"/>
  <c r="I12" i="22"/>
  <c r="H12" i="22"/>
  <c r="G12" i="22"/>
  <c r="D12" i="22"/>
  <c r="Q13" i="22" s="1"/>
  <c r="C12" i="22"/>
  <c r="B12" i="22"/>
  <c r="T11" i="22"/>
  <c r="R11" i="22"/>
  <c r="P11" i="22"/>
  <c r="A3" i="23" s="1"/>
  <c r="N11" i="22"/>
  <c r="Q11" i="22" s="1"/>
  <c r="K11" i="22"/>
  <c r="I11" i="22"/>
  <c r="H11" i="22"/>
  <c r="G11" i="22"/>
  <c r="C11" i="22"/>
  <c r="B11" i="22"/>
  <c r="K10" i="22"/>
  <c r="I10" i="22"/>
  <c r="H10" i="22"/>
  <c r="G10" i="22"/>
  <c r="D10" i="22"/>
  <c r="C10" i="22"/>
  <c r="B10" i="22"/>
  <c r="T9" i="22"/>
  <c r="R9" i="22"/>
  <c r="P9" i="22"/>
  <c r="N9" i="22"/>
  <c r="K9" i="22"/>
  <c r="I9" i="22"/>
  <c r="H9" i="22"/>
  <c r="G9" i="22"/>
  <c r="C9" i="22"/>
  <c r="B9" i="22"/>
  <c r="K8" i="22"/>
  <c r="I8" i="22"/>
  <c r="H8" i="22"/>
  <c r="G8" i="22"/>
  <c r="D8" i="22"/>
  <c r="Q9" i="22" s="1"/>
  <c r="C8" i="22"/>
  <c r="B8" i="22"/>
  <c r="T7" i="22"/>
  <c r="R7" i="22"/>
  <c r="P7" i="22"/>
  <c r="N7" i="22"/>
  <c r="Q7" i="22" s="1"/>
  <c r="K7" i="22"/>
  <c r="I7" i="22"/>
  <c r="H7" i="22"/>
  <c r="G7" i="22"/>
  <c r="C7" i="22"/>
  <c r="B7" i="22"/>
  <c r="K6" i="22"/>
  <c r="I6" i="22"/>
  <c r="H6" i="22"/>
  <c r="G6" i="22"/>
  <c r="D6" i="22"/>
  <c r="C6" i="22"/>
  <c r="B6" i="22"/>
  <c r="T5" i="22"/>
  <c r="R5" i="22"/>
  <c r="P5" i="22"/>
  <c r="E1" i="23" s="1"/>
  <c r="N5" i="22"/>
  <c r="K5" i="22"/>
  <c r="I5" i="22"/>
  <c r="H5" i="22"/>
  <c r="G5" i="22"/>
  <c r="C5" i="22"/>
  <c r="B5" i="22"/>
  <c r="A5" i="22"/>
  <c r="A7" i="22" s="1"/>
  <c r="A9" i="22" s="1"/>
  <c r="A11" i="22" s="1"/>
  <c r="A13" i="22" s="1"/>
  <c r="A15" i="22" s="1"/>
  <c r="A17" i="22" s="1"/>
  <c r="A19" i="22" s="1"/>
  <c r="A3" i="26" s="1"/>
  <c r="A5" i="26" s="1"/>
  <c r="A7" i="26" s="1"/>
  <c r="A9" i="26" s="1"/>
  <c r="A11" i="26" s="1"/>
  <c r="A13" i="26" s="1"/>
  <c r="A15" i="26" s="1"/>
  <c r="A17" i="26" s="1"/>
  <c r="A19" i="26" s="1"/>
  <c r="A21" i="26" s="1"/>
  <c r="A23" i="26" s="1"/>
  <c r="A25" i="26" s="1"/>
  <c r="A27" i="26" s="1"/>
  <c r="A29" i="26" s="1"/>
  <c r="A31" i="26" s="1"/>
  <c r="A33" i="26" s="1"/>
  <c r="A35" i="26" s="1"/>
  <c r="A37" i="26" s="1"/>
  <c r="A39" i="26" s="1"/>
  <c r="A41" i="26" s="1"/>
  <c r="A43" i="26" s="1"/>
  <c r="A45" i="26" s="1"/>
  <c r="A47" i="26" s="1"/>
  <c r="A49" i="26" s="1"/>
  <c r="A51" i="26" s="1"/>
  <c r="A53" i="26" s="1"/>
  <c r="A55" i="26" s="1"/>
  <c r="A57" i="26" s="1"/>
  <c r="A59" i="26" s="1"/>
  <c r="A61" i="26" s="1"/>
  <c r="A63" i="26" s="1"/>
  <c r="A65" i="26" s="1"/>
  <c r="A67" i="26" s="1"/>
  <c r="A3" i="30" s="1"/>
  <c r="A5" i="30" s="1"/>
  <c r="A7" i="30" s="1"/>
  <c r="A9" i="30" s="1"/>
  <c r="A11" i="30" s="1"/>
  <c r="A13" i="30" s="1"/>
  <c r="A15" i="30" s="1"/>
  <c r="A3" i="35" s="1"/>
  <c r="K4" i="22"/>
  <c r="I4" i="22"/>
  <c r="H4" i="22"/>
  <c r="G4" i="22"/>
  <c r="D4" i="22"/>
  <c r="Q5" i="22" s="1"/>
  <c r="C4" i="22"/>
  <c r="B4" i="22"/>
  <c r="A4" i="22"/>
  <c r="A6" i="22" s="1"/>
  <c r="A8" i="22" s="1"/>
  <c r="A10" i="22" s="1"/>
  <c r="A12" i="22" s="1"/>
  <c r="A14" i="22" s="1"/>
  <c r="A16" i="22" s="1"/>
  <c r="A18" i="22" s="1"/>
  <c r="A2" i="26" s="1"/>
  <c r="A4" i="26" s="1"/>
  <c r="A6" i="26" s="1"/>
  <c r="A8" i="26" s="1"/>
  <c r="A10" i="26" s="1"/>
  <c r="A12" i="26" s="1"/>
  <c r="A14" i="26" s="1"/>
  <c r="A16" i="26" s="1"/>
  <c r="A18" i="26" s="1"/>
  <c r="A20" i="26" s="1"/>
  <c r="A22" i="26" s="1"/>
  <c r="A24" i="26" s="1"/>
  <c r="A26" i="26" s="1"/>
  <c r="A28" i="26" s="1"/>
  <c r="A30" i="26" s="1"/>
  <c r="A32" i="26" s="1"/>
  <c r="A34" i="26" s="1"/>
  <c r="A36" i="26" s="1"/>
  <c r="A38" i="26" s="1"/>
  <c r="A40" i="26" s="1"/>
  <c r="A42" i="26" s="1"/>
  <c r="A44" i="26" s="1"/>
  <c r="A46" i="26" s="1"/>
  <c r="A48" i="26" s="1"/>
  <c r="A50" i="26" s="1"/>
  <c r="A52" i="26" s="1"/>
  <c r="A54" i="26" s="1"/>
  <c r="A56" i="26" s="1"/>
  <c r="A58" i="26" s="1"/>
  <c r="A60" i="26" s="1"/>
  <c r="A62" i="26" s="1"/>
  <c r="A64" i="26" s="1"/>
  <c r="A66" i="26" s="1"/>
  <c r="A2" i="30" s="1"/>
  <c r="A4" i="30" s="1"/>
  <c r="A6" i="30" s="1"/>
  <c r="A8" i="30" s="1"/>
  <c r="A10" i="30" s="1"/>
  <c r="A12" i="30" s="1"/>
  <c r="A14" i="30" s="1"/>
  <c r="A2" i="35" s="1"/>
  <c r="T3" i="22"/>
  <c r="R3" i="22"/>
  <c r="P3" i="22"/>
  <c r="Q10" i="23" s="1"/>
  <c r="N3" i="22"/>
  <c r="Q3" i="22" s="1"/>
  <c r="K3" i="22"/>
  <c r="I3" i="22"/>
  <c r="H3" i="22"/>
  <c r="G3" i="22"/>
  <c r="C3" i="22"/>
  <c r="B3" i="22"/>
  <c r="A3" i="22"/>
  <c r="K2" i="22"/>
  <c r="I2" i="22"/>
  <c r="H2" i="22"/>
  <c r="G2" i="22"/>
  <c r="D2" i="22"/>
  <c r="C2" i="22"/>
  <c r="B2" i="22"/>
  <c r="A2" i="22"/>
  <c r="T1" i="22"/>
  <c r="S1" i="22"/>
  <c r="R1" i="22"/>
  <c r="Q1" i="22"/>
  <c r="P1" i="22"/>
  <c r="O1" i="22"/>
  <c r="N1" i="22"/>
  <c r="M1" i="22"/>
  <c r="L1" i="22"/>
  <c r="K1" i="22"/>
  <c r="J1" i="22"/>
  <c r="I1" i="22"/>
  <c r="H1" i="22"/>
  <c r="G1" i="22"/>
  <c r="B3" i="20"/>
  <c r="A2" i="20" a="1"/>
  <c r="R4" i="20"/>
  <c r="P4" i="20"/>
  <c r="O4" i="20"/>
  <c r="L4" i="20"/>
  <c r="J4" i="20"/>
  <c r="H4" i="20"/>
  <c r="G4" i="20"/>
  <c r="R3" i="20"/>
  <c r="P3" i="20"/>
  <c r="N3" i="20"/>
  <c r="M3" i="20"/>
  <c r="J3" i="20"/>
  <c r="H3" i="20"/>
  <c r="F3" i="20"/>
  <c r="E3" i="20"/>
  <c r="P2" i="20"/>
  <c r="N2" i="20"/>
  <c r="L2" i="20"/>
  <c r="K2" i="20"/>
  <c r="H2" i="20"/>
  <c r="F2" i="20"/>
  <c r="R1" i="20"/>
  <c r="Q1" i="20"/>
  <c r="N1" i="20"/>
  <c r="L1" i="20"/>
  <c r="J1" i="20"/>
  <c r="I1" i="20"/>
  <c r="F1" i="20"/>
  <c r="E1" i="20" a="1"/>
  <c r="Q4" i="20" s="1"/>
  <c r="E1" i="20"/>
  <c r="N7" i="18"/>
  <c r="L7" i="18"/>
  <c r="I7" i="18"/>
  <c r="G7" i="18"/>
  <c r="E7" i="18"/>
  <c r="C7" i="18"/>
  <c r="B7" i="18"/>
  <c r="A7" i="18"/>
  <c r="O6" i="18"/>
  <c r="N6" i="18"/>
  <c r="L6" i="18"/>
  <c r="I6" i="18"/>
  <c r="G6" i="18"/>
  <c r="E6" i="18"/>
  <c r="C6" i="18"/>
  <c r="B6" i="18"/>
  <c r="A6" i="18"/>
  <c r="O5" i="18"/>
  <c r="N5" i="18"/>
  <c r="L5" i="18"/>
  <c r="I5" i="18"/>
  <c r="G5" i="18"/>
  <c r="E5" i="18"/>
  <c r="C5" i="18"/>
  <c r="B5" i="18"/>
  <c r="A5" i="18"/>
  <c r="N4" i="18"/>
  <c r="L4" i="18"/>
  <c r="I4" i="18"/>
  <c r="G4" i="18"/>
  <c r="E4" i="18"/>
  <c r="C4" i="18"/>
  <c r="O4" i="18" s="1"/>
  <c r="B4" i="18"/>
  <c r="A4" i="18"/>
  <c r="N3" i="18"/>
  <c r="L3" i="18"/>
  <c r="I3" i="18"/>
  <c r="G3" i="18"/>
  <c r="E3" i="18"/>
  <c r="C3" i="18"/>
  <c r="B3" i="18"/>
  <c r="A3" i="18"/>
  <c r="N2" i="18"/>
  <c r="L2" i="18"/>
  <c r="I2" i="18"/>
  <c r="G2" i="18"/>
  <c r="E2" i="18"/>
  <c r="O2" i="18" s="1"/>
  <c r="C2" i="18"/>
  <c r="B2" i="18"/>
  <c r="A2" i="18"/>
  <c r="R1" i="18"/>
  <c r="Q1" i="18"/>
  <c r="P1" i="18"/>
  <c r="O1" i="18"/>
  <c r="N1" i="18"/>
  <c r="M1" i="18"/>
  <c r="L1" i="18"/>
  <c r="K1" i="18"/>
  <c r="J1" i="18"/>
  <c r="I1" i="18"/>
  <c r="H1" i="18"/>
  <c r="G1" i="18"/>
  <c r="F1" i="18"/>
  <c r="E1" i="18"/>
  <c r="H15" i="15"/>
  <c r="G15" i="15"/>
  <c r="F15" i="15"/>
  <c r="E15" i="15"/>
  <c r="D15" i="15"/>
  <c r="C15" i="15"/>
  <c r="H14" i="15"/>
  <c r="G14" i="15"/>
  <c r="F14" i="15"/>
  <c r="E14" i="15"/>
  <c r="D14" i="15"/>
  <c r="C14" i="15"/>
  <c r="H9" i="15"/>
  <c r="G9" i="15"/>
  <c r="F9" i="15"/>
  <c r="C44" i="12" s="1"/>
  <c r="O44" i="12" s="1"/>
  <c r="O49" i="41" s="1"/>
  <c r="E9" i="15"/>
  <c r="D9" i="15"/>
  <c r="C9" i="15"/>
  <c r="H8" i="15"/>
  <c r="G8" i="15"/>
  <c r="F8" i="15"/>
  <c r="E8" i="15"/>
  <c r="D8" i="15"/>
  <c r="C8" i="15"/>
  <c r="H7" i="15"/>
  <c r="G7" i="15"/>
  <c r="F7" i="15"/>
  <c r="E7" i="15"/>
  <c r="D7" i="15"/>
  <c r="C7" i="15"/>
  <c r="H6" i="15"/>
  <c r="G6" i="15"/>
  <c r="F6" i="15"/>
  <c r="E6" i="15"/>
  <c r="D6" i="15"/>
  <c r="C6" i="15"/>
  <c r="R81" i="12"/>
  <c r="P81" i="12"/>
  <c r="I81" i="12"/>
  <c r="G81" i="12"/>
  <c r="F81" i="12"/>
  <c r="E81" i="12"/>
  <c r="B81" i="12"/>
  <c r="A81" i="12"/>
  <c r="J81" i="12" s="1"/>
  <c r="O81" i="12" s="1"/>
  <c r="R80" i="12"/>
  <c r="P80" i="12"/>
  <c r="J80" i="12"/>
  <c r="I80" i="12"/>
  <c r="G80" i="12"/>
  <c r="F80" i="12"/>
  <c r="E80" i="12"/>
  <c r="B80" i="12"/>
  <c r="A80" i="12"/>
  <c r="N79" i="12"/>
  <c r="N79" i="41" s="1"/>
  <c r="L79" i="12"/>
  <c r="L79" i="41" s="1"/>
  <c r="J79" i="12"/>
  <c r="J79" i="41" s="1"/>
  <c r="I79" i="12"/>
  <c r="I79" i="41" s="1"/>
  <c r="G79" i="12"/>
  <c r="G79" i="41" s="1"/>
  <c r="E79" i="12"/>
  <c r="C79" i="12"/>
  <c r="B79" i="12"/>
  <c r="B79" i="41" s="1"/>
  <c r="A79" i="12"/>
  <c r="N78" i="12"/>
  <c r="N78" i="41" s="1"/>
  <c r="L78" i="12"/>
  <c r="L78" i="41" s="1"/>
  <c r="I78" i="12"/>
  <c r="I78" i="41" s="1"/>
  <c r="G78" i="12"/>
  <c r="G78" i="41" s="1"/>
  <c r="E78" i="12"/>
  <c r="E78" i="41" s="1"/>
  <c r="C78" i="12"/>
  <c r="B78" i="12"/>
  <c r="B78" i="41" s="1"/>
  <c r="A78" i="12"/>
  <c r="J78" i="12" s="1"/>
  <c r="N77" i="12"/>
  <c r="N77" i="41" s="1"/>
  <c r="L77" i="12"/>
  <c r="L77" i="41" s="1"/>
  <c r="I77" i="12"/>
  <c r="I77" i="41" s="1"/>
  <c r="G77" i="12"/>
  <c r="G77" i="41" s="1"/>
  <c r="E77" i="12"/>
  <c r="E77" i="41" s="1"/>
  <c r="C77" i="12"/>
  <c r="B77" i="12"/>
  <c r="B77" i="41" s="1"/>
  <c r="A77" i="12"/>
  <c r="J77" i="12" s="1"/>
  <c r="J77" i="41" s="1"/>
  <c r="N76" i="12"/>
  <c r="N76" i="41" s="1"/>
  <c r="L76" i="12"/>
  <c r="L76" i="41" s="1"/>
  <c r="J76" i="12"/>
  <c r="J76" i="41" s="1"/>
  <c r="I76" i="12"/>
  <c r="I76" i="41" s="1"/>
  <c r="G76" i="12"/>
  <c r="G76" i="41" s="1"/>
  <c r="E76" i="12"/>
  <c r="E76" i="41" s="1"/>
  <c r="C76" i="12"/>
  <c r="O76" i="12" s="1"/>
  <c r="O76" i="41" s="1"/>
  <c r="B76" i="12"/>
  <c r="B76" i="41" s="1"/>
  <c r="A76" i="12"/>
  <c r="N75" i="12"/>
  <c r="N75" i="41" s="1"/>
  <c r="L75" i="12"/>
  <c r="L75" i="41" s="1"/>
  <c r="I75" i="12"/>
  <c r="I75" i="41" s="1"/>
  <c r="G75" i="12"/>
  <c r="G75" i="41" s="1"/>
  <c r="E75" i="12"/>
  <c r="E75" i="41" s="1"/>
  <c r="C75" i="12"/>
  <c r="B75" i="12"/>
  <c r="B75" i="41" s="1"/>
  <c r="A75" i="12"/>
  <c r="J75" i="12" s="1"/>
  <c r="J75" i="41" s="1"/>
  <c r="N74" i="12"/>
  <c r="N74" i="41" s="1"/>
  <c r="L74" i="12"/>
  <c r="L74" i="41" s="1"/>
  <c r="J74" i="12"/>
  <c r="J74" i="41" s="1"/>
  <c r="I74" i="12"/>
  <c r="I74" i="41" s="1"/>
  <c r="G74" i="12"/>
  <c r="G74" i="41" s="1"/>
  <c r="E74" i="12"/>
  <c r="E74" i="41" s="1"/>
  <c r="C74" i="12"/>
  <c r="B74" i="12"/>
  <c r="B74" i="41" s="1"/>
  <c r="A74" i="12"/>
  <c r="R73" i="12"/>
  <c r="P73" i="12"/>
  <c r="N73" i="12"/>
  <c r="L73" i="12"/>
  <c r="I73" i="12"/>
  <c r="G73" i="12"/>
  <c r="F73" i="12"/>
  <c r="E73" i="12"/>
  <c r="C73" i="12"/>
  <c r="B73" i="12"/>
  <c r="A73" i="12"/>
  <c r="J73" i="12" s="1"/>
  <c r="N72" i="12"/>
  <c r="N73" i="41" s="1"/>
  <c r="L72" i="12"/>
  <c r="L73" i="41" s="1"/>
  <c r="J72" i="12"/>
  <c r="J73" i="41" s="1"/>
  <c r="I72" i="12"/>
  <c r="I73" i="41" s="1"/>
  <c r="G72" i="12"/>
  <c r="G73" i="41" s="1"/>
  <c r="E72" i="12"/>
  <c r="E73" i="41" s="1"/>
  <c r="C72" i="12"/>
  <c r="O72" i="12" s="1"/>
  <c r="O73" i="41" s="1"/>
  <c r="B72" i="12"/>
  <c r="B73" i="41" s="1"/>
  <c r="A72" i="12"/>
  <c r="N71" i="12"/>
  <c r="N72" i="41" s="1"/>
  <c r="L71" i="12"/>
  <c r="L72" i="41" s="1"/>
  <c r="I71" i="12"/>
  <c r="I72" i="41" s="1"/>
  <c r="G71" i="12"/>
  <c r="G72" i="41" s="1"/>
  <c r="E71" i="12"/>
  <c r="E72" i="41" s="1"/>
  <c r="C71" i="12"/>
  <c r="B71" i="12"/>
  <c r="B72" i="41" s="1"/>
  <c r="A71" i="12"/>
  <c r="J71" i="12" s="1"/>
  <c r="J72" i="41" s="1"/>
  <c r="R70" i="12"/>
  <c r="R71" i="41" s="1"/>
  <c r="P70" i="12"/>
  <c r="P71" i="41" s="1"/>
  <c r="N70" i="12"/>
  <c r="N71" i="41" s="1"/>
  <c r="L70" i="12"/>
  <c r="L71" i="41" s="1"/>
  <c r="J70" i="12"/>
  <c r="J71" i="41" s="1"/>
  <c r="I70" i="12"/>
  <c r="I71" i="41" s="1"/>
  <c r="G70" i="12"/>
  <c r="G71" i="41" s="1"/>
  <c r="F70" i="12"/>
  <c r="F71" i="41" s="1"/>
  <c r="E70" i="12"/>
  <c r="E71" i="41" s="1"/>
  <c r="C70" i="12"/>
  <c r="O70" i="12" s="1"/>
  <c r="O71" i="41" s="1"/>
  <c r="B70" i="12"/>
  <c r="B71" i="41" s="1"/>
  <c r="A70" i="12"/>
  <c r="R69" i="12"/>
  <c r="R70" i="41" s="1"/>
  <c r="P69" i="12"/>
  <c r="P70" i="41" s="1"/>
  <c r="N69" i="12"/>
  <c r="N70" i="41" s="1"/>
  <c r="L69" i="12"/>
  <c r="L70" i="41" s="1"/>
  <c r="I69" i="12"/>
  <c r="I70" i="41" s="1"/>
  <c r="G69" i="12"/>
  <c r="G70" i="41" s="1"/>
  <c r="F69" i="12"/>
  <c r="F70" i="41" s="1"/>
  <c r="E69" i="12"/>
  <c r="E70" i="41" s="1"/>
  <c r="C69" i="12"/>
  <c r="B69" i="12"/>
  <c r="B70" i="41" s="1"/>
  <c r="A69" i="12"/>
  <c r="J69" i="12" s="1"/>
  <c r="J70" i="41" s="1"/>
  <c r="R68" i="12"/>
  <c r="R69" i="41" s="1"/>
  <c r="P68" i="12"/>
  <c r="P69" i="41" s="1"/>
  <c r="N68" i="12"/>
  <c r="N69" i="41" s="1"/>
  <c r="L68" i="12"/>
  <c r="L69" i="41" s="1"/>
  <c r="J68" i="12"/>
  <c r="J69" i="41" s="1"/>
  <c r="I68" i="12"/>
  <c r="I69" i="41" s="1"/>
  <c r="G68" i="12"/>
  <c r="G69" i="41" s="1"/>
  <c r="F68" i="12"/>
  <c r="F69" i="41" s="1"/>
  <c r="E68" i="12"/>
  <c r="E69" i="41" s="1"/>
  <c r="C68" i="12"/>
  <c r="O68" i="12" s="1"/>
  <c r="O69" i="41" s="1"/>
  <c r="B68" i="12"/>
  <c r="B69" i="41" s="1"/>
  <c r="A68" i="12"/>
  <c r="R67" i="12"/>
  <c r="P67" i="12"/>
  <c r="N67" i="12"/>
  <c r="L67" i="12"/>
  <c r="J67" i="12"/>
  <c r="I67" i="12"/>
  <c r="G67" i="12"/>
  <c r="F67" i="12"/>
  <c r="E67" i="12"/>
  <c r="C67" i="12"/>
  <c r="O67" i="12" s="1"/>
  <c r="B67" i="12"/>
  <c r="A67" i="12"/>
  <c r="N66" i="12"/>
  <c r="N68" i="41" s="1"/>
  <c r="L66" i="12"/>
  <c r="L68" i="41" s="1"/>
  <c r="J66" i="12"/>
  <c r="J68" i="41" s="1"/>
  <c r="I66" i="12"/>
  <c r="I68" i="41" s="1"/>
  <c r="G66" i="12"/>
  <c r="G68" i="41" s="1"/>
  <c r="E66" i="12"/>
  <c r="E68" i="41" s="1"/>
  <c r="C66" i="12"/>
  <c r="B66" i="12"/>
  <c r="A66" i="12"/>
  <c r="A68" i="41" s="1"/>
  <c r="N65" i="12"/>
  <c r="N67" i="41" s="1"/>
  <c r="L65" i="12"/>
  <c r="L67" i="41" s="1"/>
  <c r="I65" i="12"/>
  <c r="I67" i="41" s="1"/>
  <c r="G65" i="12"/>
  <c r="G67" i="41" s="1"/>
  <c r="E65" i="12"/>
  <c r="E67" i="41" s="1"/>
  <c r="C65" i="12"/>
  <c r="B65" i="12"/>
  <c r="J65" i="12" s="1"/>
  <c r="J67" i="41" s="1"/>
  <c r="A65" i="12"/>
  <c r="A67" i="41" s="1"/>
  <c r="N64" i="12"/>
  <c r="N66" i="41" s="1"/>
  <c r="L64" i="12"/>
  <c r="L66" i="41" s="1"/>
  <c r="I64" i="12"/>
  <c r="I66" i="41" s="1"/>
  <c r="G64" i="12"/>
  <c r="G66" i="41" s="1"/>
  <c r="E64" i="12"/>
  <c r="E66" i="41" s="1"/>
  <c r="C64" i="12"/>
  <c r="B64" i="12"/>
  <c r="J64" i="12" s="1"/>
  <c r="A64" i="12"/>
  <c r="A66" i="41" s="1"/>
  <c r="N63" i="12"/>
  <c r="N65" i="41" s="1"/>
  <c r="L63" i="12"/>
  <c r="L65" i="41" s="1"/>
  <c r="J63" i="12"/>
  <c r="J65" i="41" s="1"/>
  <c r="I63" i="12"/>
  <c r="I65" i="41" s="1"/>
  <c r="G63" i="12"/>
  <c r="G65" i="41" s="1"/>
  <c r="E63" i="12"/>
  <c r="E65" i="41" s="1"/>
  <c r="C63" i="12"/>
  <c r="O63" i="12" s="1"/>
  <c r="O65" i="41" s="1"/>
  <c r="B63" i="12"/>
  <c r="A63" i="12"/>
  <c r="A65" i="41" s="1"/>
  <c r="N62" i="12"/>
  <c r="N64" i="41" s="1"/>
  <c r="L62" i="12"/>
  <c r="L64" i="41" s="1"/>
  <c r="J62" i="12"/>
  <c r="J64" i="41" s="1"/>
  <c r="I62" i="12"/>
  <c r="I64" i="41" s="1"/>
  <c r="G62" i="12"/>
  <c r="G64" i="41" s="1"/>
  <c r="E62" i="12"/>
  <c r="E64" i="41" s="1"/>
  <c r="C62" i="12"/>
  <c r="B62" i="12"/>
  <c r="A62" i="12"/>
  <c r="A64" i="41" s="1"/>
  <c r="N61" i="12"/>
  <c r="N63" i="41" s="1"/>
  <c r="L61" i="12"/>
  <c r="L63" i="41" s="1"/>
  <c r="I61" i="12"/>
  <c r="I63" i="41" s="1"/>
  <c r="G61" i="12"/>
  <c r="G63" i="41" s="1"/>
  <c r="E61" i="12"/>
  <c r="E63" i="41" s="1"/>
  <c r="C61" i="12"/>
  <c r="B61" i="12"/>
  <c r="J61" i="12" s="1"/>
  <c r="J63" i="41" s="1"/>
  <c r="A61" i="12"/>
  <c r="A63" i="41" s="1"/>
  <c r="R60" i="12"/>
  <c r="P60" i="12"/>
  <c r="N60" i="12"/>
  <c r="L60" i="12"/>
  <c r="J60" i="12"/>
  <c r="I60" i="12"/>
  <c r="G60" i="12"/>
  <c r="F60" i="12"/>
  <c r="E60" i="12"/>
  <c r="C60" i="12"/>
  <c r="O60" i="12" s="1"/>
  <c r="B60" i="12"/>
  <c r="A60" i="12"/>
  <c r="N59" i="12"/>
  <c r="N62" i="41" s="1"/>
  <c r="L59" i="12"/>
  <c r="L62" i="41" s="1"/>
  <c r="J59" i="12"/>
  <c r="J62" i="41" s="1"/>
  <c r="I59" i="12"/>
  <c r="I62" i="41" s="1"/>
  <c r="G59" i="12"/>
  <c r="G62" i="41" s="1"/>
  <c r="E59" i="12"/>
  <c r="E62" i="41" s="1"/>
  <c r="C59" i="12"/>
  <c r="B59" i="12"/>
  <c r="A59" i="12"/>
  <c r="A62" i="41" s="1"/>
  <c r="N58" i="12"/>
  <c r="N61" i="41" s="1"/>
  <c r="L58" i="12"/>
  <c r="L61" i="41" s="1"/>
  <c r="I58" i="12"/>
  <c r="I61" i="41" s="1"/>
  <c r="G58" i="12"/>
  <c r="G61" i="41" s="1"/>
  <c r="E58" i="12"/>
  <c r="E61" i="41" s="1"/>
  <c r="C58" i="12"/>
  <c r="B58" i="12"/>
  <c r="J58" i="12" s="1"/>
  <c r="A58" i="12"/>
  <c r="A61" i="41" s="1"/>
  <c r="R57" i="12"/>
  <c r="R60" i="41" s="1"/>
  <c r="P57" i="12"/>
  <c r="P60" i="41" s="1"/>
  <c r="N57" i="12"/>
  <c r="N60" i="41" s="1"/>
  <c r="L57" i="12"/>
  <c r="L60" i="41" s="1"/>
  <c r="I57" i="12"/>
  <c r="I60" i="41" s="1"/>
  <c r="G57" i="12"/>
  <c r="G60" i="41" s="1"/>
  <c r="F57" i="12"/>
  <c r="F60" i="41" s="1"/>
  <c r="E57" i="12"/>
  <c r="E60" i="41" s="1"/>
  <c r="C57" i="12"/>
  <c r="B57" i="12"/>
  <c r="J57" i="12" s="1"/>
  <c r="J60" i="41" s="1"/>
  <c r="A57" i="12"/>
  <c r="A60" i="41" s="1"/>
  <c r="R56" i="12"/>
  <c r="R59" i="41" s="1"/>
  <c r="P56" i="12"/>
  <c r="P59" i="41" s="1"/>
  <c r="O56" i="12"/>
  <c r="O59" i="41" s="1"/>
  <c r="N56" i="12"/>
  <c r="N59" i="41" s="1"/>
  <c r="L56" i="12"/>
  <c r="L59" i="41" s="1"/>
  <c r="J56" i="12"/>
  <c r="J59" i="41" s="1"/>
  <c r="I56" i="12"/>
  <c r="I59" i="41" s="1"/>
  <c r="G56" i="12"/>
  <c r="G59" i="41" s="1"/>
  <c r="F56" i="12"/>
  <c r="F59" i="41" s="1"/>
  <c r="E56" i="12"/>
  <c r="E59" i="41" s="1"/>
  <c r="C56" i="12"/>
  <c r="B56" i="12"/>
  <c r="A56" i="12"/>
  <c r="A59" i="41" s="1"/>
  <c r="R55" i="12"/>
  <c r="R58" i="41" s="1"/>
  <c r="P55" i="12"/>
  <c r="P58" i="41" s="1"/>
  <c r="N55" i="12"/>
  <c r="N58" i="41" s="1"/>
  <c r="L55" i="12"/>
  <c r="L58" i="41" s="1"/>
  <c r="J55" i="12"/>
  <c r="J58" i="41" s="1"/>
  <c r="I55" i="12"/>
  <c r="I58" i="41" s="1"/>
  <c r="G55" i="12"/>
  <c r="G58" i="41" s="1"/>
  <c r="F55" i="12"/>
  <c r="F58" i="41" s="1"/>
  <c r="E55" i="12"/>
  <c r="E58" i="41" s="1"/>
  <c r="C55" i="12"/>
  <c r="O55" i="12" s="1"/>
  <c r="O58" i="41" s="1"/>
  <c r="B55" i="12"/>
  <c r="A55" i="12"/>
  <c r="A58" i="41" s="1"/>
  <c r="R54" i="12"/>
  <c r="P54" i="12"/>
  <c r="N54" i="12"/>
  <c r="L54" i="12"/>
  <c r="J54" i="12"/>
  <c r="I54" i="12"/>
  <c r="G54" i="12"/>
  <c r="F54" i="12"/>
  <c r="E54" i="12"/>
  <c r="C54" i="12"/>
  <c r="O54" i="12" s="1"/>
  <c r="B54" i="12"/>
  <c r="A54" i="12"/>
  <c r="N53" i="12"/>
  <c r="N57" i="41" s="1"/>
  <c r="L53" i="12"/>
  <c r="L57" i="41" s="1"/>
  <c r="J53" i="12"/>
  <c r="J57" i="41" s="1"/>
  <c r="I53" i="12"/>
  <c r="I57" i="41" s="1"/>
  <c r="G53" i="12"/>
  <c r="G57" i="41" s="1"/>
  <c r="E53" i="12"/>
  <c r="E57" i="41" s="1"/>
  <c r="C53" i="12"/>
  <c r="B53" i="12"/>
  <c r="B57" i="41" s="1"/>
  <c r="A53" i="12"/>
  <c r="N52" i="12"/>
  <c r="N56" i="41" s="1"/>
  <c r="L52" i="12"/>
  <c r="L56" i="41" s="1"/>
  <c r="I52" i="12"/>
  <c r="I56" i="41" s="1"/>
  <c r="G52" i="12"/>
  <c r="G56" i="41" s="1"/>
  <c r="E52" i="12"/>
  <c r="E56" i="41" s="1"/>
  <c r="C52" i="12"/>
  <c r="B52" i="12"/>
  <c r="B56" i="41" s="1"/>
  <c r="A52" i="12"/>
  <c r="J52" i="12" s="1"/>
  <c r="N51" i="12"/>
  <c r="N55" i="41" s="1"/>
  <c r="L51" i="12"/>
  <c r="L55" i="41" s="1"/>
  <c r="J51" i="12"/>
  <c r="J55" i="41" s="1"/>
  <c r="I51" i="12"/>
  <c r="I55" i="41" s="1"/>
  <c r="G51" i="12"/>
  <c r="G55" i="41" s="1"/>
  <c r="E51" i="12"/>
  <c r="E55" i="41" s="1"/>
  <c r="C51" i="12"/>
  <c r="O51" i="12" s="1"/>
  <c r="O55" i="41" s="1"/>
  <c r="B51" i="12"/>
  <c r="B55" i="41" s="1"/>
  <c r="A51" i="12"/>
  <c r="N50" i="12"/>
  <c r="N54" i="41" s="1"/>
  <c r="L50" i="12"/>
  <c r="L54" i="41" s="1"/>
  <c r="I50" i="12"/>
  <c r="I54" i="41" s="1"/>
  <c r="G50" i="12"/>
  <c r="G54" i="41" s="1"/>
  <c r="E50" i="12"/>
  <c r="E54" i="41" s="1"/>
  <c r="C50" i="12"/>
  <c r="B50" i="12"/>
  <c r="B54" i="41" s="1"/>
  <c r="A50" i="12"/>
  <c r="J50" i="12" s="1"/>
  <c r="J54" i="41" s="1"/>
  <c r="N49" i="12"/>
  <c r="N53" i="41" s="1"/>
  <c r="L49" i="12"/>
  <c r="L53" i="41" s="1"/>
  <c r="J49" i="12"/>
  <c r="J53" i="41" s="1"/>
  <c r="I49" i="12"/>
  <c r="I53" i="41" s="1"/>
  <c r="G49" i="12"/>
  <c r="G53" i="41" s="1"/>
  <c r="E49" i="12"/>
  <c r="E53" i="41" s="1"/>
  <c r="C49" i="12"/>
  <c r="B49" i="12"/>
  <c r="B53" i="41" s="1"/>
  <c r="A49" i="12"/>
  <c r="N48" i="12"/>
  <c r="N52" i="41" s="1"/>
  <c r="L48" i="12"/>
  <c r="L52" i="41" s="1"/>
  <c r="I48" i="12"/>
  <c r="I52" i="41" s="1"/>
  <c r="G48" i="12"/>
  <c r="G52" i="41" s="1"/>
  <c r="E48" i="12"/>
  <c r="E52" i="41" s="1"/>
  <c r="C48" i="12"/>
  <c r="B48" i="12"/>
  <c r="B52" i="41" s="1"/>
  <c r="A48" i="12"/>
  <c r="J48" i="12" s="1"/>
  <c r="N47" i="12"/>
  <c r="L47" i="12"/>
  <c r="J47" i="12"/>
  <c r="I47" i="12"/>
  <c r="G47" i="12"/>
  <c r="F47" i="12"/>
  <c r="E47" i="12"/>
  <c r="C47" i="12"/>
  <c r="O47" i="12" s="1"/>
  <c r="B47" i="12"/>
  <c r="A47" i="12"/>
  <c r="N46" i="12"/>
  <c r="N51" i="41" s="1"/>
  <c r="L46" i="12"/>
  <c r="L51" i="41" s="1"/>
  <c r="J46" i="12"/>
  <c r="J51" i="41" s="1"/>
  <c r="I46" i="12"/>
  <c r="I51" i="41" s="1"/>
  <c r="G46" i="12"/>
  <c r="G51" i="41" s="1"/>
  <c r="E46" i="12"/>
  <c r="E51" i="41" s="1"/>
  <c r="C46" i="12"/>
  <c r="B46" i="12"/>
  <c r="B51" i="41" s="1"/>
  <c r="A46" i="12"/>
  <c r="N45" i="12"/>
  <c r="N50" i="41" s="1"/>
  <c r="L45" i="12"/>
  <c r="L50" i="41" s="1"/>
  <c r="I45" i="12"/>
  <c r="I50" i="41" s="1"/>
  <c r="G45" i="12"/>
  <c r="G50" i="41" s="1"/>
  <c r="E45" i="12"/>
  <c r="E50" i="41" s="1"/>
  <c r="C45" i="12"/>
  <c r="O45" i="12" s="1"/>
  <c r="O50" i="41" s="1"/>
  <c r="B45" i="12"/>
  <c r="B50" i="41" s="1"/>
  <c r="A45" i="12"/>
  <c r="J45" i="12" s="1"/>
  <c r="J50" i="41" s="1"/>
  <c r="R44" i="12"/>
  <c r="R49" i="41" s="1"/>
  <c r="P44" i="12"/>
  <c r="P49" i="41" s="1"/>
  <c r="N44" i="12"/>
  <c r="N49" i="41" s="1"/>
  <c r="L44" i="12"/>
  <c r="L49" i="41" s="1"/>
  <c r="J44" i="12"/>
  <c r="J49" i="41" s="1"/>
  <c r="I44" i="12"/>
  <c r="I49" i="41" s="1"/>
  <c r="G44" i="12"/>
  <c r="G49" i="41" s="1"/>
  <c r="F44" i="12"/>
  <c r="F49" i="41" s="1"/>
  <c r="E44" i="12"/>
  <c r="E49" i="41" s="1"/>
  <c r="B44" i="12"/>
  <c r="B49" i="41" s="1"/>
  <c r="A44" i="12"/>
  <c r="R43" i="12"/>
  <c r="R48" i="41" s="1"/>
  <c r="P43" i="12"/>
  <c r="P48" i="41" s="1"/>
  <c r="N43" i="12"/>
  <c r="N48" i="41" s="1"/>
  <c r="L43" i="12"/>
  <c r="L48" i="41" s="1"/>
  <c r="I43" i="12"/>
  <c r="I48" i="41" s="1"/>
  <c r="G43" i="12"/>
  <c r="G48" i="41" s="1"/>
  <c r="F43" i="12"/>
  <c r="F48" i="41" s="1"/>
  <c r="E43" i="12"/>
  <c r="E48" i="41" s="1"/>
  <c r="C43" i="12"/>
  <c r="O43" i="12" s="1"/>
  <c r="O48" i="41" s="1"/>
  <c r="B43" i="12"/>
  <c r="B48" i="41" s="1"/>
  <c r="A43" i="12"/>
  <c r="J43" i="12" s="1"/>
  <c r="J48" i="41" s="1"/>
  <c r="R42" i="12"/>
  <c r="R47" i="41" s="1"/>
  <c r="P42" i="12"/>
  <c r="P47" i="41" s="1"/>
  <c r="N42" i="12"/>
  <c r="N47" i="41" s="1"/>
  <c r="L42" i="12"/>
  <c r="L47" i="41" s="1"/>
  <c r="J42" i="12"/>
  <c r="J47" i="41" s="1"/>
  <c r="I42" i="12"/>
  <c r="I47" i="41" s="1"/>
  <c r="G42" i="12"/>
  <c r="G47" i="41" s="1"/>
  <c r="F42" i="12"/>
  <c r="F47" i="41" s="1"/>
  <c r="E42" i="12"/>
  <c r="E47" i="41" s="1"/>
  <c r="C42" i="12"/>
  <c r="B42" i="12"/>
  <c r="B47" i="41" s="1"/>
  <c r="A42" i="12"/>
  <c r="R41" i="12"/>
  <c r="P41" i="12"/>
  <c r="N41" i="12"/>
  <c r="L41" i="12"/>
  <c r="J41" i="12"/>
  <c r="I41" i="12"/>
  <c r="G41" i="12"/>
  <c r="F41" i="12"/>
  <c r="E41" i="12"/>
  <c r="C41" i="12"/>
  <c r="O41" i="12" s="1"/>
  <c r="B41" i="12"/>
  <c r="A41" i="12"/>
  <c r="N40" i="12"/>
  <c r="N46" i="41" s="1"/>
  <c r="L40" i="12"/>
  <c r="L46" i="41" s="1"/>
  <c r="J40" i="12"/>
  <c r="J46" i="41" s="1"/>
  <c r="I40" i="12"/>
  <c r="I46" i="41" s="1"/>
  <c r="G40" i="12"/>
  <c r="G46" i="41" s="1"/>
  <c r="E40" i="12"/>
  <c r="E46" i="41" s="1"/>
  <c r="C40" i="12"/>
  <c r="B40" i="12"/>
  <c r="A40" i="12"/>
  <c r="A46" i="41" s="1"/>
  <c r="N39" i="12"/>
  <c r="N45" i="41" s="1"/>
  <c r="L39" i="12"/>
  <c r="L45" i="41" s="1"/>
  <c r="I39" i="12"/>
  <c r="I45" i="41" s="1"/>
  <c r="G39" i="12"/>
  <c r="G45" i="41" s="1"/>
  <c r="E39" i="12"/>
  <c r="E45" i="41" s="1"/>
  <c r="C39" i="12"/>
  <c r="B39" i="12"/>
  <c r="J39" i="12" s="1"/>
  <c r="J45" i="41" s="1"/>
  <c r="A39" i="12"/>
  <c r="A45" i="41" s="1"/>
  <c r="N38" i="12"/>
  <c r="N44" i="41" s="1"/>
  <c r="L38" i="12"/>
  <c r="L44" i="41" s="1"/>
  <c r="I38" i="12"/>
  <c r="I44" i="41" s="1"/>
  <c r="G38" i="12"/>
  <c r="G44" i="41" s="1"/>
  <c r="E38" i="12"/>
  <c r="E44" i="41" s="1"/>
  <c r="C38" i="12"/>
  <c r="B38" i="12"/>
  <c r="J38" i="12" s="1"/>
  <c r="A38" i="12"/>
  <c r="A44" i="41" s="1"/>
  <c r="N37" i="12"/>
  <c r="N43" i="41" s="1"/>
  <c r="L37" i="12"/>
  <c r="L43" i="41" s="1"/>
  <c r="J37" i="12"/>
  <c r="J43" i="41" s="1"/>
  <c r="I37" i="12"/>
  <c r="I43" i="41" s="1"/>
  <c r="G37" i="12"/>
  <c r="G43" i="41" s="1"/>
  <c r="E37" i="12"/>
  <c r="E43" i="41" s="1"/>
  <c r="C37" i="12"/>
  <c r="O37" i="12" s="1"/>
  <c r="O43" i="41" s="1"/>
  <c r="B37" i="12"/>
  <c r="A37" i="12"/>
  <c r="A43" i="41" s="1"/>
  <c r="N36" i="12"/>
  <c r="N42" i="41" s="1"/>
  <c r="L36" i="12"/>
  <c r="L42" i="41" s="1"/>
  <c r="J36" i="12"/>
  <c r="J42" i="41" s="1"/>
  <c r="I36" i="12"/>
  <c r="I42" i="41" s="1"/>
  <c r="G36" i="12"/>
  <c r="G42" i="41" s="1"/>
  <c r="E36" i="12"/>
  <c r="E42" i="41" s="1"/>
  <c r="C36" i="12"/>
  <c r="B36" i="12"/>
  <c r="A36" i="12"/>
  <c r="A42" i="41" s="1"/>
  <c r="N35" i="12"/>
  <c r="N41" i="41" s="1"/>
  <c r="L35" i="12"/>
  <c r="L41" i="41" s="1"/>
  <c r="I35" i="12"/>
  <c r="I41" i="41" s="1"/>
  <c r="G35" i="12"/>
  <c r="G41" i="41" s="1"/>
  <c r="E35" i="12"/>
  <c r="E41" i="41" s="1"/>
  <c r="C35" i="12"/>
  <c r="O35" i="12" s="1"/>
  <c r="O41" i="41" s="1"/>
  <c r="B35" i="12"/>
  <c r="J35" i="12" s="1"/>
  <c r="J41" i="41" s="1"/>
  <c r="A35" i="12"/>
  <c r="A41" i="41" s="1"/>
  <c r="R34" i="12"/>
  <c r="P34" i="12"/>
  <c r="N34" i="12"/>
  <c r="L34" i="12"/>
  <c r="J34" i="12"/>
  <c r="I34" i="12"/>
  <c r="G34" i="12"/>
  <c r="F34" i="12"/>
  <c r="E34" i="12"/>
  <c r="C34" i="12"/>
  <c r="O34" i="12" s="1"/>
  <c r="B34" i="12"/>
  <c r="A34" i="12"/>
  <c r="N33" i="12"/>
  <c r="N40" i="41" s="1"/>
  <c r="L33" i="12"/>
  <c r="L40" i="41" s="1"/>
  <c r="J33" i="12"/>
  <c r="J40" i="41" s="1"/>
  <c r="I33" i="12"/>
  <c r="I40" i="41" s="1"/>
  <c r="G33" i="12"/>
  <c r="G40" i="41" s="1"/>
  <c r="E33" i="12"/>
  <c r="E40" i="41" s="1"/>
  <c r="C33" i="12"/>
  <c r="B33" i="12"/>
  <c r="A33" i="12"/>
  <c r="A40" i="41" s="1"/>
  <c r="N32" i="12"/>
  <c r="N39" i="41" s="1"/>
  <c r="L32" i="12"/>
  <c r="L39" i="41" s="1"/>
  <c r="I32" i="12"/>
  <c r="I39" i="41" s="1"/>
  <c r="G32" i="12"/>
  <c r="G39" i="41" s="1"/>
  <c r="E32" i="12"/>
  <c r="E39" i="41" s="1"/>
  <c r="C32" i="12"/>
  <c r="B32" i="12"/>
  <c r="J32" i="12" s="1"/>
  <c r="A32" i="12"/>
  <c r="A39" i="41" s="1"/>
  <c r="R31" i="12"/>
  <c r="R38" i="41" s="1"/>
  <c r="P31" i="12"/>
  <c r="P38" i="41" s="1"/>
  <c r="N31" i="12"/>
  <c r="N38" i="41" s="1"/>
  <c r="L31" i="12"/>
  <c r="L38" i="41" s="1"/>
  <c r="I31" i="12"/>
  <c r="I38" i="41" s="1"/>
  <c r="G31" i="12"/>
  <c r="G38" i="41" s="1"/>
  <c r="F31" i="12"/>
  <c r="F38" i="41" s="1"/>
  <c r="E31" i="12"/>
  <c r="E38" i="41" s="1"/>
  <c r="C31" i="12"/>
  <c r="O31" i="12" s="1"/>
  <c r="O38" i="41" s="1"/>
  <c r="B31" i="12"/>
  <c r="J31" i="12" s="1"/>
  <c r="J38" i="41" s="1"/>
  <c r="A31" i="12"/>
  <c r="A38" i="41" s="1"/>
  <c r="R30" i="12"/>
  <c r="R37" i="41" s="1"/>
  <c r="P30" i="12"/>
  <c r="P37" i="41" s="1"/>
  <c r="N30" i="12"/>
  <c r="N37" i="41" s="1"/>
  <c r="L30" i="12"/>
  <c r="L37" i="41" s="1"/>
  <c r="J30" i="12"/>
  <c r="J37" i="41" s="1"/>
  <c r="I30" i="12"/>
  <c r="I37" i="41" s="1"/>
  <c r="G30" i="12"/>
  <c r="G37" i="41" s="1"/>
  <c r="F30" i="12"/>
  <c r="F37" i="41" s="1"/>
  <c r="E30" i="12"/>
  <c r="E37" i="41" s="1"/>
  <c r="C30" i="12"/>
  <c r="O30" i="12" s="1"/>
  <c r="O37" i="41" s="1"/>
  <c r="B30" i="12"/>
  <c r="A30" i="12"/>
  <c r="A37" i="41" s="1"/>
  <c r="R29" i="12"/>
  <c r="R36" i="41" s="1"/>
  <c r="P29" i="12"/>
  <c r="P36" i="41" s="1"/>
  <c r="N29" i="12"/>
  <c r="N36" i="41" s="1"/>
  <c r="L29" i="12"/>
  <c r="L36" i="41" s="1"/>
  <c r="J29" i="12"/>
  <c r="J36" i="41" s="1"/>
  <c r="I29" i="12"/>
  <c r="I36" i="41" s="1"/>
  <c r="G29" i="12"/>
  <c r="G36" i="41" s="1"/>
  <c r="F29" i="12"/>
  <c r="F36" i="41" s="1"/>
  <c r="E29" i="12"/>
  <c r="E36" i="41" s="1"/>
  <c r="C29" i="12"/>
  <c r="O29" i="12" s="1"/>
  <c r="O36" i="41" s="1"/>
  <c r="B29" i="12"/>
  <c r="A29" i="12"/>
  <c r="A36" i="41" s="1"/>
  <c r="R28" i="12"/>
  <c r="P28" i="12"/>
  <c r="N28" i="12"/>
  <c r="L28" i="12"/>
  <c r="J28" i="12"/>
  <c r="I28" i="12"/>
  <c r="G28" i="12"/>
  <c r="F28" i="12"/>
  <c r="E28" i="12"/>
  <c r="C28" i="12"/>
  <c r="O28" i="12" s="1"/>
  <c r="B28" i="12"/>
  <c r="A28" i="12"/>
  <c r="N27" i="12"/>
  <c r="N35" i="41" s="1"/>
  <c r="L27" i="12"/>
  <c r="L35" i="41" s="1"/>
  <c r="J27" i="12"/>
  <c r="J35" i="41" s="1"/>
  <c r="I27" i="12"/>
  <c r="I35" i="41" s="1"/>
  <c r="G27" i="12"/>
  <c r="G35" i="41" s="1"/>
  <c r="E27" i="12"/>
  <c r="E35" i="41" s="1"/>
  <c r="C27" i="12"/>
  <c r="B27" i="12"/>
  <c r="B35" i="41" s="1"/>
  <c r="A27" i="12"/>
  <c r="N26" i="12"/>
  <c r="N34" i="41" s="1"/>
  <c r="L26" i="12"/>
  <c r="L34" i="41" s="1"/>
  <c r="I26" i="12"/>
  <c r="I34" i="41" s="1"/>
  <c r="G26" i="12"/>
  <c r="G34" i="41" s="1"/>
  <c r="E26" i="12"/>
  <c r="E34" i="41" s="1"/>
  <c r="C26" i="12"/>
  <c r="B26" i="12"/>
  <c r="B34" i="41" s="1"/>
  <c r="A26" i="12"/>
  <c r="J26" i="12" s="1"/>
  <c r="N25" i="12"/>
  <c r="N33" i="41" s="1"/>
  <c r="L25" i="12"/>
  <c r="L33" i="41" s="1"/>
  <c r="J25" i="12"/>
  <c r="J33" i="41" s="1"/>
  <c r="I25" i="12"/>
  <c r="I33" i="41" s="1"/>
  <c r="G25" i="12"/>
  <c r="G33" i="41" s="1"/>
  <c r="E25" i="12"/>
  <c r="E33" i="41" s="1"/>
  <c r="C25" i="12"/>
  <c r="O25" i="12" s="1"/>
  <c r="O33" i="41" s="1"/>
  <c r="B25" i="12"/>
  <c r="B33" i="41" s="1"/>
  <c r="A25" i="12"/>
  <c r="N24" i="12"/>
  <c r="N32" i="41" s="1"/>
  <c r="L24" i="12"/>
  <c r="L32" i="41" s="1"/>
  <c r="I24" i="12"/>
  <c r="I32" i="41" s="1"/>
  <c r="G24" i="12"/>
  <c r="G32" i="41" s="1"/>
  <c r="E24" i="12"/>
  <c r="E32" i="41" s="1"/>
  <c r="C24" i="12"/>
  <c r="B24" i="12"/>
  <c r="B32" i="41" s="1"/>
  <c r="A24" i="12"/>
  <c r="J24" i="12" s="1"/>
  <c r="J32" i="41" s="1"/>
  <c r="N23" i="12"/>
  <c r="N31" i="41" s="1"/>
  <c r="L23" i="12"/>
  <c r="L31" i="41" s="1"/>
  <c r="J23" i="12"/>
  <c r="J31" i="41" s="1"/>
  <c r="I23" i="12"/>
  <c r="I31" i="41" s="1"/>
  <c r="G23" i="12"/>
  <c r="G31" i="41" s="1"/>
  <c r="E23" i="12"/>
  <c r="E31" i="41" s="1"/>
  <c r="C23" i="12"/>
  <c r="B23" i="12"/>
  <c r="B31" i="41" s="1"/>
  <c r="A23" i="12"/>
  <c r="N22" i="12"/>
  <c r="N30" i="41" s="1"/>
  <c r="L22" i="12"/>
  <c r="L30" i="41" s="1"/>
  <c r="I22" i="12"/>
  <c r="I30" i="41" s="1"/>
  <c r="G22" i="12"/>
  <c r="G30" i="41" s="1"/>
  <c r="E22" i="12"/>
  <c r="E30" i="41" s="1"/>
  <c r="C22" i="12"/>
  <c r="B22" i="12"/>
  <c r="B30" i="41" s="1"/>
  <c r="A22" i="12"/>
  <c r="J22" i="12" s="1"/>
  <c r="N21" i="12"/>
  <c r="L21" i="12"/>
  <c r="J21" i="12"/>
  <c r="I21" i="12"/>
  <c r="G21" i="12"/>
  <c r="E21" i="12"/>
  <c r="C21" i="12"/>
  <c r="O21" i="12" s="1"/>
  <c r="B21" i="12"/>
  <c r="A21" i="12"/>
  <c r="N20" i="12"/>
  <c r="N29" i="41" s="1"/>
  <c r="L20" i="12"/>
  <c r="L29" i="41" s="1"/>
  <c r="I20" i="12"/>
  <c r="I29" i="41" s="1"/>
  <c r="G20" i="12"/>
  <c r="G29" i="41" s="1"/>
  <c r="E20" i="12"/>
  <c r="E29" i="41" s="1"/>
  <c r="C20" i="12"/>
  <c r="B20" i="12"/>
  <c r="B29" i="41" s="1"/>
  <c r="A20" i="12"/>
  <c r="J20" i="12" s="1"/>
  <c r="J29" i="41" s="1"/>
  <c r="N19" i="12"/>
  <c r="N28" i="41" s="1"/>
  <c r="L19" i="12"/>
  <c r="L28" i="41" s="1"/>
  <c r="J19" i="12"/>
  <c r="J28" i="41" s="1"/>
  <c r="I19" i="12"/>
  <c r="I28" i="41" s="1"/>
  <c r="G19" i="12"/>
  <c r="G28" i="41" s="1"/>
  <c r="E19" i="12"/>
  <c r="E28" i="41" s="1"/>
  <c r="C19" i="12"/>
  <c r="B19" i="12"/>
  <c r="B28" i="41" s="1"/>
  <c r="A19" i="12"/>
  <c r="R18" i="12"/>
  <c r="R27" i="41" s="1"/>
  <c r="P18" i="12"/>
  <c r="P27" i="41" s="1"/>
  <c r="N18" i="12"/>
  <c r="N27" i="41" s="1"/>
  <c r="L18" i="12"/>
  <c r="L27" i="41" s="1"/>
  <c r="J18" i="12"/>
  <c r="J27" i="41" s="1"/>
  <c r="I18" i="12"/>
  <c r="I27" i="41" s="1"/>
  <c r="G18" i="12"/>
  <c r="G27" i="41" s="1"/>
  <c r="E18" i="12"/>
  <c r="E27" i="41" s="1"/>
  <c r="C18" i="12"/>
  <c r="O18" i="12" s="1"/>
  <c r="O27" i="41" s="1"/>
  <c r="B18" i="12"/>
  <c r="B27" i="41" s="1"/>
  <c r="A18" i="12"/>
  <c r="R17" i="12"/>
  <c r="R26" i="41" s="1"/>
  <c r="P17" i="12"/>
  <c r="P26" i="41" s="1"/>
  <c r="N17" i="12"/>
  <c r="N26" i="41" s="1"/>
  <c r="L17" i="12"/>
  <c r="L26" i="41" s="1"/>
  <c r="J17" i="12"/>
  <c r="J26" i="41" s="1"/>
  <c r="I17" i="12"/>
  <c r="I26" i="41" s="1"/>
  <c r="G17" i="12"/>
  <c r="G26" i="41" s="1"/>
  <c r="E17" i="12"/>
  <c r="E26" i="41" s="1"/>
  <c r="C17" i="12"/>
  <c r="B17" i="12"/>
  <c r="B26" i="41" s="1"/>
  <c r="A17" i="12"/>
  <c r="R16" i="12"/>
  <c r="R25" i="41" s="1"/>
  <c r="P16" i="12"/>
  <c r="P25" i="41" s="1"/>
  <c r="N16" i="12"/>
  <c r="N25" i="41" s="1"/>
  <c r="L16" i="12"/>
  <c r="L25" i="41" s="1"/>
  <c r="J16" i="12"/>
  <c r="J25" i="41" s="1"/>
  <c r="I16" i="12"/>
  <c r="I25" i="41" s="1"/>
  <c r="G16" i="12"/>
  <c r="G25" i="41" s="1"/>
  <c r="E16" i="12"/>
  <c r="E25" i="41" s="1"/>
  <c r="C16" i="12"/>
  <c r="O16" i="12" s="1"/>
  <c r="O25" i="41" s="1"/>
  <c r="B16" i="12"/>
  <c r="B25" i="41" s="1"/>
  <c r="A16" i="12"/>
  <c r="R15" i="12"/>
  <c r="P15" i="12"/>
  <c r="N15" i="12"/>
  <c r="L15" i="12"/>
  <c r="O15" i="12" s="1"/>
  <c r="J15" i="12"/>
  <c r="I15" i="12"/>
  <c r="G15" i="12"/>
  <c r="E15" i="12"/>
  <c r="C15" i="12"/>
  <c r="B15" i="12"/>
  <c r="A15" i="12"/>
  <c r="N14" i="12"/>
  <c r="N24" i="41" s="1"/>
  <c r="L14" i="12"/>
  <c r="L24" i="41" s="1"/>
  <c r="I14" i="12"/>
  <c r="I24" i="41" s="1"/>
  <c r="G14" i="12"/>
  <c r="G24" i="41" s="1"/>
  <c r="E14" i="12"/>
  <c r="E24" i="41" s="1"/>
  <c r="C14" i="12"/>
  <c r="B14" i="12"/>
  <c r="J14" i="12" s="1"/>
  <c r="A14" i="12"/>
  <c r="A24" i="41" s="1"/>
  <c r="N13" i="12"/>
  <c r="N23" i="41" s="1"/>
  <c r="L13" i="12"/>
  <c r="L23" i="41" s="1"/>
  <c r="J13" i="12"/>
  <c r="J23" i="41" s="1"/>
  <c r="I13" i="12"/>
  <c r="I23" i="41" s="1"/>
  <c r="G13" i="12"/>
  <c r="G23" i="41" s="1"/>
  <c r="E13" i="12"/>
  <c r="E23" i="41" s="1"/>
  <c r="C13" i="12"/>
  <c r="O13" i="12" s="1"/>
  <c r="O23" i="41" s="1"/>
  <c r="B13" i="12"/>
  <c r="A13" i="12"/>
  <c r="A23" i="41" s="1"/>
  <c r="N12" i="12"/>
  <c r="N22" i="41" s="1"/>
  <c r="L12" i="12"/>
  <c r="L22" i="41" s="1"/>
  <c r="I12" i="12"/>
  <c r="I22" i="41" s="1"/>
  <c r="G12" i="12"/>
  <c r="G22" i="41" s="1"/>
  <c r="E12" i="12"/>
  <c r="E22" i="41" s="1"/>
  <c r="C12" i="12"/>
  <c r="B12" i="12"/>
  <c r="J12" i="12" s="1"/>
  <c r="J22" i="41" s="1"/>
  <c r="A12" i="12"/>
  <c r="A22" i="41" s="1"/>
  <c r="N11" i="12"/>
  <c r="N21" i="41" s="1"/>
  <c r="L11" i="12"/>
  <c r="L21" i="41" s="1"/>
  <c r="J11" i="12"/>
  <c r="J21" i="41" s="1"/>
  <c r="I11" i="12"/>
  <c r="I21" i="41" s="1"/>
  <c r="G11" i="12"/>
  <c r="G21" i="41" s="1"/>
  <c r="E11" i="12"/>
  <c r="E21" i="41" s="1"/>
  <c r="C11" i="12"/>
  <c r="B11" i="12"/>
  <c r="A11" i="12"/>
  <c r="A21" i="41" s="1"/>
  <c r="N10" i="12"/>
  <c r="N20" i="41" s="1"/>
  <c r="L10" i="12"/>
  <c r="L20" i="41" s="1"/>
  <c r="I10" i="12"/>
  <c r="I20" i="41" s="1"/>
  <c r="G10" i="12"/>
  <c r="G20" i="41" s="1"/>
  <c r="E10" i="12"/>
  <c r="E20" i="41" s="1"/>
  <c r="C10" i="12"/>
  <c r="B10" i="12"/>
  <c r="J10" i="12" s="1"/>
  <c r="A10" i="12"/>
  <c r="A20" i="41" s="1"/>
  <c r="N9" i="12"/>
  <c r="N19" i="41" s="1"/>
  <c r="L9" i="12"/>
  <c r="L19" i="41" s="1"/>
  <c r="J9" i="12"/>
  <c r="J19" i="41" s="1"/>
  <c r="I9" i="12"/>
  <c r="I19" i="41" s="1"/>
  <c r="G9" i="12"/>
  <c r="G19" i="41" s="1"/>
  <c r="E9" i="12"/>
  <c r="E19" i="41" s="1"/>
  <c r="C9" i="12"/>
  <c r="O9" i="12" s="1"/>
  <c r="O19" i="41" s="1"/>
  <c r="B9" i="12"/>
  <c r="A9" i="12"/>
  <c r="A19" i="41" s="1"/>
  <c r="R8" i="12"/>
  <c r="P8" i="12"/>
  <c r="N8" i="12"/>
  <c r="L8" i="12"/>
  <c r="O8" i="12" s="1"/>
  <c r="J8" i="12"/>
  <c r="I8" i="12"/>
  <c r="G8" i="12"/>
  <c r="E8" i="12"/>
  <c r="C8" i="12"/>
  <c r="B8" i="12"/>
  <c r="A8" i="12"/>
  <c r="N7" i="12"/>
  <c r="N18" i="41" s="1"/>
  <c r="L7" i="12"/>
  <c r="L18" i="41" s="1"/>
  <c r="I7" i="12"/>
  <c r="I18" i="41" s="1"/>
  <c r="G7" i="12"/>
  <c r="G18" i="41" s="1"/>
  <c r="E7" i="12"/>
  <c r="E18" i="41" s="1"/>
  <c r="C7" i="12"/>
  <c r="B7" i="12"/>
  <c r="J7" i="12" s="1"/>
  <c r="A7" i="12"/>
  <c r="A18" i="41" s="1"/>
  <c r="N6" i="12"/>
  <c r="N17" i="41" s="1"/>
  <c r="L6" i="12"/>
  <c r="L17" i="41" s="1"/>
  <c r="J6" i="12"/>
  <c r="J17" i="41" s="1"/>
  <c r="I6" i="12"/>
  <c r="I17" i="41" s="1"/>
  <c r="G6" i="12"/>
  <c r="G17" i="41" s="1"/>
  <c r="E6" i="12"/>
  <c r="E17" i="41" s="1"/>
  <c r="C6" i="12"/>
  <c r="O6" i="12" s="1"/>
  <c r="O17" i="41" s="1"/>
  <c r="B6" i="12"/>
  <c r="A6" i="12"/>
  <c r="A17" i="41" s="1"/>
  <c r="R5" i="12"/>
  <c r="R16" i="41" s="1"/>
  <c r="P5" i="12"/>
  <c r="P16" i="41" s="1"/>
  <c r="N5" i="12"/>
  <c r="N16" i="41" s="1"/>
  <c r="L5" i="12"/>
  <c r="L16" i="41" s="1"/>
  <c r="J5" i="12"/>
  <c r="J16" i="41" s="1"/>
  <c r="I5" i="12"/>
  <c r="I16" i="41" s="1"/>
  <c r="G5" i="12"/>
  <c r="G16" i="41" s="1"/>
  <c r="E5" i="12"/>
  <c r="E16" i="41" s="1"/>
  <c r="C5" i="12"/>
  <c r="B5" i="12"/>
  <c r="A5" i="12"/>
  <c r="A16" i="41" s="1"/>
  <c r="R4" i="12"/>
  <c r="R15" i="41" s="1"/>
  <c r="P4" i="12"/>
  <c r="P15" i="41" s="1"/>
  <c r="N4" i="12"/>
  <c r="N15" i="41" s="1"/>
  <c r="L4" i="12"/>
  <c r="L15" i="41" s="1"/>
  <c r="J4" i="12"/>
  <c r="J15" i="41" s="1"/>
  <c r="I4" i="12"/>
  <c r="I15" i="41" s="1"/>
  <c r="G4" i="12"/>
  <c r="G15" i="41" s="1"/>
  <c r="E4" i="12"/>
  <c r="E15" i="41" s="1"/>
  <c r="C4" i="12"/>
  <c r="O4" i="12" s="1"/>
  <c r="O15" i="41" s="1"/>
  <c r="B4" i="12"/>
  <c r="A4" i="12"/>
  <c r="A15" i="41" s="1"/>
  <c r="R3" i="12"/>
  <c r="R14" i="41" s="1"/>
  <c r="P3" i="12"/>
  <c r="P14" i="41" s="1"/>
  <c r="N3" i="12"/>
  <c r="N14" i="41" s="1"/>
  <c r="L3" i="12"/>
  <c r="L14" i="41" s="1"/>
  <c r="J3" i="12"/>
  <c r="J14" i="41" s="1"/>
  <c r="I3" i="12"/>
  <c r="I14" i="41" s="1"/>
  <c r="G3" i="12"/>
  <c r="G14" i="41" s="1"/>
  <c r="E3" i="12"/>
  <c r="E14" i="41" s="1"/>
  <c r="C3" i="12"/>
  <c r="B3" i="12"/>
  <c r="A3" i="12"/>
  <c r="A14" i="41" s="1"/>
  <c r="R2" i="12"/>
  <c r="P2" i="12"/>
  <c r="N2" i="12"/>
  <c r="L2" i="12"/>
  <c r="J2" i="12"/>
  <c r="I2" i="12"/>
  <c r="G2" i="12"/>
  <c r="E2" i="12"/>
  <c r="C2" i="12"/>
  <c r="O2" i="12" s="1"/>
  <c r="B2" i="12"/>
  <c r="A2" i="12"/>
  <c r="R1" i="12"/>
  <c r="Q1" i="12"/>
  <c r="P1" i="12"/>
  <c r="O1" i="12"/>
  <c r="N1" i="12"/>
  <c r="M1" i="12"/>
  <c r="L1" i="12"/>
  <c r="K1" i="12"/>
  <c r="J1" i="12"/>
  <c r="I1" i="12"/>
  <c r="H1" i="12"/>
  <c r="G1" i="12"/>
  <c r="F1" i="12"/>
  <c r="E1" i="12"/>
  <c r="N22" i="10"/>
  <c r="L22" i="10"/>
  <c r="J22" i="10"/>
  <c r="I22" i="10"/>
  <c r="G22" i="10"/>
  <c r="E22" i="10"/>
  <c r="C22" i="10"/>
  <c r="O22" i="10" s="1"/>
  <c r="B22" i="10"/>
  <c r="A22" i="10"/>
  <c r="N21" i="10"/>
  <c r="L21" i="10"/>
  <c r="O21" i="10" s="1"/>
  <c r="I21" i="10"/>
  <c r="G21" i="10"/>
  <c r="E21" i="10"/>
  <c r="C21" i="10"/>
  <c r="B21" i="10"/>
  <c r="J21" i="10" s="1"/>
  <c r="A21" i="10"/>
  <c r="N20" i="10"/>
  <c r="L20" i="10"/>
  <c r="J20" i="10"/>
  <c r="O20" i="10" s="1"/>
  <c r="I20" i="10"/>
  <c r="G20" i="10"/>
  <c r="E20" i="10"/>
  <c r="C20" i="10"/>
  <c r="B20" i="10"/>
  <c r="A20" i="10"/>
  <c r="N19" i="10"/>
  <c r="L19" i="10"/>
  <c r="I19" i="10"/>
  <c r="G19" i="10"/>
  <c r="E19" i="10"/>
  <c r="C19" i="10"/>
  <c r="B19" i="10"/>
  <c r="J19" i="10" s="1"/>
  <c r="O19" i="10" s="1"/>
  <c r="A19" i="10"/>
  <c r="N18" i="10"/>
  <c r="L18" i="10"/>
  <c r="J18" i="10"/>
  <c r="I18" i="10"/>
  <c r="G18" i="10"/>
  <c r="E18" i="10"/>
  <c r="C18" i="10"/>
  <c r="O18" i="10" s="1"/>
  <c r="B18" i="10"/>
  <c r="A18" i="10"/>
  <c r="N17" i="10"/>
  <c r="L17" i="10"/>
  <c r="I17" i="10"/>
  <c r="G17" i="10"/>
  <c r="E17" i="10"/>
  <c r="C17" i="10"/>
  <c r="B17" i="10"/>
  <c r="J17" i="10" s="1"/>
  <c r="O17" i="10" s="1"/>
  <c r="A17" i="10"/>
  <c r="N16" i="10"/>
  <c r="L16" i="10"/>
  <c r="O16" i="10" s="1"/>
  <c r="J16" i="10"/>
  <c r="I16" i="10"/>
  <c r="G16" i="10"/>
  <c r="E16" i="10"/>
  <c r="C16" i="10"/>
  <c r="B16" i="10"/>
  <c r="A16" i="10"/>
  <c r="N15" i="10"/>
  <c r="L15" i="10"/>
  <c r="I15" i="10"/>
  <c r="G15" i="10"/>
  <c r="E15" i="10"/>
  <c r="C15" i="10"/>
  <c r="B15" i="10"/>
  <c r="J15" i="10" s="1"/>
  <c r="O15" i="10" s="1"/>
  <c r="A15" i="10"/>
  <c r="N14" i="10"/>
  <c r="L14" i="10"/>
  <c r="J14" i="10"/>
  <c r="I14" i="10"/>
  <c r="G14" i="10"/>
  <c r="E14" i="10"/>
  <c r="C14" i="10"/>
  <c r="O14" i="10" s="1"/>
  <c r="B14" i="10"/>
  <c r="A14" i="10"/>
  <c r="N13" i="10"/>
  <c r="L13" i="10"/>
  <c r="I13" i="10"/>
  <c r="G13" i="10"/>
  <c r="E13" i="10"/>
  <c r="C13" i="10"/>
  <c r="B13" i="10"/>
  <c r="J13" i="10" s="1"/>
  <c r="O13" i="10" s="1"/>
  <c r="A13" i="10"/>
  <c r="N12" i="10"/>
  <c r="L12" i="10"/>
  <c r="J12" i="10"/>
  <c r="O12" i="10" s="1"/>
  <c r="I12" i="10"/>
  <c r="G12" i="10"/>
  <c r="E12" i="10"/>
  <c r="C12" i="10"/>
  <c r="B12" i="10"/>
  <c r="A12" i="10"/>
  <c r="N11" i="10"/>
  <c r="L11" i="10"/>
  <c r="I11" i="10"/>
  <c r="G11" i="10"/>
  <c r="E11" i="10"/>
  <c r="C11" i="10"/>
  <c r="B11" i="10"/>
  <c r="J11" i="10" s="1"/>
  <c r="O11" i="10" s="1"/>
  <c r="A11" i="10"/>
  <c r="N10" i="10"/>
  <c r="L10" i="10"/>
  <c r="J10" i="10"/>
  <c r="I10" i="10"/>
  <c r="G10" i="10"/>
  <c r="E10" i="10"/>
  <c r="C10" i="10"/>
  <c r="O10" i="10" s="1"/>
  <c r="B10" i="10"/>
  <c r="A10" i="10"/>
  <c r="N9" i="10"/>
  <c r="L9" i="10"/>
  <c r="I9" i="10"/>
  <c r="G9" i="10"/>
  <c r="E9" i="10"/>
  <c r="C9" i="10"/>
  <c r="B9" i="10"/>
  <c r="J9" i="10" s="1"/>
  <c r="O9" i="10" s="1"/>
  <c r="A9" i="10"/>
  <c r="N8" i="10"/>
  <c r="L8" i="10"/>
  <c r="J8" i="10"/>
  <c r="O8" i="10" s="1"/>
  <c r="I8" i="10"/>
  <c r="G8" i="10"/>
  <c r="E8" i="10"/>
  <c r="C8" i="10"/>
  <c r="B8" i="10"/>
  <c r="A8" i="10"/>
  <c r="N7" i="10"/>
  <c r="L7" i="10"/>
  <c r="I7" i="10"/>
  <c r="G7" i="10"/>
  <c r="E7" i="10"/>
  <c r="C7" i="10"/>
  <c r="B7" i="10"/>
  <c r="J7" i="10" s="1"/>
  <c r="O7" i="10" s="1"/>
  <c r="A7" i="10"/>
  <c r="N6" i="10"/>
  <c r="L6" i="10"/>
  <c r="J6" i="10"/>
  <c r="I6" i="10"/>
  <c r="G6" i="10"/>
  <c r="E6" i="10"/>
  <c r="C6" i="10"/>
  <c r="O6" i="10" s="1"/>
  <c r="B6" i="10"/>
  <c r="A6" i="10"/>
  <c r="N5" i="10"/>
  <c r="L5" i="10"/>
  <c r="I5" i="10"/>
  <c r="G5" i="10"/>
  <c r="E5" i="10"/>
  <c r="C5" i="10"/>
  <c r="B5" i="10"/>
  <c r="J5" i="10" s="1"/>
  <c r="O5" i="10" s="1"/>
  <c r="A5" i="10"/>
  <c r="N4" i="10"/>
  <c r="L4" i="10"/>
  <c r="O4" i="10" s="1"/>
  <c r="J4" i="10"/>
  <c r="I4" i="10"/>
  <c r="G4" i="10"/>
  <c r="E4" i="10"/>
  <c r="C4" i="10"/>
  <c r="B4" i="10"/>
  <c r="A4" i="10"/>
  <c r="N3" i="10"/>
  <c r="L3" i="10"/>
  <c r="I3" i="10"/>
  <c r="G3" i="10"/>
  <c r="E3" i="10"/>
  <c r="C3" i="10"/>
  <c r="B3" i="10"/>
  <c r="J3" i="10" s="1"/>
  <c r="O3" i="10" s="1"/>
  <c r="A3" i="10"/>
  <c r="N2" i="10"/>
  <c r="L2" i="10"/>
  <c r="J2" i="10"/>
  <c r="I2" i="10"/>
  <c r="G2" i="10"/>
  <c r="E2" i="10"/>
  <c r="C2" i="10"/>
  <c r="O2" i="10" s="1"/>
  <c r="B2" i="10"/>
  <c r="A2" i="10"/>
  <c r="R1" i="10"/>
  <c r="Q1" i="10"/>
  <c r="P1" i="10"/>
  <c r="O1" i="10"/>
  <c r="N1" i="10"/>
  <c r="M1" i="10"/>
  <c r="L1" i="10"/>
  <c r="K1" i="10"/>
  <c r="J1" i="10"/>
  <c r="I1" i="10"/>
  <c r="H1" i="10"/>
  <c r="G1" i="10"/>
  <c r="F1" i="10"/>
  <c r="E1" i="10"/>
  <c r="AT193" i="9"/>
  <c r="AT192" i="9"/>
  <c r="AT191" i="9"/>
  <c r="AT190" i="9"/>
  <c r="AT189" i="9"/>
  <c r="AT188" i="9"/>
  <c r="AT187" i="9"/>
  <c r="AT186" i="9"/>
  <c r="C16" i="8" s="1"/>
  <c r="O16" i="8" s="1"/>
  <c r="O13" i="41" s="1"/>
  <c r="AT185" i="9"/>
  <c r="C15" i="8" s="1"/>
  <c r="O15" i="8" s="1"/>
  <c r="O12" i="41" s="1"/>
  <c r="AT184" i="9"/>
  <c r="AT183" i="9"/>
  <c r="C13" i="8" s="1"/>
  <c r="O13" i="8" s="1"/>
  <c r="AT182" i="9"/>
  <c r="E142" i="33" s="1"/>
  <c r="R16" i="8"/>
  <c r="R13" i="41" s="1"/>
  <c r="P16" i="8"/>
  <c r="P13" i="41" s="1"/>
  <c r="N16" i="8"/>
  <c r="N13" i="41" s="1"/>
  <c r="L16" i="8"/>
  <c r="L13" i="41" s="1"/>
  <c r="I16" i="8"/>
  <c r="I13" i="41" s="1"/>
  <c r="G16" i="8"/>
  <c r="G13" i="41" s="1"/>
  <c r="F16" i="8"/>
  <c r="F13" i="41" s="1"/>
  <c r="E16" i="8"/>
  <c r="E13" i="41" s="1"/>
  <c r="B16" i="8"/>
  <c r="A16" i="8"/>
  <c r="A13" i="41" s="1"/>
  <c r="R15" i="8"/>
  <c r="R12" i="41" s="1"/>
  <c r="P15" i="8"/>
  <c r="P12" i="41" s="1"/>
  <c r="N15" i="8"/>
  <c r="N12" i="41" s="1"/>
  <c r="L15" i="8"/>
  <c r="L12" i="41" s="1"/>
  <c r="I15" i="8"/>
  <c r="I12" i="41" s="1"/>
  <c r="G15" i="8"/>
  <c r="G12" i="41" s="1"/>
  <c r="F15" i="8"/>
  <c r="F12" i="41" s="1"/>
  <c r="E15" i="8"/>
  <c r="E12" i="41" s="1"/>
  <c r="B15" i="8"/>
  <c r="A15" i="8"/>
  <c r="A12" i="41" s="1"/>
  <c r="R14" i="8"/>
  <c r="P14" i="8"/>
  <c r="O14" i="8"/>
  <c r="N14" i="8"/>
  <c r="L14" i="8"/>
  <c r="I14" i="8"/>
  <c r="G14" i="8"/>
  <c r="F14" i="8"/>
  <c r="E14" i="8"/>
  <c r="C14" i="8"/>
  <c r="B14" i="8"/>
  <c r="A14" i="8"/>
  <c r="R13" i="8"/>
  <c r="P13" i="8"/>
  <c r="N13" i="8"/>
  <c r="L13" i="8"/>
  <c r="I13" i="8"/>
  <c r="G13" i="8"/>
  <c r="F13" i="8"/>
  <c r="E13" i="8"/>
  <c r="E11" i="41" s="1"/>
  <c r="B13" i="8"/>
  <c r="A13" i="8"/>
  <c r="R12" i="8"/>
  <c r="R10" i="41" s="1"/>
  <c r="P12" i="8"/>
  <c r="P10" i="41" s="1"/>
  <c r="N12" i="8"/>
  <c r="N10" i="41" s="1"/>
  <c r="L12" i="8"/>
  <c r="L10" i="41" s="1"/>
  <c r="I12" i="8"/>
  <c r="I10" i="41" s="1"/>
  <c r="G12" i="8"/>
  <c r="G10" i="41" s="1"/>
  <c r="F12" i="8"/>
  <c r="F10" i="41" s="1"/>
  <c r="E12" i="8"/>
  <c r="E10" i="41" s="1"/>
  <c r="B12" i="8"/>
  <c r="A12" i="8"/>
  <c r="A10" i="41" s="1"/>
  <c r="R11" i="8"/>
  <c r="R9" i="41" s="1"/>
  <c r="P11" i="8"/>
  <c r="P9" i="41" s="1"/>
  <c r="N11" i="8"/>
  <c r="N9" i="41" s="1"/>
  <c r="L11" i="8"/>
  <c r="L9" i="41" s="1"/>
  <c r="I11" i="8"/>
  <c r="I9" i="41" s="1"/>
  <c r="G11" i="8"/>
  <c r="G9" i="41" s="1"/>
  <c r="F11" i="8"/>
  <c r="F9" i="41" s="1"/>
  <c r="E11" i="8"/>
  <c r="E9" i="41" s="1"/>
  <c r="C11" i="8"/>
  <c r="B11" i="8"/>
  <c r="A11" i="8"/>
  <c r="A9" i="41" s="1"/>
  <c r="R10" i="8"/>
  <c r="R8" i="41" s="1"/>
  <c r="P10" i="8"/>
  <c r="P8" i="41" s="1"/>
  <c r="O10" i="8"/>
  <c r="O8" i="41" s="1"/>
  <c r="N10" i="8"/>
  <c r="N8" i="41" s="1"/>
  <c r="L10" i="8"/>
  <c r="L8" i="41" s="1"/>
  <c r="I10" i="8"/>
  <c r="I8" i="41" s="1"/>
  <c r="G10" i="8"/>
  <c r="G8" i="41" s="1"/>
  <c r="F10" i="8"/>
  <c r="F8" i="41" s="1"/>
  <c r="E10" i="8"/>
  <c r="E8" i="41" s="1"/>
  <c r="C10" i="8"/>
  <c r="B10" i="8"/>
  <c r="A10" i="8"/>
  <c r="A8" i="41" s="1"/>
  <c r="R9" i="8"/>
  <c r="P9" i="8"/>
  <c r="N9" i="8"/>
  <c r="L9" i="8"/>
  <c r="O9" i="8" s="1"/>
  <c r="I9" i="8"/>
  <c r="G9" i="8"/>
  <c r="F9" i="8"/>
  <c r="E9" i="8"/>
  <c r="C9" i="8"/>
  <c r="B9" i="8"/>
  <c r="A9" i="8"/>
  <c r="R8" i="8"/>
  <c r="P8" i="8"/>
  <c r="O8" i="8"/>
  <c r="N8" i="8"/>
  <c r="L8" i="8"/>
  <c r="I8" i="8"/>
  <c r="G8" i="8"/>
  <c r="F8" i="8"/>
  <c r="E8" i="8"/>
  <c r="C8" i="8"/>
  <c r="B8" i="8"/>
  <c r="A8" i="8"/>
  <c r="R7" i="8"/>
  <c r="R6" i="41" s="1"/>
  <c r="P7" i="8"/>
  <c r="P6" i="41" s="1"/>
  <c r="N7" i="8"/>
  <c r="N6" i="41" s="1"/>
  <c r="L7" i="8"/>
  <c r="L6" i="41" s="1"/>
  <c r="I7" i="8"/>
  <c r="I6" i="41" s="1"/>
  <c r="G7" i="8"/>
  <c r="G6" i="41" s="1"/>
  <c r="F7" i="8"/>
  <c r="F6" i="41" s="1"/>
  <c r="E7" i="8"/>
  <c r="E6" i="41" s="1"/>
  <c r="C7" i="8"/>
  <c r="B7" i="8"/>
  <c r="A7" i="8"/>
  <c r="A6" i="41" s="1"/>
  <c r="R6" i="8"/>
  <c r="R5" i="41" s="1"/>
  <c r="P6" i="8"/>
  <c r="P5" i="41" s="1"/>
  <c r="O6" i="8"/>
  <c r="O5" i="41" s="1"/>
  <c r="N6" i="8"/>
  <c r="N5" i="41" s="1"/>
  <c r="L6" i="8"/>
  <c r="L5" i="41" s="1"/>
  <c r="I6" i="8"/>
  <c r="I5" i="41" s="1"/>
  <c r="G6" i="8"/>
  <c r="G5" i="41" s="1"/>
  <c r="F6" i="8"/>
  <c r="F5" i="41" s="1"/>
  <c r="E6" i="8"/>
  <c r="E5" i="41" s="1"/>
  <c r="C6" i="8"/>
  <c r="B6" i="8"/>
  <c r="A6" i="8"/>
  <c r="A5" i="41" s="1"/>
  <c r="R5" i="8"/>
  <c r="R4" i="41" s="1"/>
  <c r="P5" i="8"/>
  <c r="P4" i="41" s="1"/>
  <c r="N5" i="8"/>
  <c r="N4" i="41" s="1"/>
  <c r="L5" i="8"/>
  <c r="L4" i="41" s="1"/>
  <c r="I5" i="8"/>
  <c r="I4" i="41" s="1"/>
  <c r="G5" i="8"/>
  <c r="G4" i="41" s="1"/>
  <c r="F5" i="8"/>
  <c r="F4" i="41" s="1"/>
  <c r="E5" i="8"/>
  <c r="E4" i="41" s="1"/>
  <c r="C5" i="8"/>
  <c r="B5" i="8"/>
  <c r="A5" i="8"/>
  <c r="A4" i="41" s="1"/>
  <c r="R4" i="8"/>
  <c r="P4" i="8"/>
  <c r="O4" i="8"/>
  <c r="N4" i="8"/>
  <c r="L4" i="8"/>
  <c r="I4" i="8"/>
  <c r="G4" i="8"/>
  <c r="F4" i="8"/>
  <c r="E4" i="8"/>
  <c r="C4" i="8"/>
  <c r="B4" i="8"/>
  <c r="A4" i="8"/>
  <c r="R3" i="8"/>
  <c r="P3" i="8"/>
  <c r="N3" i="8"/>
  <c r="L3" i="8"/>
  <c r="I3" i="8"/>
  <c r="G3" i="8"/>
  <c r="F3" i="8"/>
  <c r="E3" i="8"/>
  <c r="C3" i="8"/>
  <c r="B3" i="8"/>
  <c r="A3" i="8"/>
  <c r="R2" i="8"/>
  <c r="R2" i="41" s="1"/>
  <c r="P2" i="8"/>
  <c r="P2" i="41" s="1"/>
  <c r="O2" i="8"/>
  <c r="O2" i="41" s="1"/>
  <c r="N2" i="8"/>
  <c r="N2" i="41" s="1"/>
  <c r="L2" i="8"/>
  <c r="L2" i="41" s="1"/>
  <c r="I2" i="8"/>
  <c r="I2" i="41" s="1"/>
  <c r="G2" i="8"/>
  <c r="G2" i="41" s="1"/>
  <c r="F2" i="8"/>
  <c r="F2" i="41" s="1"/>
  <c r="E2" i="8"/>
  <c r="E2" i="41" s="1"/>
  <c r="C2" i="8"/>
  <c r="B2" i="8"/>
  <c r="A2" i="8"/>
  <c r="A2" i="41" s="1"/>
  <c r="R1" i="8"/>
  <c r="Q1" i="8"/>
  <c r="P1" i="8"/>
  <c r="O1" i="8"/>
  <c r="N1" i="8"/>
  <c r="M1" i="8"/>
  <c r="L1" i="8"/>
  <c r="K1" i="8"/>
  <c r="J1" i="8"/>
  <c r="I1" i="8"/>
  <c r="H1" i="8"/>
  <c r="G1" i="8"/>
  <c r="F1" i="8"/>
  <c r="E1" i="8"/>
  <c r="B41" i="2"/>
  <c r="B40" i="2"/>
  <c r="B39" i="2"/>
  <c r="B38" i="2"/>
  <c r="B37" i="2"/>
  <c r="B36" i="2"/>
  <c r="B35" i="2"/>
  <c r="B31" i="2"/>
  <c r="B30" i="2"/>
  <c r="B29" i="2"/>
  <c r="B28" i="2"/>
  <c r="B11" i="2"/>
  <c r="B10" i="2"/>
  <c r="J61" i="41" l="1"/>
  <c r="O58" i="12"/>
  <c r="O61" i="41" s="1"/>
  <c r="O65" i="12"/>
  <c r="O67" i="41" s="1"/>
  <c r="O71" i="12"/>
  <c r="O72" i="41" s="1"/>
  <c r="J18" i="41"/>
  <c r="O7" i="12"/>
  <c r="O18" i="41" s="1"/>
  <c r="J66" i="41"/>
  <c r="O64" i="12"/>
  <c r="O66" i="41" s="1"/>
  <c r="J30" i="41"/>
  <c r="O22" i="12"/>
  <c r="O30" i="41" s="1"/>
  <c r="O69" i="12"/>
  <c r="O70" i="41" s="1"/>
  <c r="O73" i="12"/>
  <c r="O57" i="12"/>
  <c r="O60" i="41" s="1"/>
  <c r="J20" i="41"/>
  <c r="O10" i="12"/>
  <c r="O20" i="41" s="1"/>
  <c r="O61" i="12"/>
  <c r="O63" i="41" s="1"/>
  <c r="J34" i="41"/>
  <c r="O26" i="12"/>
  <c r="O34" i="41" s="1"/>
  <c r="J44" i="41"/>
  <c r="O38" i="12"/>
  <c r="O44" i="41" s="1"/>
  <c r="O112" i="41"/>
  <c r="O11" i="41"/>
  <c r="J56" i="41"/>
  <c r="O52" i="12"/>
  <c r="O56" i="41" s="1"/>
  <c r="J24" i="41"/>
  <c r="O14" i="12"/>
  <c r="O24" i="41" s="1"/>
  <c r="J39" i="41"/>
  <c r="O32" i="12"/>
  <c r="O39" i="41" s="1"/>
  <c r="O39" i="12"/>
  <c r="O45" i="41" s="1"/>
  <c r="J52" i="41"/>
  <c r="O48" i="12"/>
  <c r="O52" i="41" s="1"/>
  <c r="J78" i="41"/>
  <c r="O78" i="12"/>
  <c r="O78" i="41" s="1"/>
  <c r="G110" i="41"/>
  <c r="G3" i="41"/>
  <c r="O111" i="41"/>
  <c r="O7" i="41"/>
  <c r="O11" i="12"/>
  <c r="O21" i="41" s="1"/>
  <c r="O27" i="12"/>
  <c r="O35" i="41" s="1"/>
  <c r="O49" i="12"/>
  <c r="O53" i="41" s="1"/>
  <c r="O53" i="12"/>
  <c r="O57" i="41" s="1"/>
  <c r="O59" i="12"/>
  <c r="O62" i="41" s="1"/>
  <c r="O74" i="12"/>
  <c r="O74" i="41" s="1"/>
  <c r="O80" i="41"/>
  <c r="O145" i="40"/>
  <c r="P1" i="23"/>
  <c r="R2" i="23"/>
  <c r="F4" i="23"/>
  <c r="H5" i="23"/>
  <c r="J6" i="23"/>
  <c r="L7" i="23"/>
  <c r="N8" i="23"/>
  <c r="P9" i="23"/>
  <c r="R10" i="23"/>
  <c r="A9" i="23"/>
  <c r="P33" i="27"/>
  <c r="L32" i="27"/>
  <c r="G31" i="27"/>
  <c r="Q29" i="27"/>
  <c r="M28" i="27"/>
  <c r="H27" i="27"/>
  <c r="R25" i="27"/>
  <c r="N24" i="27"/>
  <c r="J23" i="27"/>
  <c r="E22" i="27"/>
  <c r="Q45" i="26"/>
  <c r="O93" i="41" s="1"/>
  <c r="D46" i="26"/>
  <c r="Q47" i="26" s="1"/>
  <c r="Q23" i="26"/>
  <c r="L1" i="27"/>
  <c r="M4" i="27"/>
  <c r="K7" i="27"/>
  <c r="N10" i="27"/>
  <c r="H14" i="27"/>
  <c r="K17" i="27"/>
  <c r="G21" i="27"/>
  <c r="J26" i="27"/>
  <c r="M31" i="27"/>
  <c r="B9" i="27"/>
  <c r="F110" i="41"/>
  <c r="F3" i="41"/>
  <c r="A11" i="41"/>
  <c r="A112" i="41"/>
  <c r="O36" i="12"/>
  <c r="O42" i="41" s="1"/>
  <c r="O40" i="12"/>
  <c r="O46" i="41" s="1"/>
  <c r="O46" i="12"/>
  <c r="O51" i="41" s="1"/>
  <c r="O62" i="12"/>
  <c r="O64" i="41" s="1"/>
  <c r="O66" i="12"/>
  <c r="O68" i="41" s="1"/>
  <c r="O7" i="18"/>
  <c r="R1" i="23"/>
  <c r="F3" i="23"/>
  <c r="H4" i="23"/>
  <c r="J5" i="23"/>
  <c r="L6" i="23"/>
  <c r="N7" i="23"/>
  <c r="P8" i="23"/>
  <c r="R9" i="23"/>
  <c r="B9" i="23"/>
  <c r="B5" i="23"/>
  <c r="A2" i="23"/>
  <c r="A8" i="23"/>
  <c r="A4" i="23"/>
  <c r="B7" i="23"/>
  <c r="B3" i="23"/>
  <c r="B10" i="23"/>
  <c r="B6" i="23"/>
  <c r="B2" i="23"/>
  <c r="A10" i="23"/>
  <c r="O12" i="25"/>
  <c r="O101" i="41" s="1"/>
  <c r="O26" i="25"/>
  <c r="O53" i="25"/>
  <c r="O1" i="27"/>
  <c r="R4" i="27"/>
  <c r="E8" i="27"/>
  <c r="R10" i="27"/>
  <c r="M14" i="27"/>
  <c r="F18" i="27"/>
  <c r="J21" i="27"/>
  <c r="M26" i="27"/>
  <c r="P31" i="27"/>
  <c r="B20" i="27"/>
  <c r="R1" i="36"/>
  <c r="K1" i="36"/>
  <c r="J1" i="36"/>
  <c r="L2" i="36"/>
  <c r="E2" i="36"/>
  <c r="M2" i="36"/>
  <c r="N111" i="41"/>
  <c r="N7" i="41"/>
  <c r="F112" i="41"/>
  <c r="F11" i="41"/>
  <c r="R111" i="41"/>
  <c r="R7" i="41"/>
  <c r="L112" i="41"/>
  <c r="L11" i="41"/>
  <c r="O23" i="12"/>
  <c r="O31" i="41" s="1"/>
  <c r="O33" i="12"/>
  <c r="O40" i="41" s="1"/>
  <c r="F111" i="41"/>
  <c r="F7" i="41"/>
  <c r="O12" i="12"/>
  <c r="O22" i="41" s="1"/>
  <c r="O50" i="12"/>
  <c r="O54" i="41" s="1"/>
  <c r="O75" i="12"/>
  <c r="O75" i="41" s="1"/>
  <c r="O80" i="12"/>
  <c r="K10" i="23"/>
  <c r="F2" i="23"/>
  <c r="H3" i="23"/>
  <c r="J4" i="23"/>
  <c r="L5" i="23"/>
  <c r="N6" i="23"/>
  <c r="P7" i="23"/>
  <c r="R8" i="23"/>
  <c r="F10" i="23"/>
  <c r="E85" i="41"/>
  <c r="O28" i="25"/>
  <c r="O85" i="41" s="1"/>
  <c r="Q27" i="26"/>
  <c r="O90" i="41" s="1"/>
  <c r="D50" i="26"/>
  <c r="Q51" i="26" s="1"/>
  <c r="O94" i="41" s="1"/>
  <c r="D64" i="26"/>
  <c r="Q65" i="26" s="1"/>
  <c r="Q41" i="26"/>
  <c r="I2" i="27"/>
  <c r="G5" i="27"/>
  <c r="J8" i="27"/>
  <c r="M11" i="27"/>
  <c r="Q14" i="27"/>
  <c r="L18" i="27"/>
  <c r="K22" i="27"/>
  <c r="N27" i="27"/>
  <c r="Q32" i="27"/>
  <c r="B21" i="27"/>
  <c r="E112" i="41"/>
  <c r="A7" i="41"/>
  <c r="A111" i="41"/>
  <c r="L110" i="41"/>
  <c r="L3" i="41"/>
  <c r="O5" i="12"/>
  <c r="O16" i="41" s="1"/>
  <c r="O17" i="12"/>
  <c r="O26" i="41" s="1"/>
  <c r="A3" i="41"/>
  <c r="A110" i="41"/>
  <c r="N110" i="41"/>
  <c r="N3" i="41"/>
  <c r="O5" i="8"/>
  <c r="O4" i="41" s="1"/>
  <c r="O24" i="12"/>
  <c r="O32" i="41" s="1"/>
  <c r="P110" i="41"/>
  <c r="P3" i="41"/>
  <c r="I111" i="41"/>
  <c r="I7" i="41"/>
  <c r="P112" i="41"/>
  <c r="P11" i="41"/>
  <c r="G1" i="23"/>
  <c r="I2" i="23"/>
  <c r="K3" i="23"/>
  <c r="M4" i="23"/>
  <c r="O5" i="23"/>
  <c r="Q6" i="23"/>
  <c r="E8" i="23"/>
  <c r="G9" i="23"/>
  <c r="I10" i="23"/>
  <c r="B4" i="23"/>
  <c r="O8" i="25"/>
  <c r="O97" i="41" s="1"/>
  <c r="O13" i="25"/>
  <c r="O102" i="41" s="1"/>
  <c r="O62" i="25"/>
  <c r="O64" i="25"/>
  <c r="O72" i="25"/>
  <c r="O74" i="25"/>
  <c r="O76" i="25"/>
  <c r="A27" i="27"/>
  <c r="N2" i="27"/>
  <c r="O5" i="27"/>
  <c r="M8" i="27"/>
  <c r="E12" i="27"/>
  <c r="L15" i="27"/>
  <c r="P18" i="27"/>
  <c r="N22" i="27"/>
  <c r="R27" i="27"/>
  <c r="G33" i="27"/>
  <c r="G112" i="41"/>
  <c r="G11" i="41"/>
  <c r="E7" i="41"/>
  <c r="E111" i="41"/>
  <c r="O3" i="12"/>
  <c r="O14" i="41" s="1"/>
  <c r="O19" i="12"/>
  <c r="O28" i="41" s="1"/>
  <c r="N112" i="41"/>
  <c r="N11" i="41"/>
  <c r="O42" i="12"/>
  <c r="O47" i="41" s="1"/>
  <c r="O3" i="8"/>
  <c r="O7" i="8"/>
  <c r="O6" i="41" s="1"/>
  <c r="G111" i="41"/>
  <c r="G7" i="41"/>
  <c r="O11" i="8"/>
  <c r="O9" i="41" s="1"/>
  <c r="O20" i="12"/>
  <c r="O29" i="41" s="1"/>
  <c r="E79" i="41"/>
  <c r="O79" i="12"/>
  <c r="O79" i="41" s="1"/>
  <c r="E110" i="41"/>
  <c r="E3" i="41"/>
  <c r="R110" i="41"/>
  <c r="R3" i="41"/>
  <c r="L111" i="41"/>
  <c r="L7" i="41"/>
  <c r="R112" i="41"/>
  <c r="R11" i="41"/>
  <c r="H1" i="23"/>
  <c r="J2" i="23"/>
  <c r="L3" i="23"/>
  <c r="N4" i="23"/>
  <c r="P5" i="23"/>
  <c r="R6" i="23"/>
  <c r="F8" i="23"/>
  <c r="H9" i="23"/>
  <c r="J10" i="23"/>
  <c r="A5" i="23"/>
  <c r="O6" i="25"/>
  <c r="O11" i="25"/>
  <c r="O100" i="41" s="1"/>
  <c r="O18" i="25"/>
  <c r="O35" i="25"/>
  <c r="O54" i="25"/>
  <c r="O56" i="25"/>
  <c r="O66" i="25"/>
  <c r="O68" i="25"/>
  <c r="Q2" i="27"/>
  <c r="F6" i="27"/>
  <c r="G9" i="27"/>
  <c r="H12" i="27"/>
  <c r="R15" i="27"/>
  <c r="K19" i="27"/>
  <c r="O23" i="27"/>
  <c r="R28" i="27"/>
  <c r="H34" i="27"/>
  <c r="E105" i="41"/>
  <c r="O4" i="29"/>
  <c r="O105" i="41" s="1"/>
  <c r="B4" i="20"/>
  <c r="A3" i="20"/>
  <c r="B2" i="20"/>
  <c r="A2" i="20"/>
  <c r="N80" i="41"/>
  <c r="N145" i="40"/>
  <c r="J1" i="23"/>
  <c r="L2" i="23"/>
  <c r="N3" i="23"/>
  <c r="P4" i="23"/>
  <c r="R5" i="23"/>
  <c r="F7" i="23"/>
  <c r="H8" i="23"/>
  <c r="J9" i="23"/>
  <c r="L10" i="23"/>
  <c r="A6" i="23"/>
  <c r="O38" i="25"/>
  <c r="O46" i="25"/>
  <c r="O48" i="25"/>
  <c r="O58" i="25"/>
  <c r="O60" i="25"/>
  <c r="K3" i="27"/>
  <c r="I6" i="27"/>
  <c r="L9" i="27"/>
  <c r="Q12" i="27"/>
  <c r="G16" i="27"/>
  <c r="P19" i="27"/>
  <c r="E24" i="27"/>
  <c r="H29" i="27"/>
  <c r="K34" i="27"/>
  <c r="L1" i="23"/>
  <c r="N2" i="23"/>
  <c r="P3" i="23"/>
  <c r="R4" i="23"/>
  <c r="F6" i="23"/>
  <c r="H7" i="23"/>
  <c r="J8" i="23"/>
  <c r="L9" i="23"/>
  <c r="N10" i="23"/>
  <c r="A7" i="23"/>
  <c r="D56" i="26"/>
  <c r="Q57" i="26" s="1"/>
  <c r="O95" i="41" s="1"/>
  <c r="Q33" i="26"/>
  <c r="O91" i="41" s="1"/>
  <c r="Q34" i="27"/>
  <c r="P3" i="27"/>
  <c r="Q6" i="27"/>
  <c r="O9" i="27"/>
  <c r="I13" i="27"/>
  <c r="P16" i="27"/>
  <c r="F20" i="27"/>
  <c r="F25" i="27"/>
  <c r="I30" i="27"/>
  <c r="O22" i="25"/>
  <c r="I110" i="41"/>
  <c r="I3" i="41"/>
  <c r="P111" i="41"/>
  <c r="P7" i="41"/>
  <c r="C12" i="8"/>
  <c r="O12" i="8" s="1"/>
  <c r="O10" i="41" s="1"/>
  <c r="I112" i="41"/>
  <c r="I11" i="41"/>
  <c r="O77" i="12"/>
  <c r="O77" i="41" s="1"/>
  <c r="O3" i="18"/>
  <c r="A4" i="20"/>
  <c r="O1" i="23"/>
  <c r="Q2" i="23"/>
  <c r="E4" i="23"/>
  <c r="G5" i="23"/>
  <c r="I6" i="23"/>
  <c r="K7" i="23"/>
  <c r="M8" i="23"/>
  <c r="O9" i="23"/>
  <c r="B8" i="23"/>
  <c r="O42" i="25"/>
  <c r="O44" i="25"/>
  <c r="O69" i="25"/>
  <c r="Q11" i="26"/>
  <c r="G1" i="27"/>
  <c r="E4" i="27"/>
  <c r="H7" i="27"/>
  <c r="I10" i="27"/>
  <c r="L13" i="27"/>
  <c r="H17" i="27"/>
  <c r="O20" i="27"/>
  <c r="I25" i="27"/>
  <c r="L30" i="27"/>
  <c r="A5" i="27"/>
  <c r="M1" i="20"/>
  <c r="G2" i="20"/>
  <c r="O2" i="20"/>
  <c r="I3" i="20"/>
  <c r="Q3" i="20"/>
  <c r="K4" i="20"/>
  <c r="L80" i="41"/>
  <c r="L145" i="40"/>
  <c r="K1" i="23"/>
  <c r="E2" i="23"/>
  <c r="M2" i="23"/>
  <c r="G3" i="23"/>
  <c r="O3" i="23"/>
  <c r="I4" i="23"/>
  <c r="Q4" i="23"/>
  <c r="K5" i="23"/>
  <c r="E6" i="23"/>
  <c r="M6" i="23"/>
  <c r="G7" i="23"/>
  <c r="O7" i="23"/>
  <c r="I8" i="23"/>
  <c r="Q8" i="23"/>
  <c r="K9" i="23"/>
  <c r="E10" i="23"/>
  <c r="M10" i="23"/>
  <c r="Q17" i="26"/>
  <c r="M1" i="27"/>
  <c r="O2" i="27"/>
  <c r="Q3" i="27"/>
  <c r="E5" i="27"/>
  <c r="G6" i="27"/>
  <c r="I7" i="27"/>
  <c r="K8" i="27"/>
  <c r="M9" i="27"/>
  <c r="P10" i="27"/>
  <c r="F12" i="27"/>
  <c r="J13" i="27"/>
  <c r="N14" i="27"/>
  <c r="E16" i="27"/>
  <c r="I17" i="27"/>
  <c r="M18" i="27"/>
  <c r="R19" i="27"/>
  <c r="H21" i="27"/>
  <c r="L22" i="27"/>
  <c r="P23" i="27"/>
  <c r="G25" i="27"/>
  <c r="K26" i="27"/>
  <c r="O27" i="27"/>
  <c r="F29" i="27"/>
  <c r="J30" i="27"/>
  <c r="N31" i="27"/>
  <c r="R32" i="27"/>
  <c r="I34" i="27"/>
  <c r="B5" i="27"/>
  <c r="A21" i="27"/>
  <c r="L104" i="41"/>
  <c r="O3" i="29"/>
  <c r="O104" i="41" s="1"/>
  <c r="K3" i="31"/>
  <c r="G1" i="20"/>
  <c r="O1" i="20"/>
  <c r="I2" i="20"/>
  <c r="Q2" i="20"/>
  <c r="K3" i="20"/>
  <c r="E4" i="20"/>
  <c r="M4" i="20"/>
  <c r="M1" i="23"/>
  <c r="G2" i="23"/>
  <c r="O2" i="23"/>
  <c r="I3" i="23"/>
  <c r="Q3" i="23"/>
  <c r="K4" i="23"/>
  <c r="E5" i="23"/>
  <c r="M5" i="23"/>
  <c r="G6" i="23"/>
  <c r="O6" i="23"/>
  <c r="I7" i="23"/>
  <c r="Q7" i="23"/>
  <c r="K8" i="23"/>
  <c r="E9" i="23"/>
  <c r="M9" i="23"/>
  <c r="G10" i="23"/>
  <c r="O10" i="23"/>
  <c r="E2" i="27"/>
  <c r="G3" i="27"/>
  <c r="I4" i="27"/>
  <c r="K5" i="27"/>
  <c r="M6" i="27"/>
  <c r="O7" i="27"/>
  <c r="Q8" i="27"/>
  <c r="E10" i="27"/>
  <c r="H11" i="27"/>
  <c r="M12" i="27"/>
  <c r="Q13" i="27"/>
  <c r="G15" i="27"/>
  <c r="L16" i="27"/>
  <c r="P17" i="27"/>
  <c r="F19" i="27"/>
  <c r="J20" i="27"/>
  <c r="O21" i="27"/>
  <c r="E23" i="27"/>
  <c r="I24" i="27"/>
  <c r="N25" i="27"/>
  <c r="R26" i="27"/>
  <c r="H28" i="27"/>
  <c r="L29" i="27"/>
  <c r="Q30" i="27"/>
  <c r="G32" i="27"/>
  <c r="K33" i="27"/>
  <c r="P34" i="27"/>
  <c r="B10" i="27"/>
  <c r="B26" i="27"/>
  <c r="H1" i="20"/>
  <c r="P1" i="20"/>
  <c r="J2" i="20"/>
  <c r="R2" i="20"/>
  <c r="L3" i="20"/>
  <c r="F4" i="20"/>
  <c r="N4" i="20"/>
  <c r="P80" i="41"/>
  <c r="P145" i="40"/>
  <c r="F1" i="23"/>
  <c r="N1" i="23"/>
  <c r="H2" i="23"/>
  <c r="P2" i="23"/>
  <c r="J3" i="23"/>
  <c r="R3" i="23"/>
  <c r="L4" i="23"/>
  <c r="F5" i="23"/>
  <c r="N5" i="23"/>
  <c r="H6" i="23"/>
  <c r="P6" i="23"/>
  <c r="J7" i="23"/>
  <c r="R7" i="23"/>
  <c r="L8" i="23"/>
  <c r="F9" i="23"/>
  <c r="N9" i="23"/>
  <c r="H10" i="23"/>
  <c r="P10" i="23"/>
  <c r="Q5" i="26"/>
  <c r="O82" i="41" s="1"/>
  <c r="Q21" i="26"/>
  <c r="O89" i="41" s="1"/>
  <c r="Q39" i="26"/>
  <c r="O92" i="41" s="1"/>
  <c r="E1" i="27"/>
  <c r="F2" i="27"/>
  <c r="H3" i="27"/>
  <c r="J4" i="27"/>
  <c r="L5" i="27"/>
  <c r="N6" i="27"/>
  <c r="P7" i="27"/>
  <c r="R8" i="27"/>
  <c r="F10" i="27"/>
  <c r="J11" i="27"/>
  <c r="N12" i="27"/>
  <c r="R13" i="27"/>
  <c r="H15" i="27"/>
  <c r="M16" i="27"/>
  <c r="Q17" i="27"/>
  <c r="G19" i="27"/>
  <c r="L20" i="27"/>
  <c r="P21" i="27"/>
  <c r="F23" i="27"/>
  <c r="J24" i="27"/>
  <c r="O25" i="27"/>
  <c r="E27" i="27"/>
  <c r="I28" i="27"/>
  <c r="N29" i="27"/>
  <c r="R30" i="27"/>
  <c r="H32" i="27"/>
  <c r="L33" i="27"/>
  <c r="A11" i="27"/>
  <c r="B29" i="27"/>
  <c r="B24" i="27"/>
  <c r="A19" i="27"/>
  <c r="B13" i="27"/>
  <c r="B8" i="27"/>
  <c r="A3" i="27"/>
  <c r="B34" i="27"/>
  <c r="A29" i="27"/>
  <c r="A24" i="27"/>
  <c r="B18" i="27"/>
  <c r="A13" i="27"/>
  <c r="A8" i="27"/>
  <c r="B2" i="27"/>
  <c r="B33" i="27"/>
  <c r="B28" i="27"/>
  <c r="A23" i="27"/>
  <c r="B17" i="27"/>
  <c r="B12" i="27"/>
  <c r="A7" i="27"/>
  <c r="A33" i="27"/>
  <c r="A28" i="27"/>
  <c r="B22" i="27"/>
  <c r="A17" i="27"/>
  <c r="A12" i="27"/>
  <c r="B6" i="27"/>
  <c r="A2" i="27"/>
  <c r="A31" i="27"/>
  <c r="B25" i="27"/>
  <c r="B30" i="27"/>
  <c r="A25" i="27"/>
  <c r="A20" i="27"/>
  <c r="B14" i="27"/>
  <c r="A9" i="27"/>
  <c r="A4" i="27"/>
  <c r="Q67" i="26"/>
  <c r="O34" i="27"/>
  <c r="G34" i="27"/>
  <c r="M33" i="27"/>
  <c r="E33" i="27"/>
  <c r="K32" i="27"/>
  <c r="Q31" i="27"/>
  <c r="I31" i="27"/>
  <c r="O30" i="27"/>
  <c r="G30" i="27"/>
  <c r="M29" i="27"/>
  <c r="E29" i="27"/>
  <c r="K28" i="27"/>
  <c r="Q27" i="27"/>
  <c r="I27" i="27"/>
  <c r="O26" i="27"/>
  <c r="G26" i="27"/>
  <c r="M25" i="27"/>
  <c r="E25" i="27"/>
  <c r="K24" i="27"/>
  <c r="Q23" i="27"/>
  <c r="I23" i="27"/>
  <c r="O22" i="27"/>
  <c r="G22" i="27"/>
  <c r="M21" i="27"/>
  <c r="E21" i="27"/>
  <c r="K20" i="27"/>
  <c r="Q19" i="27"/>
  <c r="I19" i="27"/>
  <c r="O18" i="27"/>
  <c r="G18" i="27"/>
  <c r="M17" i="27"/>
  <c r="E17" i="27"/>
  <c r="K16" i="27"/>
  <c r="Q15" i="27"/>
  <c r="I15" i="27"/>
  <c r="O14" i="27"/>
  <c r="G14" i="27"/>
  <c r="M13" i="27"/>
  <c r="E13" i="27"/>
  <c r="K12" i="27"/>
  <c r="Q11" i="27"/>
  <c r="I11" i="27"/>
  <c r="O10" i="27"/>
  <c r="M34" i="27"/>
  <c r="R33" i="27"/>
  <c r="I33" i="27"/>
  <c r="N32" i="27"/>
  <c r="E32" i="27"/>
  <c r="J31" i="27"/>
  <c r="N30" i="27"/>
  <c r="E30" i="27"/>
  <c r="J29" i="27"/>
  <c r="O28" i="27"/>
  <c r="F28" i="27"/>
  <c r="K27" i="27"/>
  <c r="P26" i="27"/>
  <c r="F26" i="27"/>
  <c r="K25" i="27"/>
  <c r="P24" i="27"/>
  <c r="G24" i="27"/>
  <c r="L23" i="27"/>
  <c r="Q22" i="27"/>
  <c r="H22" i="27"/>
  <c r="L21" i="27"/>
  <c r="Q20" i="27"/>
  <c r="H20" i="27"/>
  <c r="M19" i="27"/>
  <c r="R18" i="27"/>
  <c r="I18" i="27"/>
  <c r="N17" i="27"/>
  <c r="R16" i="27"/>
  <c r="I16" i="27"/>
  <c r="N15" i="27"/>
  <c r="E15" i="27"/>
  <c r="J14" i="27"/>
  <c r="O13" i="27"/>
  <c r="F13" i="27"/>
  <c r="J12" i="27"/>
  <c r="O11" i="27"/>
  <c r="F11" i="27"/>
  <c r="K10" i="27"/>
  <c r="Q9" i="27"/>
  <c r="I9" i="27"/>
  <c r="O8" i="27"/>
  <c r="G8" i="27"/>
  <c r="M7" i="27"/>
  <c r="E7" i="27"/>
  <c r="K6" i="27"/>
  <c r="Q5" i="27"/>
  <c r="I5" i="27"/>
  <c r="O4" i="27"/>
  <c r="G4" i="27"/>
  <c r="M3" i="27"/>
  <c r="E3" i="27"/>
  <c r="K2" i="27"/>
  <c r="Q1" i="27"/>
  <c r="I1" i="27"/>
  <c r="L34" i="27"/>
  <c r="Q33" i="27"/>
  <c r="H33" i="27"/>
  <c r="M32" i="27"/>
  <c r="R31" i="27"/>
  <c r="H31" i="27"/>
  <c r="M30" i="27"/>
  <c r="R29" i="27"/>
  <c r="I29" i="27"/>
  <c r="N28" i="27"/>
  <c r="E28" i="27"/>
  <c r="J27" i="27"/>
  <c r="N26" i="27"/>
  <c r="E26" i="27"/>
  <c r="J25" i="27"/>
  <c r="O24" i="27"/>
  <c r="F24" i="27"/>
  <c r="K23" i="27"/>
  <c r="P22" i="27"/>
  <c r="F22" i="27"/>
  <c r="K21" i="27"/>
  <c r="P20" i="27"/>
  <c r="G20" i="27"/>
  <c r="L19" i="27"/>
  <c r="Q18" i="27"/>
  <c r="H18" i="27"/>
  <c r="L17" i="27"/>
  <c r="Q16" i="27"/>
  <c r="H16" i="27"/>
  <c r="M15" i="27"/>
  <c r="R14" i="27"/>
  <c r="I14" i="27"/>
  <c r="N13" i="27"/>
  <c r="R12" i="27"/>
  <c r="I12" i="27"/>
  <c r="N11" i="27"/>
  <c r="E11" i="27"/>
  <c r="J10" i="27"/>
  <c r="P9" i="27"/>
  <c r="H9" i="27"/>
  <c r="N8" i="27"/>
  <c r="F8" i="27"/>
  <c r="L7" i="27"/>
  <c r="R6" i="27"/>
  <c r="J6" i="27"/>
  <c r="P5" i="27"/>
  <c r="H5" i="27"/>
  <c r="N4" i="27"/>
  <c r="F4" i="27"/>
  <c r="L3" i="27"/>
  <c r="R2" i="27"/>
  <c r="J2" i="27"/>
  <c r="P1" i="27"/>
  <c r="H1" i="27"/>
  <c r="J34" i="27"/>
  <c r="O33" i="27"/>
  <c r="F33" i="27"/>
  <c r="J32" i="27"/>
  <c r="O31" i="27"/>
  <c r="F31" i="27"/>
  <c r="K30" i="27"/>
  <c r="P29" i="27"/>
  <c r="G29" i="27"/>
  <c r="L28" i="27"/>
  <c r="P27" i="27"/>
  <c r="G27" i="27"/>
  <c r="L26" i="27"/>
  <c r="Q25" i="27"/>
  <c r="H25" i="27"/>
  <c r="M24" i="27"/>
  <c r="R23" i="27"/>
  <c r="H23" i="27"/>
  <c r="M22" i="27"/>
  <c r="R21" i="27"/>
  <c r="I21" i="27"/>
  <c r="N20" i="27"/>
  <c r="E20" i="27"/>
  <c r="J19" i="27"/>
  <c r="N18" i="27"/>
  <c r="E18" i="27"/>
  <c r="J17" i="27"/>
  <c r="O16" i="27"/>
  <c r="F16" i="27"/>
  <c r="K15" i="27"/>
  <c r="P14" i="27"/>
  <c r="F14" i="27"/>
  <c r="K13" i="27"/>
  <c r="P12" i="27"/>
  <c r="G12" i="27"/>
  <c r="L11" i="27"/>
  <c r="Q10" i="27"/>
  <c r="H10" i="27"/>
  <c r="N9" i="27"/>
  <c r="F9" i="27"/>
  <c r="L8" i="27"/>
  <c r="R7" i="27"/>
  <c r="J7" i="27"/>
  <c r="P6" i="27"/>
  <c r="H6" i="27"/>
  <c r="N5" i="27"/>
  <c r="F5" i="27"/>
  <c r="L4" i="27"/>
  <c r="R3" i="27"/>
  <c r="J3" i="27"/>
  <c r="P2" i="27"/>
  <c r="H2" i="27"/>
  <c r="N1" i="27"/>
  <c r="F1" i="27"/>
  <c r="N34" i="27"/>
  <c r="E34" i="27"/>
  <c r="J33" i="27"/>
  <c r="O32" i="27"/>
  <c r="F32" i="27"/>
  <c r="K31" i="27"/>
  <c r="P30" i="27"/>
  <c r="F30" i="27"/>
  <c r="K29" i="27"/>
  <c r="P28" i="27"/>
  <c r="G28" i="27"/>
  <c r="L27" i="27"/>
  <c r="Q26" i="27"/>
  <c r="H26" i="27"/>
  <c r="L25" i="27"/>
  <c r="Q24" i="27"/>
  <c r="H24" i="27"/>
  <c r="M23" i="27"/>
  <c r="R22" i="27"/>
  <c r="I22" i="27"/>
  <c r="N21" i="27"/>
  <c r="R20" i="27"/>
  <c r="I20" i="27"/>
  <c r="N19" i="27"/>
  <c r="E19" i="27"/>
  <c r="J18" i="27"/>
  <c r="O17" i="27"/>
  <c r="F17" i="27"/>
  <c r="J16" i="27"/>
  <c r="O15" i="27"/>
  <c r="F15" i="27"/>
  <c r="K14" i="27"/>
  <c r="P13" i="27"/>
  <c r="G13" i="27"/>
  <c r="L12" i="27"/>
  <c r="P11" i="27"/>
  <c r="G11" i="27"/>
  <c r="L10" i="27"/>
  <c r="R9" i="27"/>
  <c r="J9" i="27"/>
  <c r="P8" i="27"/>
  <c r="H8" i="27"/>
  <c r="N7" i="27"/>
  <c r="F7" i="27"/>
  <c r="L6" i="27"/>
  <c r="R5" i="27"/>
  <c r="J5" i="27"/>
  <c r="P4" i="27"/>
  <c r="H4" i="27"/>
  <c r="N3" i="27"/>
  <c r="F3" i="27"/>
  <c r="L2" i="27"/>
  <c r="R1" i="27"/>
  <c r="J1" i="27"/>
  <c r="G2" i="27"/>
  <c r="I3" i="27"/>
  <c r="K4" i="27"/>
  <c r="M5" i="27"/>
  <c r="O6" i="27"/>
  <c r="Q7" i="27"/>
  <c r="E9" i="27"/>
  <c r="G10" i="27"/>
  <c r="K11" i="27"/>
  <c r="O12" i="27"/>
  <c r="E14" i="27"/>
  <c r="J15" i="27"/>
  <c r="N16" i="27"/>
  <c r="R17" i="27"/>
  <c r="H19" i="27"/>
  <c r="M20" i="27"/>
  <c r="Q21" i="27"/>
  <c r="G23" i="27"/>
  <c r="L24" i="27"/>
  <c r="P25" i="27"/>
  <c r="F27" i="27"/>
  <c r="J28" i="27"/>
  <c r="O29" i="27"/>
  <c r="E31" i="27"/>
  <c r="I32" i="27"/>
  <c r="N33" i="27"/>
  <c r="R34" i="27"/>
  <c r="A15" i="27"/>
  <c r="A32" i="27"/>
  <c r="A16" i="27"/>
  <c r="B32" i="27"/>
  <c r="K1" i="20"/>
  <c r="E2" i="20"/>
  <c r="M2" i="20"/>
  <c r="G3" i="20"/>
  <c r="O3" i="20"/>
  <c r="I4" i="20"/>
  <c r="I1" i="23"/>
  <c r="Q1" i="23"/>
  <c r="K2" i="23"/>
  <c r="E3" i="23"/>
  <c r="M3" i="23"/>
  <c r="G4" i="23"/>
  <c r="O4" i="23"/>
  <c r="I5" i="23"/>
  <c r="Q5" i="23"/>
  <c r="K6" i="23"/>
  <c r="E7" i="23"/>
  <c r="M7" i="23"/>
  <c r="G8" i="23"/>
  <c r="O8" i="23"/>
  <c r="I9" i="23"/>
  <c r="Q9" i="23"/>
  <c r="K1" i="27"/>
  <c r="M2" i="27"/>
  <c r="O3" i="27"/>
  <c r="Q4" i="27"/>
  <c r="E6" i="27"/>
  <c r="G7" i="27"/>
  <c r="I8" i="27"/>
  <c r="K9" i="27"/>
  <c r="M10" i="27"/>
  <c r="R11" i="27"/>
  <c r="H13" i="27"/>
  <c r="L14" i="27"/>
  <c r="P15" i="27"/>
  <c r="G17" i="27"/>
  <c r="K18" i="27"/>
  <c r="O19" i="27"/>
  <c r="F21" i="27"/>
  <c r="J22" i="27"/>
  <c r="N23" i="27"/>
  <c r="R24" i="27"/>
  <c r="I26" i="27"/>
  <c r="M27" i="27"/>
  <c r="Q28" i="27"/>
  <c r="H30" i="27"/>
  <c r="L31" i="27"/>
  <c r="P32" i="27"/>
  <c r="F34" i="27"/>
  <c r="B4" i="27"/>
  <c r="B16" i="27"/>
  <c r="N106" i="41"/>
  <c r="B2" i="31"/>
  <c r="F5" i="31"/>
  <c r="A6" i="31"/>
  <c r="J3" i="31"/>
  <c r="O8" i="31"/>
  <c r="J7" i="31"/>
  <c r="O5" i="31"/>
  <c r="G4" i="31"/>
  <c r="P2" i="31"/>
  <c r="G1" i="31"/>
  <c r="M8" i="31"/>
  <c r="E7" i="31"/>
  <c r="N5" i="31"/>
  <c r="E4" i="31"/>
  <c r="K2" i="31"/>
  <c r="F1" i="31"/>
  <c r="L8" i="31"/>
  <c r="Q6" i="31"/>
  <c r="I5" i="31"/>
  <c r="R3" i="31"/>
  <c r="I2" i="31"/>
  <c r="G8" i="31"/>
  <c r="P6" i="31"/>
  <c r="G5" i="31"/>
  <c r="M3" i="31"/>
  <c r="M7" i="31"/>
  <c r="H6" i="31"/>
  <c r="M4" i="31"/>
  <c r="E3" i="31"/>
  <c r="K7" i="31"/>
  <c r="Q5" i="31"/>
  <c r="L4" i="31"/>
  <c r="Q2" i="31"/>
  <c r="I1" i="31"/>
  <c r="N1" i="31"/>
  <c r="I6" i="31"/>
  <c r="A34" i="27"/>
  <c r="O1" i="31"/>
  <c r="K6" i="31"/>
  <c r="A2" i="36"/>
  <c r="B2" i="36"/>
  <c r="Q1" i="31"/>
  <c r="R7" i="31"/>
  <c r="H2" i="31"/>
  <c r="E8" i="31"/>
  <c r="B3" i="27"/>
  <c r="B7" i="27"/>
  <c r="B11" i="27"/>
  <c r="B15" i="27"/>
  <c r="B19" i="27"/>
  <c r="B23" i="27"/>
  <c r="B27" i="27"/>
  <c r="B31" i="27"/>
  <c r="B8" i="31"/>
  <c r="B4" i="31"/>
  <c r="A8" i="31"/>
  <c r="A4" i="31"/>
  <c r="B7" i="31"/>
  <c r="B3" i="31"/>
  <c r="A7" i="31"/>
  <c r="A3" i="31"/>
  <c r="B5" i="31"/>
  <c r="A2" i="31"/>
  <c r="A5" i="31"/>
  <c r="Q2" i="36"/>
  <c r="A6" i="27"/>
  <c r="A10" i="27"/>
  <c r="A14" i="27"/>
  <c r="A18" i="27"/>
  <c r="A22" i="27"/>
  <c r="A26" i="27"/>
  <c r="A30" i="27"/>
  <c r="Q8" i="31"/>
  <c r="Q5" i="30"/>
  <c r="O106" i="41" s="1"/>
  <c r="Q13" i="30"/>
  <c r="O109" i="41" s="1"/>
  <c r="E1" i="31"/>
  <c r="L1" i="31"/>
  <c r="F2" i="31"/>
  <c r="N2" i="31"/>
  <c r="H3" i="31"/>
  <c r="P3" i="31"/>
  <c r="J4" i="31"/>
  <c r="R4" i="31"/>
  <c r="L5" i="31"/>
  <c r="F6" i="31"/>
  <c r="N6" i="31"/>
  <c r="H7" i="31"/>
  <c r="P7" i="31"/>
  <c r="J8" i="31"/>
  <c r="R8" i="31"/>
  <c r="H1" i="36"/>
  <c r="P1" i="36"/>
  <c r="J2" i="36"/>
  <c r="R2" i="36"/>
  <c r="M1" i="31"/>
  <c r="G2" i="31"/>
  <c r="O2" i="31"/>
  <c r="I3" i="31"/>
  <c r="Q3" i="31"/>
  <c r="K4" i="31"/>
  <c r="E5" i="31"/>
  <c r="M5" i="31"/>
  <c r="G6" i="31"/>
  <c r="O6" i="31"/>
  <c r="I7" i="31"/>
  <c r="Q7" i="31"/>
  <c r="K8" i="31"/>
  <c r="I1" i="36"/>
  <c r="Q1" i="36"/>
  <c r="K2" i="36"/>
  <c r="H1" i="31"/>
  <c r="P1" i="31"/>
  <c r="J2" i="31"/>
  <c r="R2" i="31"/>
  <c r="L3" i="31"/>
  <c r="F4" i="31"/>
  <c r="N4" i="31"/>
  <c r="H5" i="31"/>
  <c r="P5" i="31"/>
  <c r="J6" i="31"/>
  <c r="R6" i="31"/>
  <c r="L7" i="31"/>
  <c r="F8" i="31"/>
  <c r="N8" i="31"/>
  <c r="E1" i="36"/>
  <c r="L1" i="36"/>
  <c r="F2" i="36"/>
  <c r="N2" i="36"/>
  <c r="M1" i="36"/>
  <c r="G2" i="36"/>
  <c r="O2" i="36"/>
  <c r="J1" i="31"/>
  <c r="R1" i="31"/>
  <c r="L2" i="31"/>
  <c r="F3" i="31"/>
  <c r="N3" i="31"/>
  <c r="H4" i="31"/>
  <c r="P4" i="31"/>
  <c r="J5" i="31"/>
  <c r="R5" i="31"/>
  <c r="L6" i="31"/>
  <c r="F7" i="31"/>
  <c r="N7" i="31"/>
  <c r="H8" i="31"/>
  <c r="P8" i="31"/>
  <c r="F1" i="36"/>
  <c r="N1" i="36"/>
  <c r="H2" i="36"/>
  <c r="P2" i="36"/>
  <c r="K1" i="31"/>
  <c r="E2" i="31"/>
  <c r="M2" i="31"/>
  <c r="G3" i="31"/>
  <c r="O3" i="31"/>
  <c r="I4" i="31"/>
  <c r="Q4" i="31"/>
  <c r="K5" i="31"/>
  <c r="E6" i="31"/>
  <c r="M6" i="31"/>
  <c r="G7" i="31"/>
  <c r="O7" i="31"/>
  <c r="I8" i="31"/>
  <c r="G1" i="36"/>
  <c r="O1" i="36"/>
  <c r="I2" i="36"/>
  <c r="O110" i="41" l="1"/>
  <c r="O3" i="4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<sst xmlns="http://schemas.openxmlformats.org/spreadsheetml/2006/main" count="41732" uniqueCount="1032">
  <si>
    <t>Informations générales</t>
  </si>
  <si>
    <t>Analyse de Flux de Matière (AFM) de la filière française pomme de terre</t>
  </si>
  <si>
    <t>Projet :</t>
  </si>
  <si>
    <t>SOCLE</t>
  </si>
  <si>
    <t>Collaborateurs :</t>
  </si>
  <si>
    <t>TerriFlux (Alexandre Pannier, Julien Alapetite), CNIPT (François-Xavier Broutin, Benjamin Louvrier), GIPT (Bertrand Ouillon)</t>
  </si>
  <si>
    <t>Filière :</t>
  </si>
  <si>
    <t>Pomme de terre</t>
  </si>
  <si>
    <t>Période étudiée :</t>
  </si>
  <si>
    <t>2015-16, 2019-20, 2023-24</t>
  </si>
  <si>
    <t>Zone géographique :</t>
  </si>
  <si>
    <t>France entière</t>
  </si>
  <si>
    <t>Unité :</t>
  </si>
  <si>
    <t>kt</t>
  </si>
  <si>
    <t>Dernière mise à jour :</t>
  </si>
  <si>
    <t>SOMMAIRE</t>
  </si>
  <si>
    <t>Description</t>
  </si>
  <si>
    <t>Présentation du fichier et de l'AFM</t>
  </si>
  <si>
    <t>Lecture du fichier</t>
  </si>
  <si>
    <t>Modélisation de l'AFM</t>
  </si>
  <si>
    <t>Etiquettes</t>
  </si>
  <si>
    <t>Liste des étiquettes</t>
  </si>
  <si>
    <t>Produits</t>
  </si>
  <si>
    <t>Secteurs</t>
  </si>
  <si>
    <t>Données</t>
  </si>
  <si>
    <t xml:space="preserve">Données </t>
  </si>
  <si>
    <t xml:space="preserve">Données  </t>
  </si>
  <si>
    <t xml:space="preserve">Données   </t>
  </si>
  <si>
    <t xml:space="preserve">Données    </t>
  </si>
  <si>
    <t>Contraintes</t>
  </si>
  <si>
    <t xml:space="preserve">Contraintes </t>
  </si>
  <si>
    <t xml:space="preserve">Données     </t>
  </si>
  <si>
    <t xml:space="preserve">Contraintes  </t>
  </si>
  <si>
    <t xml:space="preserve">Données      </t>
  </si>
  <si>
    <t xml:space="preserve">Contraintes   </t>
  </si>
  <si>
    <t xml:space="preserve">Données        </t>
  </si>
  <si>
    <t xml:space="preserve">Contraintes    </t>
  </si>
  <si>
    <t xml:space="preserve">Données         </t>
  </si>
  <si>
    <t>Sources et prétraitements des données</t>
  </si>
  <si>
    <t>Récolte - AGRESTE</t>
  </si>
  <si>
    <t>Fabrications - PRODCOM</t>
  </si>
  <si>
    <t>I&amp;E mensuels - EUROSTAT</t>
  </si>
  <si>
    <t>I&amp;E annuels - EUROSTAT</t>
  </si>
  <si>
    <t>Prétraitement données miroir</t>
  </si>
  <si>
    <t>I&amp;E avec BE et NL (FR)</t>
  </si>
  <si>
    <t>I&amp;E avec FR (BE et NL)</t>
  </si>
  <si>
    <t>MP Transformation - AGRESTE</t>
  </si>
  <si>
    <t>Coproduits - ONRB</t>
  </si>
  <si>
    <t>Transformation - GIPT</t>
  </si>
  <si>
    <t>Transformation - FranceAgriMer</t>
  </si>
  <si>
    <t>Récolte et échanges - SEMAE</t>
  </si>
  <si>
    <t>Conso RHD - CIRCANA</t>
  </si>
  <si>
    <t>Débouchés - CNIPT</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</si>
  <si>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</si>
  <si>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</si>
  <si>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</si>
  <si>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</si>
  <si>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</si>
  <si>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</si>
  <si>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</si>
  <si>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</si>
  <si>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</si>
  <si>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</si>
  <si>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</si>
  <si>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</si>
  <si>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</si>
  <si>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</si>
  <si>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</si>
  <si>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</si>
  <si>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</si>
  <si>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</si>
  <si>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</si>
  <si>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</si>
  <si>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</si>
  <si>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</si>
  <si>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</si>
  <si>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</si>
  <si>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</si>
  <si>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</si>
  <si>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</si>
  <si>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Analyse des résultats</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</si>
  <si>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</si>
  <si>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</si>
  <si>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</si>
  <si>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</si>
  <si>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</si>
  <si>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</si>
  <si>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</si>
  <si>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</si>
  <si>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</si>
  <si>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</si>
  <si>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</si>
  <si>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</si>
  <si>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</si>
  <si>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</si>
  <si>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</si>
  <si>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Structure des flux</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</si>
  <si>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</si>
  <si>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</si>
  <si>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</si>
  <si>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</si>
  <si>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</si>
  <si>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</si>
  <si>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</si>
  <si>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</si>
  <si>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</si>
  <si>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</si>
  <si>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</si>
  <si>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</si>
  <si>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</si>
  <si>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</si>
  <si>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</si>
  <si>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</si>
  <si>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</si>
  <si>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</si>
  <si>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</si>
  <si>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</si>
  <si>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</si>
  <si>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</si>
  <si>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</si>
  <si>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</si>
  <si>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</si>
  <si>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</si>
  <si>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t>Coefficients devant les termes (valeurs des flux) dans l'équation d'égalité : la somme de tous les termes multipliés par leurs coefficients vaut 0. Sert à renseigner : le/les flux … vaut/valent X % du/des flux … .</t>
  </si>
  <si>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</si>
  <si>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</si>
  <si>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</si>
  <si>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</si>
  <si>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</si>
  <si>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</si>
  <si>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</si>
  <si>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</si>
  <si>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</si>
  <si>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</si>
  <si>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</si>
  <si>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</si>
  <si>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</si>
  <si>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</si>
  <si>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</si>
  <si>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</si>
  <si>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</si>
  <si>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</si>
  <si>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</si>
  <si>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</si>
  <si>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</si>
  <si>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</si>
  <si>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</si>
  <si>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</si>
  <si>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</si>
  <si>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</si>
  <si>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</si>
  <si>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</si>
  <si>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</si>
  <si>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</si>
  <si>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</si>
  <si>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</si>
  <si>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</si>
  <si>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</si>
  <si>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</si>
  <si>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</si>
  <si>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</si>
  <si>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</si>
  <si>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</si>
  <si>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</si>
  <si>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</si>
  <si>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</si>
  <si>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Nom du groupe d'étiquette</t>
  </si>
  <si>
    <t>Type d'étiquette</t>
  </si>
  <si>
    <t>Palette visible</t>
  </si>
  <si>
    <t>Palette de couleur</t>
  </si>
  <si>
    <t>Couleur</t>
  </si>
  <si>
    <t>Type de noeud</t>
  </si>
  <si>
    <t>nodeTags</t>
  </si>
  <si>
    <t>produit:secteur:echange</t>
  </si>
  <si>
    <t>Type de matière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</si>
  <si>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</si>
  <si>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</si>
  <si>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</si>
  <si>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Filière</t>
  </si>
  <si>
    <t>dataTags</t>
  </si>
  <si>
    <t>Campagne</t>
  </si>
  <si>
    <t>2015-16:2019-20:2023-24</t>
  </si>
  <si>
    <t>Unité</t>
  </si>
  <si>
    <t>Territoire</t>
  </si>
  <si>
    <t>La France entière, comprend la France métropolitaine et les cinq départements et régions d'outre-mer (DROM : Guyane, Martinique, Guadeloupe, Mayotte et La Réunion).</t>
  </si>
  <si>
    <t>Année de la donnée collectée</t>
  </si>
  <si>
    <t>fluxTags</t>
  </si>
  <si>
    <t>:2015-16:2019-20:2023-24:2015:2016-17:2023:2019</t>
  </si>
  <si>
    <t>Information collectée</t>
  </si>
  <si>
    <t>:Les plants sont utilisés comme semences:Les dessus de plants sont consommés en alimentation humaine:La transformation génère des pertes en eau:Les pommes de terre fraîches sont consommées à domicile:Les pommes de terre fraîches sont consommées en RHD:Récolte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 = 0 kt (Prodcom - Eurostat):Production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 = 121 kt (Prodcom - Eurostat):Production de Fécule de pommes de terre:Production de Autres préparations ou conserves de pommes de terre, y compris les chips (à l’exclusion des produits congelés ou surgelés, séchés, préparés ou conservés au vinaigre ou à l’acide acétique, ou sous forme de farines, semoules ou flocons) = 133 kt (Prodcom - Eurostat):Production de Pommes de terre, non cuites ou cuites à l’eau ou à la vapeur, congelées ou surgelées = 4 kt (Prodcom - Eurostat):Production de Autres préparations ou conserves de pommes de terre, y compris les chips (à l’exclusion des produits congelés ou surgelés, séchés, préparés ou conservés au vinaigre ou à l’acide acétique, ou sous forme de farines, semoules ou flocons) = 170 kt (Prodcom - Eurostat):Importation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Eurostat):Importation de Dessus de plants de pommes de terre = 0 kt ():Exportation de Dessus de plants de pommes de terre = 0 kt ():Consommation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(GIPT):Fabrications de Chips = 48 kt (GIPT):Fabrications de Produits déshydratés = 42 kt (GIPT):Fabrications de Produits surgelés = 429 kt (GIPT):Fabrications de Produits de 4ème et 5ème gamme = 25 kt (GIPT):Fabrications de Chips = 50 kt (GIPT):Fabrications de Produits déshydratés = 50 kt (GIPT):Fabrications de Produits surgelés = 397 kt (GIPT):Fabrications de Produits de 4ème et 5ème gamme = 22 kt (GIPT):Fabrications de Chips = 70 kt (GIPT):Fabrications de Produits déshydratés = 45 kt (GIPT):Fabrications de Produits surgelés = 593 kt (GIPT):Fabrications de Produits de 4ème et 5ème gamme = 40 kt (GIPT):Importations de Chips = 76 kt (GIPT):Importations de Produits déshydratés = 37 kt (GIPT):Importations de Produits surgelés = 584 kt (GIPT):Importations de Produits de 4ème et 5ème gamme = 55 kt (GIPT):Importations de Chips = 61 kt (GIPT):Importations de Produits déshydratés = 36 kt (GIPT):Importations de Produits surgelés = 568 kt (GIPT):Importations de Produits de 4ème et 5ème gamme = 52 kt (GIPT):Importations de Chips = 65 kt (GIPT):Importations de Produits déshydratés = 48 kt (GIPT):Importations de Produits surgelés = 559 kt (GIPT):Importations de Produits de 4ème et 5ème gamme = 48 kt (GIPT):Exportations de Chips = 4 kt (GIPT):Exportations de Produits déshydratés = 27 kt (GIPT):Exportations de Produits surgelés = 317 kt (GIPT):Exportations de Produits de 4ème et 5ème gamme = 7 kt (GIPT):Exportations de Chips = 8 kt (GIPT):Exportations de Produits déshydratés = 25 kt (GIPT):Exportations de Produits surgelés = 292 kt (GIPT):Exportations de Produits de 4ème et 5ème gamme = 5 kt (GIPT):Exportations de Chips = 11 kt (GIPT):Exportations de Produits déshydratés = 21 kt (GIPT):Exportations de Produits surgelés = 493 kt (GIPT):Part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(GIPT):Part de la consommation de chips à domicile = 95,24 % (GIPT):Part de la consommation de chips en restauration commerciale = 4,76 % (GIPT):Part de la consommation de chips en restauration collective = 0 % (GIPT):Part de la consommation de produits déshydratés à domicile = 60,98 % (GIPT):Part de la consommation de produits déshydratés en restauration commerciale = 2,44 % (GIPT):Part de la consommation de produits déshydratés en restauration collective = 36,59 % (GIPT):Part de la consommation de produits de 4ème et 5ème gamme à domicile = 5,88 % (GIPT):Part de la consommation de produits de 4ème et 5ème gamme en restauration commerciale = 29,41 % (GIPT):Part de la consommation de produits de 4ème et 5ème gamme en restauration collective = 64,71 % (GIPT):Part de la consommation de produits surgelés à domicile = 47,71 % (GIPT):Part de la consommation de produits surgelés en restauration commerciale = 41,28 % (GIPT):Part de la consommation de produits surgelés en restauration collective = 11,01 % (GIPT):Part de la production d'écarts de tri = 15 %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(FranceAgriMer):Part de la consommation de fécule par les autres IAA = 70 % (FranceAgriMer):Part de la consommation de fécule par la Chimie-Pharmacie = 6 % (FranceAgriMer):Part de la consommation de fécule par la Papetrie-Cartonnerie = 24 % (FranceAgriMer):Part d'exportation de la fécule = 156,41 % ():Consommation de pommes de terre fraîches hors domicile = 97 kt (CIRCANA):Consommation de pommes de terre fraîches hors domicile:Autres usages des dessus de plants = 0 kt (CNIPT):Consommation de PDT de consommation pour d'autres usages = 1000 kt (CNIPT)</t>
  </si>
  <si>
    <t>Source</t>
  </si>
  <si>
    <t>:Agreste - Statistique agricole annuelle - SSP:Prodcom - Eurostat:Douanes - Eurostat:ONRB - FranceAgriMer:GIPT:FranceAgriMer:CIRCANA:CNIPT</t>
  </si>
  <si>
    <t>Hypothèse</t>
  </si>
  <si>
    <t>:Déclarations françaises vers la Belgique et les Pays-Bas sous-estimée =&gt; remplacement par leurs données miroirs:Les échanges des dessus de plants sont inclus dans ceux des autres pommes de terre de consommation:100 % de la fécule de pomme de terre est récupérée, et utilisation de la donnée 2016-17:100 % de la fécule de pomme de terre est récupérée:Utilisation de la donnée 2023:Même répartition des circuits de distribution qu'en 2023-24:A dire d'expert:Utilisation de la donnée 2019:Utilisation du coefficient de marché 2023-24:Même répartition de la consommation qu'en 2023-24:Les usages des dessus de plants sont inclus dans ceux des autres pommes de terre de consommation</t>
  </si>
  <si>
    <t>Type de donnée collectée</t>
  </si>
  <si>
    <t>Volume:Rendement:Répartition</t>
  </si>
  <si>
    <t>#b5e6a2:#94dcf8:#f7c7ac</t>
  </si>
  <si>
    <t>Traduction</t>
  </si>
  <si>
    <t>:Les plants sont utilisés comme semences:Les dessus de plants sont consommés en alimentation humaine:La transformation génère des pertes en eau:Les pommes de terre fraîches sont consommées à domicile:Les pommes de terre fraîches sont consommées en RHD:Pas d'écart statistique en 2015-16:Ecart statistique en 2019-20 et 2023-24:Récolte de plants:Récolte de dessus de plants:Récolte de pommes de terre de féculerie:Récolte de pommes de terre primeurs ou nouvelles:Récolte de pommes de terre de conservation ou demi-saison:Production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l'état):Importation de Dessus de plants de pommes de terre:Exportation de Dessus de plants de pommes de terre:Consommation de la production de pommes de terre primeurs pour la transformation:Consommation de la production de pommes de terre de conservation pour la transformation:Rendement de transformation de la pomme de terre en fécule:Rendement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collective:Fabrications de Chips:Fabrications de Produits déshydratés:Fabrications de Produits surgelés:Fabrications de Produits de 4ème et 5ème gamme:Importations de Chips:Importations de Produits déshydratés:Importations de Produits surgelés:Importations de Produits de 4ème et 5ème gamme:Exportations de Chips:Exportations de Produits déshydratés:Exportations de Produits surgelés:Exportations de Produits de 4ème et 5ème gamme:Part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produits:Part de la consommation de chips à domicile:Part de la consommation de chips en restauration commerciale:Part de la consommation de chips en restauration collective:Part de la consommation de produits déshydratés à domicile:Part de la consommation de produits déshydratés en restauration commerciale:Part de la consommation de produits déshydratés en restauration collective:Part de la consommation de produits de 4ème et 5ème gamme à domicile:Part de la consommation de produits de 4ème et 5ème gamme en restauration commerciale:Part de la consommation de produits de 4ème et 5ème gamme en restauration collective:Part de la consommation de produits surgelés à domicile:Part de la consommation de produits surgelés en restauration commerciale:Part de la consommation de produits surgelés en restauration collective:Part de la production d'écarts de tri:Consommation de produits finis à domicile:Part d'exportation de la fécule:Consommation de pommes de terre fraîches hors domicile:Autres usages des dessus de plants:Consommation de PDT de consommation pour d'autres usages</t>
  </si>
  <si>
    <t>Onglet source fichier Excel</t>
  </si>
  <si>
    <t>:Récolte - AGRESTE:Fabrications - PRODCOM:I&amp;E mensuels - EUROSTAT:MP Transformation - AGRESTE:Coproduits - ONRB:Transformation - GIPT:Transformation - FranceAgriMer:Conso RHD - CIRCANA:Débouchés - CNIPT</t>
  </si>
  <si>
    <t>Incohérence données collectées</t>
  </si>
  <si>
    <t>:Ecart statistique</t>
  </si>
  <si>
    <t>#FF0000:</t>
  </si>
  <si>
    <t>Fiabilité des données</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</si>
  <si>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</si>
  <si>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</si>
  <si>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</si>
  <si>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Méthode</t>
  </si>
  <si>
    <t>Données collectées:Complétion des flux:Données réconciliées:Données déterminées:Données indéterminées</t>
  </si>
  <si>
    <t>#ffdc6d:#cb97ff:#ffb7b7:#a7ffa7:#b3e2ff</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</si>
  <si>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</si>
  <si>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</si>
  <si>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Dimension 1</t>
  </si>
  <si>
    <t>levelTags</t>
  </si>
  <si>
    <t>1:2:3:4:5:6:7</t>
  </si>
  <si>
    <t>Dimension 2</t>
  </si>
  <si>
    <t>1:2</t>
  </si>
  <si>
    <t>Niveau d'aggrégation</t>
  </si>
  <si>
    <t>Liste des produits</t>
  </si>
  <si>
    <t>Contraintes de conservation de la masse</t>
  </si>
  <si>
    <t>Définition</t>
  </si>
  <si>
    <t>Nom source</t>
  </si>
  <si>
    <t>Pommes de terre et plants</t>
  </si>
  <si>
    <t>1</t>
  </si>
  <si>
    <t>Matière première</t>
  </si>
  <si>
    <t>Plants certifiés de pommes de terre</t>
  </si>
  <si>
    <t>2</t>
  </si>
  <si>
    <t>Les plants de pommes de terre sont cultivés pour la production de plants certifiés, contrôlés et agréés par la Fédération nationale des producteurs de plants de pommes de terre (FNPPT) et le Service officiel de certification (SOC), même si la totalité de la récolte n’est pas effectivement certifiée (devenant des dessus de plants de pomme de terre).</t>
  </si>
  <si>
    <t>Agreste - Statistique agricole annuelle - SSP</t>
  </si>
  <si>
    <t>Pommes de terre de semence</t>
  </si>
  <si>
    <t>3</t>
  </si>
  <si>
    <t>Douanes - Eurostat</t>
  </si>
  <si>
    <t>Pommes de terres, à l'état frais ou réfrigéré</t>
  </si>
  <si>
    <t>Pommes de terre de féculerie</t>
  </si>
  <si>
    <t>Pommes de terre destinées principalement à la féculerie (activité d’extraction de la fécule ou amidon pour produire différents produits dérivés)</t>
  </si>
  <si>
    <t>Pommes de terre, à l'état frais ou réfrigéré, destinées à la fabrication de la fécule</t>
  </si>
  <si>
    <t>4</t>
  </si>
  <si>
    <t>Pommes de terre de consommation</t>
  </si>
  <si>
    <t>Pommes de terre primeurs ou nouvelles</t>
  </si>
  <si>
    <t>Pommes de terre de primeurs, à l'état frais ou réfrigéré, du 1er janvier au 30 juin</t>
  </si>
  <si>
    <t>5</t>
  </si>
  <si>
    <t>Pommes de terre de conservation ou demi-saison</t>
  </si>
  <si>
    <t>Pommes de terre, à l'état frais ou réfrigéré (à l'excl. des pommes de terre de primeurs du 1er janvier au 30 juin, des pommes de terre de semence et des pommes de terre destinées à la fabrication de la fécule)</t>
  </si>
  <si>
    <t>Dessus de plants de pommes de terre</t>
  </si>
  <si>
    <t>Les pommes de terre trop grosses pour être commercialisées comme plants sont vendues pour la consommation et sont appelées dessus de plants de pomme de terre</t>
  </si>
  <si>
    <t>Pommes de terre primeurs ou nouvelles - Importation</t>
  </si>
  <si>
    <t>Pommes de terre primeurs ou nouvelles - Production</t>
  </si>
  <si>
    <t>Pommes de terre de conservation ou demi-saison - Importation</t>
  </si>
  <si>
    <t>Pommes de terre de conservation ou demi-saison - Production</t>
  </si>
  <si>
    <t>Pommes de terre de consommation - Production sous contrat</t>
  </si>
  <si>
    <t>GIPT</t>
  </si>
  <si>
    <t>Pommes de terre de consommation - Production hors contrat</t>
  </si>
  <si>
    <t>Pommes de terre de consommation - Importation</t>
  </si>
  <si>
    <t>Produits de transformation</t>
  </si>
  <si>
    <t>Produit</t>
  </si>
  <si>
    <t>Fécule de pommes de terre</t>
  </si>
  <si>
    <t>Prodcom - Eurostat:Douanes - Eurostat:GIPT</t>
  </si>
  <si>
    <t>Produits finis</t>
  </si>
  <si>
    <t>Produits surgelés</t>
  </si>
  <si>
    <t>Garnitures surgelées</t>
  </si>
  <si>
    <t>Pommes de terre, non cuites ou cuites à l’eau ou à la vapeur, congelées ou surgelées</t>
  </si>
  <si>
    <t>Prodcom - Eurostat</t>
  </si>
  <si>
    <t>Pommes de terre, non cuites ou cuites à l'eau ou à la vapeur, congelées</t>
  </si>
  <si>
    <t>6</t>
  </si>
  <si>
    <t>Frites</t>
  </si>
  <si>
    <t>Pommes de terre préparées ou conservées autrement qu’au vinaigre ou à l’acide acétique, congelées ou surgelées, y compris les pommes de terre entièrement ou partiellement frites et ensuite congelées ou surgelées</t>
  </si>
  <si>
    <t>Pommes de terre, préparées ou conservées autrement qu'au vinaigre ou à l'acide acétique, congelées (à l'excl. des pommes de terre simpl. cuites ou des pommes de terre sous forme de farines, semoules ou flocons)</t>
  </si>
  <si>
    <t>Pommes de terre, simpl. cuites, congelées</t>
  </si>
  <si>
    <t>Produits déshydratés</t>
  </si>
  <si>
    <t>Purée déshydratée</t>
  </si>
  <si>
    <t>Pommes de terre, déshydratées, coupées ou non, mais sans autre préparation</t>
  </si>
  <si>
    <t>Pommes de terre, séchées, même coupées en morceaux ou en tranches, mais non autrement préparées</t>
  </si>
  <si>
    <t>Pommes de terre préparées ou conservées, sous forme de farine, semoule ou flocons (à l’exclusion des chips et des produits congelés ou surgelés, ou préparés ou conservés au vinaigre ou à l’acide acétique)</t>
  </si>
  <si>
    <t>Pommes de terre, sous forme de farines, semoules ou flocons, non congelées</t>
  </si>
  <si>
    <t>Pommes de terre déshydratées sous forme de farine, de poudre, de flocons, de granulés ou de pellets</t>
  </si>
  <si>
    <t>Pommes de terre, préparées ou conservées sous forme de farines, semoules ou flocons, congelées</t>
  </si>
  <si>
    <t>Autres préparations ou conserves de pommes de terre, y compris les chips (à l’exclusion des produits congelés ou surgelés, séchés, préparés ou conservés au vinaigre ou à l’acide acétique, ou sous forme de farines, semoules ou flocons)</t>
  </si>
  <si>
    <t>Chips</t>
  </si>
  <si>
    <t>Pommes de terre, en fines tranches, frites, même salées ou aromatisées, en emballages hermétiquement clos, propres à la consommation en l'état, non congelées</t>
  </si>
  <si>
    <t>Autres produits finis</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</si>
  <si>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</si>
  <si>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Produits de 4ème et 5ème gamme</t>
  </si>
  <si>
    <t>Pommes de terre sous vide</t>
  </si>
  <si>
    <t>7</t>
  </si>
  <si>
    <t>Coproduits de transformation</t>
  </si>
  <si>
    <t>Coproduit</t>
  </si>
  <si>
    <t>Pulpes et solubles</t>
  </si>
  <si>
    <t>ONRB - FranceAgriMer</t>
  </si>
  <si>
    <t>Coproduits de l'industrie alimentaire</t>
  </si>
  <si>
    <t>Amidon</t>
  </si>
  <si>
    <t>Pelures</t>
  </si>
  <si>
    <t>Screenings</t>
  </si>
  <si>
    <t>Eau, écarts de tri, déchets</t>
  </si>
  <si>
    <t>Coproduit:Rejet</t>
  </si>
  <si>
    <t>Eau, écarts de tri, déchets - Féculerie</t>
  </si>
  <si>
    <t>Rejet</t>
  </si>
  <si>
    <t>Eau, écarts de tri, déchets - Industrie alimentaire</t>
  </si>
  <si>
    <t>Ecarts de tri - Industrie alimentaire</t>
  </si>
  <si>
    <t>Eau - Industrie alimentaire</t>
  </si>
  <si>
    <t>Liste des secteurs</t>
  </si>
  <si>
    <t>Culture</t>
  </si>
  <si>
    <t>Culture destinée à la féculerie</t>
  </si>
  <si>
    <t>Culture destinée à la consommation</t>
  </si>
  <si>
    <t>Culture destinée aux plants</t>
  </si>
  <si>
    <t>Transformation</t>
  </si>
  <si>
    <t>Féculerie</t>
  </si>
  <si>
    <t>Industrie alimentaire</t>
  </si>
  <si>
    <t>Fabrication de chips</t>
  </si>
  <si>
    <t>Fabrication de produits déshydratés</t>
  </si>
  <si>
    <t>Fabrication de produits surgelés</t>
  </si>
  <si>
    <t>Fabrication d'autres produits</t>
  </si>
  <si>
    <t>Débouchés</t>
  </si>
  <si>
    <t>Alimentation humaine</t>
  </si>
  <si>
    <t>A domicile</t>
  </si>
  <si>
    <t>Ménages</t>
  </si>
  <si>
    <t>Hors domicile</t>
  </si>
  <si>
    <t>Restauration commerciale</t>
  </si>
  <si>
    <t>Restauration collective</t>
  </si>
  <si>
    <t>Autres IAA</t>
  </si>
  <si>
    <t>FAB</t>
  </si>
  <si>
    <t>Autres industries</t>
  </si>
  <si>
    <t>Chimie biosourcée</t>
  </si>
  <si>
    <t>Chimie/Pharmacie</t>
  </si>
  <si>
    <t>Papetrie/Cartonnerie</t>
  </si>
  <si>
    <t>Autres industries non alimentaires</t>
  </si>
  <si>
    <t>Autres usages</t>
  </si>
  <si>
    <t>Plants</t>
  </si>
  <si>
    <t>Autres (alimentation animale, autoconsommation, pertes)</t>
  </si>
  <si>
    <t>CNIPT</t>
  </si>
  <si>
    <t>Indéterminé</t>
  </si>
  <si>
    <t>Importations</t>
  </si>
  <si>
    <t>Exportations</t>
  </si>
  <si>
    <t>Origine</t>
  </si>
  <si>
    <t>Destination</t>
  </si>
  <si>
    <t>Valeur</t>
  </si>
  <si>
    <t>Incertitude</t>
  </si>
  <si>
    <t>2015-16</t>
  </si>
  <si>
    <t>Exportation de Pommes de terre de semence = 164 kt (Douanes - Eurostat)</t>
  </si>
  <si>
    <t>Volume</t>
  </si>
  <si>
    <t>Exportation de Pommes de terre de semence</t>
  </si>
  <si>
    <t>Robuste</t>
  </si>
  <si>
    <t>Données collectées</t>
  </si>
  <si>
    <t>Donnée collectée (valeur du flux ou coefficient)</t>
  </si>
  <si>
    <t>Exportation de Pommes de terre, à l'état frais ou réfrigéré, destinées à la fabrication de la fécule = 54 kt (Douanes - Eurostat)</t>
  </si>
  <si>
    <t>Exportation de Pommes de terre, à l'état frais ou réfrigéré, destinées à la fabrication de la fécule</t>
  </si>
  <si>
    <t>Consommation de PDT de consommation pour d'autres usages = 1000 kt (CNIPT)</t>
  </si>
  <si>
    <t>Consommation de PDT de consommation pour d'autres usages</t>
  </si>
  <si>
    <t>Approximative</t>
  </si>
  <si>
    <t>Exportation de Pommes de terre de primeurs, à l'état frais ou réfrigéré, du 1er janvier au 30 juin = 16 kt (Douanes - Eurostat)</t>
  </si>
  <si>
    <t>Déclarations françaises vers la Belgique et les Pays-Bas sous-estimée =&gt; remplacement par leurs données miroirs</t>
  </si>
  <si>
    <t>Exportation de Pommes de terre de primeurs, à l'état frais ou réfrigéré, du 1er janvier au 30 juin</t>
  </si>
  <si>
    <t>Exportation de Pommes de terre, à l'état frais ou réfrigéré (à l'excl. des pommes de terre de primeurs du 1er janvier au 30 juin, des pommes de terre de semence et des pommes de terre destinées à la fabrication de la fécule) = 2419 kt (Douanes - Eurostat)</t>
  </si>
  <si>
    <t>Exportation de Pommes de terre, à l'état frais ou réfrigéré (à l'excl. des pommes de terre de primeurs du 1er janvier au 30 juin, des pommes de terre de semence et des pommes de terre destinées à la fabrication de la fécule)</t>
  </si>
  <si>
    <t>Exportation de Dessus de plants de pommes de terre = 0 kt ()</t>
  </si>
  <si>
    <t>Les échanges des dessus de plants sont inclus dans ceux des autres pommes de terre de consommation</t>
  </si>
  <si>
    <t>Exportation de Dessus de plants de pommes de terre</t>
  </si>
  <si>
    <t>Indicative</t>
  </si>
  <si>
    <t>Autres usages des dessus de plants = 0 kt (CNIPT)</t>
  </si>
  <si>
    <t>Les usages des dessus de plants sont inclus dans ceux des autres pommes de terre de consommation</t>
  </si>
  <si>
    <t>Autres usages des dessus de plants</t>
  </si>
  <si>
    <t>Consommation de pommes de terre produites sous contrat par l'industrie alimentaire = 836 kt (FranceAgriMer)</t>
  </si>
  <si>
    <t>FranceAgriMer</t>
  </si>
  <si>
    <t>Consommation de pommes de terre produites sous contrat par l'industrie alimentaire</t>
  </si>
  <si>
    <t>Probable</t>
  </si>
  <si>
    <t>Consommation de pommes de terre produites hors contrat par l'industrie alimentaire = 85 kt (FranceAgriMer)</t>
  </si>
  <si>
    <t>Consommation de pommes de terre produites hors contrat par l'industrie alimentaire</t>
  </si>
  <si>
    <t>Consommation de pommes de terre importées par l'industrie alimentaire = 197 kt (FranceAgriMer)</t>
  </si>
  <si>
    <t>Consommation de pommes de terre importées par l'industrie alimentaire</t>
  </si>
  <si>
    <t>Exportations de Produits surgelés = 317 kt (GIPT)</t>
  </si>
  <si>
    <t>Exportations de Produits surgelés</t>
  </si>
  <si>
    <t>Exportations de Produits déshydratés = 27 kt (GIPT)</t>
  </si>
  <si>
    <t>Exportations de Produits déshydratés</t>
  </si>
  <si>
    <t>Exportations de Chips = 4 kt (GIPT)</t>
  </si>
  <si>
    <t>Exportations de Chips</t>
  </si>
  <si>
    <t>Exportations de Produits de 4ème et 5ème gamme = 7 kt (GIPT)</t>
  </si>
  <si>
    <t>Exportations de Produits de 4ème et 5ème gamme</t>
  </si>
  <si>
    <t>Récolte de pommes de terre de féculerie = 926 kt (Agreste - Statistique agricole annuelle - SSP)</t>
  </si>
  <si>
    <t>Récolte de pommes de terre de féculerie</t>
  </si>
  <si>
    <t>Fiable</t>
  </si>
  <si>
    <t>Récolte de pommes de terre primeurs ou nouvelles = 209 kt (Agreste - Statistique agricole annuelle - SSP)</t>
  </si>
  <si>
    <t>Récolte de pommes de terre primeurs ou nouvelles</t>
  </si>
  <si>
    <t>Récolte de pommes de terre de conservation ou demi-saison = 5333 kt (Agreste - Statistique agricole annuelle - SSP)</t>
  </si>
  <si>
    <t>Récolte de pommes de terre de conservation ou demi-saison</t>
  </si>
  <si>
    <t>Récolte de plants = 625 kt (Agreste - Statistique agricole annuelle - SSP)</t>
  </si>
  <si>
    <t>Récolte de plants</t>
  </si>
  <si>
    <t>Récolte de dessus de plants = 80 kt (Agreste - Statistique agricole annuelle - SSP)</t>
  </si>
  <si>
    <t>Récolte de dessus de plants</t>
  </si>
  <si>
    <t>Fabrications de Chips = 48 kt (GIPT)</t>
  </si>
  <si>
    <t>Fabrications de Chips</t>
  </si>
  <si>
    <t>Fabrications de Produits déshydratés = 42 kt (GIPT)</t>
  </si>
  <si>
    <t>Fabrications de Produits déshydratés</t>
  </si>
  <si>
    <t>Fabrications de Produits surgelés = 429 kt (GIPT)</t>
  </si>
  <si>
    <t>Fabrications de Produits surgelés</t>
  </si>
  <si>
    <t>Fabrications de Produits de 4ème et 5ème gamme = 25 kt (GIPT)</t>
  </si>
  <si>
    <t>Fabrications de Produits de 4ème et 5ème gamme</t>
  </si>
  <si>
    <t>Pas d'écart statistique en 2015-16</t>
  </si>
  <si>
    <t>Importation de Pommes de terre de semence = 44 kt (Douanes - Eurostat)</t>
  </si>
  <si>
    <t>Importation de Pommes de terre de semence</t>
  </si>
  <si>
    <t>Importation de Pommes de terre, à l'état frais ou réfrigéré, destinées à la fabrication de la fécule = 3 kt (Douanes - Eurostat)</t>
  </si>
  <si>
    <t>Importation de Pommes de terre, à l'état frais ou réfrigéré, destinées à la fabrication de la fécule</t>
  </si>
  <si>
    <t>Importation de Pommes de terre de primeurs, à l'état frais ou réfrigéré, du 1er janvier au 30 juin = 35 kt (Douanes - Eurostat)</t>
  </si>
  <si>
    <t>Importation de Pommes de terre de primeurs, à l'état frais ou réfrigéré, du 1er janvier au 30 juin</t>
  </si>
  <si>
    <t>Importation de Pommes de terre, à l'état frais ou réfrigéré (à l'excl. des pommes de terre de primeurs du 1er janvier au 30 juin, des pommes de terre de semence et des pommes de terre destinées à la fabrication de la fécule) = 346 kt (Douanes - Eurostat)</t>
  </si>
  <si>
    <t>Importation de Pommes de terre, à l'état frais ou réfrigéré (à l'excl. des pommes de terre de primeurs du 1er janvier au 30 juin, des pommes de terre de semence et des pommes de terre destinées à la fabrication de la fécule)</t>
  </si>
  <si>
    <t>Importation de Fécule de pommes de terre = 26 kt (Douanes - Eurostat)</t>
  </si>
  <si>
    <t>Importation de Fécule de pommes de terre</t>
  </si>
  <si>
    <t>Importation de Dessus de plants de pommes de terre = 0 kt ()</t>
  </si>
  <si>
    <t>Importation de Dessus de plants de pommes de terre</t>
  </si>
  <si>
    <t>Importations de Produits surgelés = 584 kt (GIPT)</t>
  </si>
  <si>
    <t>Importations de Produits surgelés</t>
  </si>
  <si>
    <t>Importations de Produits déshydratés = 37 kt (GIPT)</t>
  </si>
  <si>
    <t>Importations de Produits déshydratés</t>
  </si>
  <si>
    <t>Importations de Chips = 76 kt (GIPT)</t>
  </si>
  <si>
    <t>Importations de Chips</t>
  </si>
  <si>
    <t>Importations de Produits de 4ème et 5ème gamme = 55 kt (GIPT)</t>
  </si>
  <si>
    <t>Importations de Produits de 4ème et 5ème gamme</t>
  </si>
  <si>
    <t>2019-20</t>
  </si>
  <si>
    <t>Exportation de Pommes de terre de semence = 188 kt (Douanes - Eurostat)</t>
  </si>
  <si>
    <t>Consommation de pommes de terre de la féculerie = 982 kt (GIPT)</t>
  </si>
  <si>
    <t>Consommation de pommes de terre de la féculerie</t>
  </si>
  <si>
    <t>Exportation de Pommes de terre, à l'état frais ou réfrigéré, destinées à la fabrication de la fécule = 100 kt (Douanes - Eurostat)</t>
  </si>
  <si>
    <t>Exportation de Pommes de terre de primeurs, à l'état frais ou réfrigéré, du 1er janvier au 30 juin = 34 kt (Douanes - Eurostat)</t>
  </si>
  <si>
    <t>Exportation de Pommes de terre, à l'état frais ou réfrigéré (à l'excl. des pommes de terre de primeurs du 1er janvier au 30 juin, des pommes de terre de semence et des pommes de terre destinées à la fabrication de la fécule) = 3094 kt (Douanes - Eurostat)</t>
  </si>
  <si>
    <t>Consommation de pommes de terre produites sous contrat par l'industrie alimentaire = 938 kt (GIPT)</t>
  </si>
  <si>
    <t>Consommation de pommes de terre produites hors contrat par l'industrie alimentaire = 97 kt (GIPT)</t>
  </si>
  <si>
    <t>Consommation de pommes de terre importées par l'industrie alimentaire = 145 kt (GIPT)</t>
  </si>
  <si>
    <t>Exportations de Produits surgelés = 292 kt (GIPT)</t>
  </si>
  <si>
    <t>Exportations de Produits déshydratés = 25 kt (GIPT)</t>
  </si>
  <si>
    <t>Exportations de Chips = 8 kt (GIPT)</t>
  </si>
  <si>
    <t>Exportations de Produits de 4ème et 5ème gamme = 5 kt (GIPT)</t>
  </si>
  <si>
    <t>Récolte de pommes de terre de féculerie = 959 kt (Agreste - Statistique agricole annuelle - SSP)</t>
  </si>
  <si>
    <t>Récolte de pommes de terre primeurs ou nouvelles = 384 kt (Agreste - Statistique agricole annuelle - SSP)</t>
  </si>
  <si>
    <t>Récolte de pommes de terre de conservation ou demi-saison = 6551 kt (Agreste - Statistique agricole annuelle - SSP)</t>
  </si>
  <si>
    <t>Récolte de plants = 701 kt (Agreste - Statistique agricole annuelle - SSP)</t>
  </si>
  <si>
    <t>Récolte de dessus de plants = 95 kt (Agreste - Statistique agricole annuelle - SSP)</t>
  </si>
  <si>
    <t>Fabrications de Chips = 50 kt (GIPT)</t>
  </si>
  <si>
    <t>Fabrications de Produits déshydratés = 50 kt (GIPT)</t>
  </si>
  <si>
    <t>Fabrications de Produits surgelés = 397 kt (GIPT)</t>
  </si>
  <si>
    <t>Fabrications de Produits de 4ème et 5ème gamme = 22 kt (GIPT)</t>
  </si>
  <si>
    <t>Importation de Pommes de terre de semence = 39 kt (Douanes - Eurostat)</t>
  </si>
  <si>
    <t>Importation de Pommes de terre, à l'état frais ou réfrigéré, destinées à la fabrication de la fécule = 5 kt (Douanes - Eurostat)</t>
  </si>
  <si>
    <t>Importation de Pommes de terre de primeurs, à l'état frais ou réfrigéré, du 1er janvier au 30 juin = 25 kt (Douanes - Eurostat)</t>
  </si>
  <si>
    <t>Importation de Pommes de terre, à l'état frais ou réfrigéré (à l'excl. des pommes de terre de primeurs du 1er janvier au 30 juin, des pommes de terre de semence et des pommes de terre destinées à la fabrication de la fécule) = 302 kt (Douanes - Eurostat)</t>
  </si>
  <si>
    <t>Importation de Fécule de pommes de terre = 25 kt (Douanes - Eurostat)</t>
  </si>
  <si>
    <t>Importations de Produits surgelés = 568 kt (GIPT)</t>
  </si>
  <si>
    <t>Importations de Produits déshydratés = 36 kt (GIPT)</t>
  </si>
  <si>
    <t>Importations de Chips = 61 kt (GIPT)</t>
  </si>
  <si>
    <t>Importations de Produits de 4ème et 5ème gamme = 52 kt (GIPT)</t>
  </si>
  <si>
    <t>2023-24</t>
  </si>
  <si>
    <t>Exportation de Pommes de terre de semence = 235 kt (Douanes - Eurostat)</t>
  </si>
  <si>
    <t>Consommation de pommes de terre de la féculerie = 668 kt (GIPT)</t>
  </si>
  <si>
    <t>Exportation de Pommes de terre, à l'état frais ou réfrigéré, destinées à la fabrication de la fécule = 183 kt (Douanes - Eurostat)</t>
  </si>
  <si>
    <t>Consommation de pommes de terre fraîches hors domicile = 97 kt (CIRCANA)</t>
  </si>
  <si>
    <t>CIRCANA</t>
  </si>
  <si>
    <t>Consommation de pommes de terre fraîches hors domicile</t>
  </si>
  <si>
    <t>Exportation de Pommes de terre de primeurs, à l'état frais ou réfrigéré, du 1er janvier au 30 juin = 63 kt (Douanes - Eurostat)</t>
  </si>
  <si>
    <t>Exportation de Pommes de terre, à l'état frais ou réfrigéré (à l'excl. des pommes de terre de primeurs du 1er janvier au 30 juin, des pommes de terre de semence et des pommes de terre destinées à la fabrication de la fécule) = 3449 kt (Douanes - Eurostat)</t>
  </si>
  <si>
    <t>Consommation de pommes de terre produites sous contrat par l'industrie alimentaire = 1235 kt (GIPT)</t>
  </si>
  <si>
    <t>Consommation de pommes de terre produites hors contrat par l'industrie alimentaire = 130 kt (GIPT)</t>
  </si>
  <si>
    <t>Consommation de pommes de terre importées par l'industrie alimentaire = 244 kt (GIPT)</t>
  </si>
  <si>
    <t>Exportation de Fécule de pommes de terre = 92 kt (Douanes - Eurostat)</t>
  </si>
  <si>
    <t>Exportation de Fécule de pommes de terre</t>
  </si>
  <si>
    <t>Exportations de Produits surgelés = 493 kt (GIPT)</t>
  </si>
  <si>
    <t>Exportations de Produits déshydratés = 21 kt (GIPT)</t>
  </si>
  <si>
    <t>Exportations de Chips = 11 kt (GIPT)</t>
  </si>
  <si>
    <t>Récolte de pommes de terre de féculerie = 726 kt (Agreste - Statistique agricole annuelle - SSP)</t>
  </si>
  <si>
    <t>Récolte de pommes de terre primeurs ou nouvelles = 420 kt (Agreste - Statistique agricole annuelle - SSP)</t>
  </si>
  <si>
    <t>Récolte de pommes de terre de conservation ou demi-saison = 6724 kt (Agreste - Statistique agricole annuelle - SSP)</t>
  </si>
  <si>
    <t>Récolte de plants = 635 kt (Agreste - Statistique agricole annuelle - SSP)</t>
  </si>
  <si>
    <t>Récolte de dessus de plants = 102 kt (Agreste - Statistique agricole annuelle - SSP)</t>
  </si>
  <si>
    <t>Fabrications de Chips = 70 kt (GIPT)</t>
  </si>
  <si>
    <t>Fabrications de Produits déshydratés = 45 kt (GIPT)</t>
  </si>
  <si>
    <t>Fabrications de Produits surgelés = 593 kt (GIPT)</t>
  </si>
  <si>
    <t>Fabrications de Produits de 4ème et 5ème gamme = 40 kt (GIPT)</t>
  </si>
  <si>
    <t>Importation de Pommes de terre de semence = 76 kt (Douanes - Eurostat)</t>
  </si>
  <si>
    <t>Importation de Pommes de terre, à l'état frais ou réfrigéré, destinées à la fabrication de la fécule = 16 kt (Douanes - Eurostat)</t>
  </si>
  <si>
    <t>Importation de Pommes de terre de primeurs, à l'état frais ou réfrigéré, du 1er janvier au 30 juin = 27 kt (Douanes - Eurostat)</t>
  </si>
  <si>
    <t>Importation de Pommes de terre, à l'état frais ou réfrigéré (à l'excl. des pommes de terre de primeurs du 1er janvier au 30 juin, des pommes de terre de semence et des pommes de terre destinées à la fabrication de la fécule) = 428 kt (Douanes - Eurostat)</t>
  </si>
  <si>
    <t>Importation de Fécule de pommes de terre = 33 kt (Douanes - Eurostat)</t>
  </si>
  <si>
    <t>Importations de Produits surgelés = 559 kt (GIPT)</t>
  </si>
  <si>
    <t>Importations de Produits déshydratés = 48 kt (GIPT)</t>
  </si>
  <si>
    <t>Importations de Chips = 65 kt (GIPT)</t>
  </si>
  <si>
    <t>Importations de Produits de 4ème et 5ème gamme = 48 kt (GIPT)</t>
  </si>
  <si>
    <t>Remarque</t>
  </si>
  <si>
    <t>Zone filière</t>
  </si>
  <si>
    <t>CARACTERISTIQUES SOURCE</t>
  </si>
  <si>
    <t>Informations</t>
  </si>
  <si>
    <t>Récoltes de pommes de terres et tubercules</t>
  </si>
  <si>
    <t>Période</t>
  </si>
  <si>
    <t>2010-2023</t>
  </si>
  <si>
    <t>quintal</t>
  </si>
  <si>
    <t>Fournie par</t>
  </si>
  <si>
    <t>TerriFlux</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</si>
  <si>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</si>
  <si>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</si>
  <si>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</si>
  <si>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</si>
  <si>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</si>
  <si>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</si>
  <si>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</si>
  <si>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</si>
  <si>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</si>
  <si>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</si>
  <si>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</si>
  <si>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</si>
  <si>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</si>
  <si>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</si>
  <si>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</si>
  <si>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</si>
  <si>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</si>
  <si>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</si>
  <si>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</si>
  <si>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</si>
  <si>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</si>
  <si>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</si>
  <si>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</si>
  <si>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</si>
  <si>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</si>
  <si>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</si>
  <si>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</si>
  <si>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</si>
  <si>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</si>
  <si>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</si>
  <si>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</si>
  <si>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</si>
  <si>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</si>
  <si>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</si>
  <si>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</si>
  <si>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</si>
  <si>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</si>
  <si>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</si>
  <si>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</si>
  <si>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</si>
  <si>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</si>
  <si>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</si>
  <si>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</si>
  <si>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</si>
  <si>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</si>
  <si>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</si>
  <si>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</si>
  <si>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</si>
  <si>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</si>
  <si>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</si>
  <si>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</si>
  <si>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</si>
  <si>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</si>
  <si>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</si>
  <si>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</si>
  <si>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</si>
  <si>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</si>
  <si>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</si>
  <si>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</si>
  <si>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</si>
  <si>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</si>
  <si>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</si>
  <si>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</si>
  <si>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</si>
  <si>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</si>
  <si>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</si>
  <si>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</si>
  <si>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</si>
  <si>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</si>
  <si>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</si>
  <si>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</si>
  <si>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</si>
  <si>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</si>
  <si>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</si>
  <si>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</si>
  <si>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</si>
  <si>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</si>
  <si>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</si>
  <si>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</si>
  <si>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</si>
  <si>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Productions de produits transformés</t>
  </si>
  <si>
    <t>2015, 2019, 2023</t>
  </si>
  <si>
    <t>kg</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</si>
  <si>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</si>
  <si>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</si>
  <si>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</si>
  <si>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</si>
  <si>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</si>
  <si>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</si>
  <si>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</si>
  <si>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</si>
  <si>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France</t>
  </si>
  <si>
    <t>INDICATORS</t>
  </si>
  <si>
    <t>PRODQNT</t>
  </si>
  <si>
    <t>TIME</t>
  </si>
  <si>
    <t>2015</t>
  </si>
  <si>
    <t>2019</t>
  </si>
  <si>
    <t>2023</t>
  </si>
  <si>
    <t>PRCCODE (Codes)</t>
  </si>
  <si>
    <t>PRCCODE (Libellés)</t>
  </si>
  <si>
    <t>10311110</t>
  </si>
  <si>
    <t>:</t>
  </si>
  <si>
    <t>10311130</t>
  </si>
  <si>
    <t>10311200</t>
  </si>
  <si>
    <t>10311300</t>
  </si>
  <si>
    <t>10311430</t>
  </si>
  <si>
    <t>10311460</t>
  </si>
  <si>
    <t>10621115</t>
  </si>
  <si>
    <t>Valeur spéciale</t>
  </si>
  <si>
    <t>Non disponible</t>
  </si>
  <si>
    <t>Importations et exportations</t>
  </si>
  <si>
    <t>Données extraites le18/04/2025 10:59:27 depuis [ESTAT]</t>
  </si>
  <si>
    <t>Commerce UE depuis 1988 par SH2,4,6 et NC8 [ds-045409__custom_16317847]</t>
  </si>
  <si>
    <t>18/03/2025 11:00</t>
  </si>
  <si>
    <t>Monthly</t>
  </si>
  <si>
    <t>REPORTER</t>
  </si>
  <si>
    <t>France (incl. Saint-Barthélemy 'BL' -&gt; 2012; incl. Guyane française 'GF', Guadeloupe 'GP', Martinique 'MQ', Réunion 'RE' depuis 1997; incl. Mayotte 'YT' depuis 2014)</t>
  </si>
  <si>
    <t>PARTNER</t>
  </si>
  <si>
    <t>Tous les pays du monde</t>
  </si>
  <si>
    <t>QUANTITY_IN_100KG</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</si>
  <si>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</si>
  <si>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</si>
  <si>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</si>
  <si>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</si>
  <si>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</si>
  <si>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</si>
  <si>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</si>
  <si>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</si>
  <si>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</si>
  <si>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</si>
  <si>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</si>
  <si>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</si>
  <si>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</si>
  <si>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</si>
  <si>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</si>
  <si>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</si>
  <si>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</si>
  <si>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</si>
  <si>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</si>
  <si>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</si>
  <si>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</si>
  <si>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</si>
  <si>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</si>
  <si>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</si>
  <si>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</si>
  <si>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</si>
  <si>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</si>
  <si>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</si>
  <si>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</si>
  <si>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</si>
  <si>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</si>
  <si>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</si>
  <si>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</si>
  <si>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</si>
  <si>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</si>
  <si>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</si>
  <si>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FLOW (Libellés)</t>
  </si>
  <si>
    <t>IMPORTATION</t>
  </si>
  <si>
    <t>EXPORTATION</t>
  </si>
  <si>
    <t>PRODUCT (Codes)</t>
  </si>
  <si>
    <t>PRODUCT (Libellés)</t>
  </si>
  <si>
    <t>07011000</t>
  </si>
  <si>
    <t>07019010</t>
  </si>
  <si>
    <t>07019050</t>
  </si>
  <si>
    <t>07019090</t>
  </si>
  <si>
    <t>07101000</t>
  </si>
  <si>
    <t>07129005</t>
  </si>
  <si>
    <t>11081300</t>
  </si>
  <si>
    <t>20041010</t>
  </si>
  <si>
    <t>20041091</t>
  </si>
  <si>
    <t>20041099</t>
  </si>
  <si>
    <t>20052010</t>
  </si>
  <si>
    <t>20052020</t>
  </si>
  <si>
    <t>20052080</t>
  </si>
  <si>
    <t>Données extraites le24/02/2025 11:26:44 depuis [ESTAT]</t>
  </si>
  <si>
    <t>Commerce UE depuis 1988 par SH2,4,6 et NC8 [ds-045409__custom_15520533]</t>
  </si>
  <si>
    <t>17/02/2025 11:00</t>
  </si>
  <si>
    <t>Echanges de pommes de terre de consommation entre la France et la Belgique et les Pays-Bas (kt) (Source : Eurostat)</t>
  </si>
  <si>
    <t>2015/16</t>
  </si>
  <si>
    <t>2019/20</t>
  </si>
  <si>
    <t>2023/24</t>
  </si>
  <si>
    <t>Importations françaises</t>
  </si>
  <si>
    <t>Exportations françaises</t>
  </si>
  <si>
    <t>Déclaration FR</t>
  </si>
  <si>
    <t>Déclaration BE+NL</t>
  </si>
  <si>
    <t>Données extraites le25/06/2025 08:18:27 depuis [ESTAT]</t>
  </si>
  <si>
    <t>Commerce UE depuis 1988 par SH2,4,6 et NC8 [ds-045409__custom_17251352]</t>
  </si>
  <si>
    <t>13/06/2025 11:00</t>
  </si>
  <si>
    <t>PARTNER (Libellés)</t>
  </si>
  <si>
    <t>Belgique (incl. Luxembourg 'LU' -&gt; 1998)</t>
  </si>
  <si>
    <t>Pays-Bas</t>
  </si>
  <si>
    <t>Données extraites le25/06/2025 08:20:12 depuis [ESTAT]</t>
  </si>
  <si>
    <t>Commerce UE depuis 1988 par SH2,4,6 et NC8 [ds-045409__custom_17251367]</t>
  </si>
  <si>
    <t>REPORTER (Libellés)</t>
  </si>
  <si>
    <t>2016-17</t>
  </si>
  <si>
    <t>Consommation de la production de pommes de terre primeurs pour la transformation</t>
  </si>
  <si>
    <t>Consommation de la production de pommes de terre de conservation pour la transformation</t>
  </si>
  <si>
    <t>Identifiant</t>
  </si>
  <si>
    <t>Equation d'égalité (eq = 0)</t>
  </si>
  <si>
    <t>Complétion des flux:Données déterminées</t>
  </si>
  <si>
    <t>Donnée déterminée (par bilan matière)</t>
  </si>
  <si>
    <t>Rendement de transformation de la pomme de terre en fécule = 21 % (Agreste - Statistique agricole annuelle - SSP)</t>
  </si>
  <si>
    <t>100 % de la fécule de pomme de terre est récupérée, et utilisation de la donnée 2016-17</t>
  </si>
  <si>
    <t>Rendement</t>
  </si>
  <si>
    <t>Rendement de transformation de la pomme de terre en fécule</t>
  </si>
  <si>
    <t>Données collectées:Données déterminées</t>
  </si>
  <si>
    <t>Part de la consommation de fécule par les autres IAA = 70 % (FranceAgriMer)</t>
  </si>
  <si>
    <t>Utilisation de la donnée 2019</t>
  </si>
  <si>
    <t>Répartition</t>
  </si>
  <si>
    <t>Part de la consommation de fécule par les autres IAA</t>
  </si>
  <si>
    <t>Part de la consommation de fécule par la Chimie-Pharmacie = 6 % (FranceAgriMer)</t>
  </si>
  <si>
    <t>Part de la consommation de fécule par la Chimie-Pharmacie</t>
  </si>
  <si>
    <t>Part de la consommation de fécule par la Papetrie-Cartonnerie = 24 % (FranceAgriMer)</t>
  </si>
  <si>
    <t>Part de la consommation de fécule par la Papetrie-Cartonnerie</t>
  </si>
  <si>
    <t>Rendement de transformation de la pomme de terre en pulpes et solubles = 10 % (ONRB - FranceAgriMer)</t>
  </si>
  <si>
    <t>0</t>
  </si>
  <si>
    <t>Rendement de transformation de la pomme de terre en pulpes et solubles</t>
  </si>
  <si>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</si>
  <si>
    <t>Consommation de pommes de terre produites sous contrat par l'industrie alimentaire:Consommation de pommes de terre produites hors contrat par l'industrie alimentaire:Consommation de pommes de terre importées par l'industrie alimentaire</t>
  </si>
  <si>
    <t>Rendement de transformation de la pomme de terre en amidon = 2 % (ONRB - FranceAgriMer)</t>
  </si>
  <si>
    <t>Rendement de transformation de la pomme de terre en amidon</t>
  </si>
  <si>
    <t>Rendement de transformation de la pomme de terre en pelures = 6 % (ONRB - FranceAgriMer)</t>
  </si>
  <si>
    <t>Rendement de transformation de la pomme de terre en pelures</t>
  </si>
  <si>
    <t>Rendement de transformation de la pomme de terre en screenings = 5 % (ONRB - FranceAgriMer)</t>
  </si>
  <si>
    <t>Rendement de transformation de la pomme de terre en screenings</t>
  </si>
  <si>
    <t>Part de la consommation de pulpes et solubles par les FAB = 100 % (ONRB - FranceAgriMer)</t>
  </si>
  <si>
    <t>Part de la consommation de pulpes et solubles par les FAB</t>
  </si>
  <si>
    <t>Part de la consommation de l'amidon en alimentation humaine = 20 % (ONRB - FranceAgriMer)</t>
  </si>
  <si>
    <t>Part de la consommation de l'amidon en alimentation humaine</t>
  </si>
  <si>
    <t>Part de la consommation de l'amidon par la chimie biosourcée = 80 % (ONRB - FranceAgriMer)</t>
  </si>
  <si>
    <t>Part de la consommation de l'amidon par la chimie biosourcée</t>
  </si>
  <si>
    <t>Part de la consommation de pelures par les FAB = 100 % (ONRB - FranceAgriMer)</t>
  </si>
  <si>
    <t>Part de la consommation de pelures par les FAB</t>
  </si>
  <si>
    <t>Part de la consommation de screenings par les FAB = 100 % (ONRB - FranceAgriMer)</t>
  </si>
  <si>
    <t>Part de la consommation de screenings par les FAB</t>
  </si>
  <si>
    <t>Part de la consommation de chips à domicile = 95,24 % (GIPT)</t>
  </si>
  <si>
    <t>Même répartition des circuits de distribution qu'en 2023-24</t>
  </si>
  <si>
    <t>Part de la consommation de chips à domicile</t>
  </si>
  <si>
    <t>Part de la consommation de chips en restauration commerciale = 4,76 % (GIPT)</t>
  </si>
  <si>
    <t>Part de la consommation de chips en restauration commerciale</t>
  </si>
  <si>
    <t>Part de la consommation de chips en restauration collective = 0 % (GIPT)</t>
  </si>
  <si>
    <t>Part de la consommation de chips en restauration collective</t>
  </si>
  <si>
    <t>Part de la consommation de produits déshydratés à domicile = 60,98 % (GIPT)</t>
  </si>
  <si>
    <t>Part de la consommation de produits déshydratés à domicile</t>
  </si>
  <si>
    <t>Part de la consommation de produits déshydratés en restauration commerciale = 2,44 % (GIPT)</t>
  </si>
  <si>
    <t>Part de la consommation de produits déshydratés en restauration commerciale</t>
  </si>
  <si>
    <t>Part de la consommation de produits déshydratés en restauration collective = 36,59 % (GIPT)</t>
  </si>
  <si>
    <t>Part de la consommation de produits déshydratés en restauration collective</t>
  </si>
  <si>
    <t>Part de la consommation de produits de 4ème et 5ème gamme à domicile = 5,88 % (GIPT)</t>
  </si>
  <si>
    <t>Part de la consommation de produits de 4ème et 5ème gamme à domicile</t>
  </si>
  <si>
    <t>Part de la consommation de produits de 4ème et 5ème gamme en restauration commerciale = 29,41 % (GIPT)</t>
  </si>
  <si>
    <t>Part de la consommation de produits de 4ème et 5ème gamme en restauration commerciale</t>
  </si>
  <si>
    <t>Part de la consommation de produits de 4ème et 5ème gamme en restauration collective = 64,71 % (GIPT)</t>
  </si>
  <si>
    <t>Part de la consommation de produits de 4ème et 5ème gamme en restauration collective</t>
  </si>
  <si>
    <t>Part de la consommation de produits surgelés à domicile = 47,71 % (GIPT)</t>
  </si>
  <si>
    <t>Part de la consommation de produits surgelés à domicile</t>
  </si>
  <si>
    <t>Part de la consommation de produits surgelés en restauration commerciale = 41,28 % (GIPT)</t>
  </si>
  <si>
    <t>Part de la consommation de produits surgelés en restauration commerciale</t>
  </si>
  <si>
    <t>Part de la consommation de produits surgelés en restauration collective = 11,01 % (GIPT)</t>
  </si>
  <si>
    <t>Part de la consommation de produits surgelés en restauration collective</t>
  </si>
  <si>
    <t>Part de la production d'écarts de tri = 15 % (GIPT)</t>
  </si>
  <si>
    <t>A dire d'expert</t>
  </si>
  <si>
    <t>Part de la production d'écarts de tri</t>
  </si>
  <si>
    <t>2015-16:2023-24</t>
  </si>
  <si>
    <t>Exportation de Fécule de pommes de terre:Part d'exportation de la fécule = 156,41 % ()</t>
  </si>
  <si>
    <t>Douanes - Eurostat:0</t>
  </si>
  <si>
    <t>Utilisation du coefficient de marché 2023-24</t>
  </si>
  <si>
    <t>Volume:Répartition</t>
  </si>
  <si>
    <t>Exportation de Fécule de pommes de terre:Part d'exportation de la fécule</t>
  </si>
  <si>
    <t>I&amp;E mensuels - EUROSTAT:0</t>
  </si>
  <si>
    <t>Part d'exportation de la fécule</t>
  </si>
  <si>
    <t>Même répartition de la consommation qu'en 2023-24</t>
  </si>
  <si>
    <t>Les pommes de terre fraîches sont consommées à domicile</t>
  </si>
  <si>
    <t>Rendement de transformation de la pomme de terre en fécule = 19,84 % (Agreste - Statistique agricole annuelle - SSP)</t>
  </si>
  <si>
    <t>100 % de la fécule de pomme de terre est récupérée</t>
  </si>
  <si>
    <t>Consommation de pommes de terre produites sous contrat par l'industrie alimentaire = 938 kt (GIPT):Consommation de pommes de terre produites hors contrat par l'industrie alimentaire = 97 kt (GIPT):Consommation de pommes de terre importées par l'industrie alimentaire = 145 kt (GIPT)</t>
  </si>
  <si>
    <t>2019-20:2023-24</t>
  </si>
  <si>
    <t>Rendement de transformation de la pomme de terre en fécule = 17,7 % (Agreste - Statistique agricole annuelle - SSP)</t>
  </si>
  <si>
    <t>Part de la consommation de fécule par les autres IAA = 74 % (GIPT)</t>
  </si>
  <si>
    <t>Utilisation de la donnée 2023</t>
  </si>
  <si>
    <t>Part de la consommation de fécule par la Chimie-Pharmacie = 2 % (GIPT)</t>
  </si>
  <si>
    <t>Part de la consommation de fécule par la Papetrie-Cartonnerie = 6 % (GIPT)</t>
  </si>
  <si>
    <t>Part de la consommation de fécule par les autres industries non alimentaires = 18 % (GIPT)</t>
  </si>
  <si>
    <t>Part de la consommation de fécule par les autres industries non alimentaires</t>
  </si>
  <si>
    <t>Consommation de pommes de terre produites sous contrat par l'industrie alimentaire = 1235 kt (GIPT):Consommation de pommes de terre produites hors contrat par l'industrie alimentaire = 130 kt (GIPT):Consommation de pommes de terre importées par l'industrie alimentaire = 244 kt (GIPT)</t>
  </si>
  <si>
    <t>Part de la consommation de pommes de terre pour la fabrication de chips = 14 % (GIPT)</t>
  </si>
  <si>
    <t>Part de la consommation de pommes de terre pour la fabrication de chips</t>
  </si>
  <si>
    <t>Part de la consommation de pommes de terre pour la fabrication de produits déshydratés = 13 % (GIPT)</t>
  </si>
  <si>
    <t>Part de la consommation de pommes de terre pour la fabrication de produits déshydratés</t>
  </si>
  <si>
    <t>Part de la consommation de pommes de terre pour la fabrication de produits surgelés = 67 % (GIPT)</t>
  </si>
  <si>
    <t>Part de la consommation de pommes de terre pour la fabrication de produits surgelés</t>
  </si>
  <si>
    <t>Part de la consommation de pommes de terre pour la fabrication d'autres produits = 6 % (GIPT)</t>
  </si>
  <si>
    <t>Part de la consommation de pommes de terre pour la fabrication d'autres produits</t>
  </si>
  <si>
    <t>Productions dirigées vers la transformation et teneur en fécule</t>
  </si>
  <si>
    <t>2016, 2017, 2018, 2019, 2022, 2023</t>
  </si>
  <si>
    <t>t, %</t>
  </si>
  <si>
    <t>SAA 2016  -  2017  définitive</t>
  </si>
  <si>
    <t>Pommes de terre et tubercules, racines et bulbes d'origine tropicale</t>
  </si>
  <si>
    <t>Superficie développée</t>
  </si>
  <si>
    <t>Production récoltée</t>
  </si>
  <si>
    <t>Production dirigée vers la transformation</t>
  </si>
  <si>
    <t>Catégories</t>
  </si>
  <si>
    <t>(ha)</t>
  </si>
  <si>
    <t>(100 kg/ha)</t>
  </si>
  <si>
    <t>(tonne)</t>
  </si>
  <si>
    <t>Indice</t>
  </si>
  <si>
    <t>17/16</t>
  </si>
  <si>
    <t>Pommes de terre</t>
  </si>
  <si>
    <t>Plants certifiés</t>
  </si>
  <si>
    <t xml:space="preserve"> ///</t>
  </si>
  <si>
    <t>Dessus de plants</t>
  </si>
  <si>
    <t>Teneur en fécule (%)</t>
  </si>
  <si>
    <t>Primeurs ou nouvelles
(commercialisées avant le 1/8)</t>
  </si>
  <si>
    <t>Conservation et demi-saison</t>
  </si>
  <si>
    <t>Ensemble consommation</t>
  </si>
  <si>
    <t>Ensemble pommes de terre</t>
  </si>
  <si>
    <t>Tubercules, racines et bulbes d'origine tropicale (Dom)</t>
  </si>
  <si>
    <t>Igname</t>
  </si>
  <si>
    <t xml:space="preserve">-     </t>
  </si>
  <si>
    <t>Manioc</t>
  </si>
  <si>
    <t>Autres tubercules</t>
  </si>
  <si>
    <t>Ensemble tubercules, racines et bulbes d'origine tropicale (Dom)</t>
  </si>
  <si>
    <t>Ensemble pommes de terre et tubercules</t>
  </si>
  <si>
    <t>Source : SAA 2016 – 2017 définitive</t>
  </si>
  <si>
    <t>SAA 2018  -  2019 définitive</t>
  </si>
  <si>
    <t>19/18</t>
  </si>
  <si>
    <t>Source : SAA 2018 - 2019 définitive</t>
  </si>
  <si>
    <t>SAA 2022 -  2023 définitive</t>
  </si>
  <si>
    <t>23/22</t>
  </si>
  <si>
    <t>Equation d'inégalité borne haute (eq &lt;= 0)</t>
  </si>
  <si>
    <t>Equation d'inégalité borne basse (eq &gt;= 0)</t>
  </si>
  <si>
    <t>Rendement de production des coproduits</t>
  </si>
  <si>
    <t>Usage des coproduits</t>
  </si>
  <si>
    <t>Coproduits des industries de la pomme de terre</t>
  </si>
  <si>
    <t>-</t>
  </si>
  <si>
    <t>%</t>
  </si>
  <si>
    <t>Taux de production de pulpe et solubles</t>
  </si>
  <si>
    <t>VU0102- Fabrication industrielle d'aliments pour animaux de rente - FAB</t>
  </si>
  <si>
    <t>Sources :    - "Industrie de la pomme de terre : sous-produits et déchets, quels gisements ?" - ADEME, 1993 
                  - Groupement Interprofessionnel pour la valorisation de la Pomme de Terre (GIPT) 
                  - AGRESTE SAA 2021 données définitives</t>
  </si>
  <si>
    <t>Sources :   - FranceAgriMer, Service Marchés, études et prospective 
                   - "Industrie de la pomme de terre : sous-produits et déchets, quels gisements ?" - ADEME, 1993 
                   - Groupement Interprofessionnel pour la valorisation de la Pomme de Terre (GIPT) 
                   - AGRESTE</t>
  </si>
  <si>
    <t>Taux de production de fécule</t>
  </si>
  <si>
    <t>VU0101- Alimentation humaine</t>
  </si>
  <si>
    <t>VU0401- Chimie biosourcée</t>
  </si>
  <si>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</si>
  <si>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 xml:space="preserve">Sources :   - FranceAgriMer, Service Marchés, études et prospective 
                   - "Industrie de la pomme de terre : sous-produits et déchets, quels gisements ?" - ADEME, 1993 
                   - Groupement Interprofessionnel pour la valorisation de la Pomme de Terre (GIPT) 
                   - AGRESTE </t>
  </si>
  <si>
    <t>Taux de production de pelure</t>
  </si>
  <si>
    <t>VU0102- Fabrication industrielle d'aliments 
pour animaux de rente - FAB</t>
  </si>
  <si>
    <t>(**) Pelure vapeur : Ce produit est issu de la transformation de pommes de terres (en pommes frites). La peau et une legère couche d'amidon sont enlevées suite à un traitement à la vapeur.</t>
  </si>
  <si>
    <t xml:space="preserve">De manière arbitraire, la destination principale des pelures vapeur a été attribuée à l'alimentation des animaux de rente. </t>
  </si>
  <si>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</si>
  <si>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Taux de screening</t>
  </si>
  <si>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</si>
  <si>
    <t>Sources :   - FranceAgriMer, Service Marchés, études et prospective 
                   - "Industrie de la pomme de terre : sous-produits et déchets, quels gisements ?" - ADEME, 1993 
                   - Groupement Interprofessionnel pour la valorisation de la Pomme de Terre (GIPT) 
                   - AGRESTE 2020</t>
  </si>
  <si>
    <t>Production de produits finis</t>
  </si>
  <si>
    <t>Consommation de pommes de terre de l'industrie alimentaire</t>
  </si>
  <si>
    <t>Consommation de produits finis par les ménages</t>
  </si>
  <si>
    <t>Consommation de chips à domicile</t>
  </si>
  <si>
    <t>Consommation de purée déshydratée à domicile</t>
  </si>
  <si>
    <t>Consommation de produits de 4ème et 5ème gamme à domicile</t>
  </si>
  <si>
    <t>Consommation de frites à domicile</t>
  </si>
  <si>
    <t>Consommation de garnitures surgelées à domicile</t>
  </si>
  <si>
    <t>Consommation de chips en restauration commerciale</t>
  </si>
  <si>
    <t>Consommation de purée déshydratée en restauration commerciale</t>
  </si>
  <si>
    <t>Consommation de produits de 4ème et 5ème gamme en restauration commerciale</t>
  </si>
  <si>
    <t>Consommation de frites en restauration commerciale</t>
  </si>
  <si>
    <t>Consommation de garnitures surgelées en restauration commerciale</t>
  </si>
  <si>
    <t>Consommation de chips en restauration collective</t>
  </si>
  <si>
    <t>Consommation de purée déshydratée en restauration collective</t>
  </si>
  <si>
    <t>Consommation de produits de 4ème et 5ème gamme en restauration collective</t>
  </si>
  <si>
    <t>Consommation de frites en restauration collective</t>
  </si>
  <si>
    <t>Consommation de garnitures surgelées en restauration collective</t>
  </si>
  <si>
    <t>Usages de la fécule</t>
  </si>
  <si>
    <t>Matières premières par industrie</t>
  </si>
  <si>
    <t>Circuits de distribution des produits transformés</t>
  </si>
  <si>
    <t>2015-16:2019-20</t>
  </si>
  <si>
    <t>Part d'écarts de tri</t>
  </si>
  <si>
    <t>Transformation et consommation</t>
  </si>
  <si>
    <t>2017/18-2023/24</t>
  </si>
  <si>
    <t>kt, %</t>
  </si>
  <si>
    <t>TerriFlux, GIPT</t>
  </si>
  <si>
    <t>Organisation du GIPT</t>
  </si>
  <si>
    <t>Féculerie (description puis procédé de fabrication)</t>
  </si>
  <si>
    <t>Industrie alimentaire (description puis procédé de fabrication)</t>
  </si>
  <si>
    <t>chips, frites et spécialités surgelées, purées déshydratées, pommes de terre sous vide, etc.</t>
  </si>
  <si>
    <t>kt de produits fins</t>
  </si>
  <si>
    <t>Description des produits et coproduits</t>
  </si>
  <si>
    <t>Chiffres clés (en 2023/24 ?)</t>
  </si>
  <si>
    <t>2023/24, kt</t>
  </si>
  <si>
    <t>Approvisionnement</t>
  </si>
  <si>
    <t>Bilan de campagne 2023/24 - Féculerie</t>
  </si>
  <si>
    <t>2017/18</t>
  </si>
  <si>
    <t>2018/19</t>
  </si>
  <si>
    <t>2020/21</t>
  </si>
  <si>
    <t>2021/22</t>
  </si>
  <si>
    <t>2022/23</t>
  </si>
  <si>
    <t>Approvisionnement (en kt)</t>
  </si>
  <si>
    <t>Fécule (2023)</t>
  </si>
  <si>
    <t>Usages (kt)</t>
  </si>
  <si>
    <t>IAA</t>
  </si>
  <si>
    <t>Bilan de campagne 2023/24 - Industrie alimentaire</t>
  </si>
  <si>
    <t>Approvisionnement en pommes de terre de consommation (kt)</t>
  </si>
  <si>
    <t>Production sous contrat</t>
  </si>
  <si>
    <t>Production hors contrat</t>
  </si>
  <si>
    <t>Importation</t>
  </si>
  <si>
    <t>Pommes de terre (2023/24)</t>
  </si>
  <si>
    <t>Industrie alimentaire (kt)</t>
  </si>
  <si>
    <t>Surgelés</t>
  </si>
  <si>
    <t>Autres produits</t>
  </si>
  <si>
    <t>Exportations (kt)</t>
  </si>
  <si>
    <t>Autres</t>
  </si>
  <si>
    <t>Balance commerciale (kt)</t>
  </si>
  <si>
    <t>Extrapolation des importations (kt)</t>
  </si>
  <si>
    <t>Achats des ménages (kt)</t>
  </si>
  <si>
    <t>Consommation (2023/24, kt)</t>
  </si>
  <si>
    <t>Produits de 5ème gamme</t>
  </si>
  <si>
    <t>Partage des données du GIPT</t>
  </si>
  <si>
    <t>en volume (milliers de t de produits finis)</t>
  </si>
  <si>
    <t>Campagne 2015-16</t>
  </si>
  <si>
    <t>Campagne 2019-20</t>
  </si>
  <si>
    <t>Campagne 2023-24</t>
  </si>
  <si>
    <t>pdt deshydratés production FR</t>
  </si>
  <si>
    <t>pdt déshydratés imports</t>
  </si>
  <si>
    <t>pdt déshydratés exports</t>
  </si>
  <si>
    <t>chips production FR</t>
  </si>
  <si>
    <t>chips imports</t>
  </si>
  <si>
    <t>chips exports</t>
  </si>
  <si>
    <t>pdts surgelés production FR</t>
  </si>
  <si>
    <t>pdts surgelés imports</t>
  </si>
  <si>
    <t>pdts surgelés exports</t>
  </si>
  <si>
    <t>5eme gamme production FR</t>
  </si>
  <si>
    <t>5eme gamme imports</t>
  </si>
  <si>
    <t>5eme gamme exports</t>
  </si>
  <si>
    <t>la partie eau+ écarts de tri.  (10%-15% pour alimentation animale ?) le reste c’est de l’eau.</t>
  </si>
  <si>
    <t>Consommation de produits finis à domicile</t>
  </si>
  <si>
    <t>2015/16, 2019</t>
  </si>
  <si>
    <t>Fruits et légumes, Chiffres clés 2016</t>
  </si>
  <si>
    <t>Approvisionnement de l'industrie alimentaire (kt)</t>
  </si>
  <si>
    <t>Fiche filière Pomme de terre, 2022</t>
  </si>
  <si>
    <t>Fécule (2019)</t>
  </si>
  <si>
    <t>Fiche filière Pomme de terre, 2025</t>
  </si>
  <si>
    <t>Bilan de campagne, Pomme de terre, 2017/18</t>
  </si>
  <si>
    <t>Circuits de distribution pour le frais (2015/16, kt)</t>
  </si>
  <si>
    <t>Part de marché</t>
  </si>
  <si>
    <t>Hypers</t>
  </si>
  <si>
    <t>Supers</t>
  </si>
  <si>
    <t>EDMP</t>
  </si>
  <si>
    <t>Primeurs</t>
  </si>
  <si>
    <t>Marchés</t>
  </si>
  <si>
    <t>2015/16, kt</t>
  </si>
  <si>
    <t>Consommation</t>
  </si>
  <si>
    <t>Récoltes et échanges de plants certifiés de pomme de terre</t>
  </si>
  <si>
    <t>2014-2023</t>
  </si>
  <si>
    <t>t</t>
  </si>
  <si>
    <t>SEMAE</t>
  </si>
  <si>
    <t>Source : https://www.plantdepommedeterre.org/production-francaise/</t>
  </si>
  <si>
    <t>Production de plants certifiés (kt)</t>
  </si>
  <si>
    <t>Exportations de plants certifiés (kt)</t>
  </si>
  <si>
    <t>Importations de plants certifiés (kt)</t>
  </si>
  <si>
    <t>Source : Rapport statistiques campagne 2023-2024, SEMAE</t>
  </si>
  <si>
    <t>Consommation (après imports/exports) de plants certifiés (kt)</t>
  </si>
  <si>
    <t>Source : Bilan de campagne des pommes de terre de conservation 2023/24, FranceAgriMer</t>
  </si>
  <si>
    <t>Comparaison des statistiques sur les plants certifiés de pomme de terre pour la campagne 2023/24</t>
  </si>
  <si>
    <t>Agreste</t>
  </si>
  <si>
    <t>SEMAE 1</t>
  </si>
  <si>
    <t>SEMAE 2</t>
  </si>
  <si>
    <t>Production</t>
  </si>
  <si>
    <t>Eurostat</t>
  </si>
  <si>
    <t>Circuits de distribution frais</t>
  </si>
  <si>
    <t>Consommation en RHD de pomme de terre et ses produits</t>
  </si>
  <si>
    <t>La consommation hors domicile en France : cadrage du marché et focus sur les filières viandes (2021-2022) et fruits et légumes (2022-2023), Gira Foodservice/CIRCANA pour FranceAgriMer, 2025</t>
  </si>
  <si>
    <t>Consommation en RHD (kt, 2023/24 ?)</t>
  </si>
  <si>
    <t>Frites surgelées</t>
  </si>
  <si>
    <t>PDT fraîches entières</t>
  </si>
  <si>
    <t>Autres produits PDT surgelées</t>
  </si>
  <si>
    <t>Autres produits PDT sous vide</t>
  </si>
  <si>
    <t>Purées</t>
  </si>
  <si>
    <t>Lamelles</t>
  </si>
  <si>
    <t>Autres produits PDT déshydratées</t>
  </si>
  <si>
    <t>Nomenclature agrégée</t>
  </si>
  <si>
    <t>Correspondance des nomenclatures</t>
  </si>
  <si>
    <t>Comparaison de la conso en RHD (en kt, 2023/24 ?)</t>
  </si>
  <si>
    <t>Autres produits surgelés</t>
  </si>
  <si>
    <t>Produits sous vide</t>
  </si>
  <si>
    <t>Débouchés des dessus de plants et PDT de consommation</t>
  </si>
  <si>
    <t>Expertise CNIPT, Rapports d'activité</t>
  </si>
  <si>
    <t>CNIPT, TerriFlux</t>
  </si>
  <si>
    <t>Expertise CNIPT : "Les dessus de plants peuvent partir en conso, intérieur ou export ou industrie, ou en « autres » : alimentation animale, métha, etc."</t>
  </si>
  <si>
    <t>Rapports d'activité du CNIPT</t>
  </si>
  <si>
    <t>Autres usages de PDT de consommation (kt)</t>
  </si>
  <si>
    <t>Création de flux désagrégés</t>
  </si>
  <si>
    <t>Création des étiquettes de flux agrégés</t>
  </si>
  <si>
    <t>x</t>
  </si>
  <si>
    <t>Valeur reconciliée</t>
  </si>
  <si>
    <t>Borne inférieure</t>
  </si>
  <si>
    <t>Borne supérieure</t>
  </si>
  <si>
    <t>Les plants sont utilisés comme semences</t>
  </si>
  <si>
    <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t>
  </si>
  <si>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</si>
  <si>
    <t>Les pommes de terre fraîches sont consommées en RHD</t>
  </si>
  <si>
    <t>Les dessus de plants sont consommés en alimentation humaine</t>
  </si>
  <si>
    <t>Part de la consommation de fécule par la Chimie-Pharmacie = 6 % (FranceAgriMer):Part de la consommation de fécule par la Papetrie-Cartonnerie = 24 % (FranceAgriMer)</t>
  </si>
  <si>
    <t>Part de la consommation de fécule par la Chimie-Pharmacie:Part de la consommation de fécule par la Papetrie-Cartonnerie</t>
  </si>
  <si>
    <t>Récolte de pommes de terre primeurs ou nouvelles = 209 kt (Agreste - Statistique agricole annuelle - SSP):Récolte de pommes de terre de conservation ou demi-saison = 5333 kt (Agreste - Statistique agricole annuelle - SSP)</t>
  </si>
  <si>
    <t>Récolte de pommes de terre primeurs ou nouvelles:Récolte de pommes de terre de conservation ou demi-saison</t>
  </si>
  <si>
    <t>Récolte de plants = 625 kt (Agreste - Statistique agricole annuelle - SSP):Récolte de dessus de plants = 80 kt (Agreste - Statistique agricole annuelle - SSP)</t>
  </si>
  <si>
    <t>Récolte de plants:Récolte de dessus de plants</t>
  </si>
  <si>
    <t>La transformation génère des pertes en eau</t>
  </si>
  <si>
    <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t>
  </si>
  <si>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</si>
  <si>
    <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t>
  </si>
  <si>
    <t>Récolte de pommes de terre primeurs ou nouvelles = 384 kt (Agreste - Statistique agricole annuelle - SSP):Récolte de pommes de terre de conservation ou demi-saison = 6551 kt (Agreste - Statistique agricole annuelle - SSP)</t>
  </si>
  <si>
    <t>Récolte de plants = 701 kt (Agreste - Statistique agricole annuelle - SSP):Récolte de dessus de plants = 95 kt (Agreste - Statistique agricole annuelle - SSP)</t>
  </si>
  <si>
    <t>Ecart statistique en 2019-20 et 2023-24</t>
  </si>
  <si>
    <t>Ecart statistique</t>
  </si>
  <si>
    <t>Données réconciliées</t>
  </si>
  <si>
    <t>Ecart statistique (ne permet pas de respecter un bilan matière)</t>
  </si>
  <si>
    <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t>
  </si>
  <si>
    <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t>
  </si>
  <si>
    <t>Part de la consommation de fécule par la Chimie-Pharmacie = 2 % (GIPT):Part de la consommation de fécule par la Papetrie-Cartonnerie = 6 % (GIPT):Part de la consommation de fécule par les autres industries non alimentaires = 18 % (GIPT)</t>
  </si>
  <si>
    <t>Part de la consommation de fécule par la Chimie-Pharmacie:Part de la consommation de fécule par la Papetrie-Cartonnerie:Part de la consommation de fécule par les autres industries non alimentaires</t>
  </si>
  <si>
    <t>Récolte de pommes de terre primeurs ou nouvelles = 420 kt (Agreste - Statistique agricole annuelle - SSP):Récolte de pommes de terre de conservation ou demi-saison = 6724 kt (Agreste - Statistique agricole annuelle - SSP)</t>
  </si>
  <si>
    <t>Récolte de plants = 635 kt (Agreste - Statistique agricole annuelle - SSP):Récolte de dessus de plants = 102 kt (Agreste - Statistique agricole annuelle - SSP)</t>
  </si>
  <si>
    <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t>
  </si>
  <si>
    <t>origin</t>
  </si>
  <si>
    <t>destination</t>
  </si>
  <si>
    <t>value</t>
  </si>
  <si>
    <t>free min</t>
  </si>
  <si>
    <t>free max</t>
  </si>
  <si>
    <t>value in</t>
  </si>
  <si>
    <t>sigma in</t>
  </si>
  <si>
    <t>sigma in %</t>
  </si>
  <si>
    <t>min in</t>
  </si>
  <si>
    <t>max in</t>
  </si>
  <si>
    <t>nb_sigmas</t>
  </si>
  <si>
    <t>classif</t>
  </si>
  <si>
    <t>déterminé</t>
  </si>
  <si>
    <t>libre</t>
  </si>
  <si>
    <t>mesuré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</si>
</sst>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 ###\ ##0"/>
    <numFmt numFmtId="165" formatCode="#\ ##0.00"/>
    <numFmt numFmtId="166" formatCode="#,##0.##########"/>
    <numFmt numFmtId="167" formatCode="0.0"/>
    <numFmt numFmtId="168" formatCode=";;;&quot;          &quot;@"/>
    <numFmt numFmtId="169" formatCode=";;;@"/>
    <numFmt numFmtId="170" formatCode="#,##0.0&quot; &quot;"/>
    <numFmt numFmtId="171" formatCode="#,##0.0"/>
    <numFmt numFmtId="172" formatCode="0&quot; &quot;"/>
    <numFmt numFmtId="173" formatCode="#,##0&quot; &quot;"/>
    <numFmt numFmtId="174" formatCode="_-* #,##0_-;\-* #,##0_-;_-* &quot;-&quot;??_-;_-@_-"/>
  </numFmts>
  <fonts count="82">
    <font>
      <sz val="11"/>
      <color theme="1"/>
      <name val="Aptos Narrow"/>
      <family val="2"/>
      <scheme val="minor"/>
    </font>
    <font>
      <sz val="11"/>
      <color theme="1"/>
      <name val="Aptos Narrow"/>
      <family val="2"/>
      <scheme val="minor"/>
    </font>
    <font>
      <sz val="11"/>
      <color rgb="FFFF0000"/>
      <name val="Aptos Narrow"/>
      <family val="2"/>
      <scheme val="minor"/>
    </font>
    <font>
      <sz val="11"/>
      <color theme="1"/>
      <name val="Calibri"/>
      <family val="2"/>
    </font>
    <font>
      <b/>
      <sz val="10"/>
      <color rgb="FFFFFFFF"/>
      <name val="Verdana"/>
      <family val="2"/>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b/>
      <sz val="10"/>
      <color theme="0"/>
      <name val="Verdana"/>
      <family val="2"/>
    </font>
    <font>
      <sz val="11"/>
      <color indexed="8"/>
      <name val="Aptos Narrow"/>
      <family val="2"/>
      <scheme val="minor"/>
    </font>
    <font>
      <sz val="9"/>
      <name val="Arial"/>
      <family val="2"/>
    </font>
    <font>
      <b/>
      <sz val="9"/>
      <name val="Arial"/>
      <family val="2"/>
    </font>
    <font>
      <b/>
      <sz val="9"/>
      <color indexed="9"/>
      <name val="Arial"/>
      <family val="2"/>
    </font>
    <font>
      <b/>
      <u/>
      <sz val="11"/>
      <color theme="1"/>
      <name val="Aptos Narrow"/>
      <family val="2"/>
      <scheme val="minor"/>
    </font>
    <font>
      <b/>
      <sz val="11"/>
      <color theme="1"/>
      <name val="Calibri"/>
      <family val="2"/>
    </font>
    <font>
      <sz val="11"/>
      <color rgb="FFFF0000"/>
      <name val="Calibri"/>
      <family val="2"/>
    </font>
    <font>
      <sz val="9"/>
      <color rgb="FFFF0000"/>
      <name val="Arial"/>
      <family val="2"/>
    </font>
    <font>
      <sz val="11"/>
      <color rgb="FF000000"/>
      <name val="Arial1"/>
    </font>
    <font>
      <b/>
      <sz val="18"/>
      <color rgb="FF000000"/>
      <name val="Arial"/>
      <family val="2"/>
    </font>
    <font>
      <i/>
      <sz val="11"/>
      <color rgb="FF000000"/>
      <name val="Arial"/>
      <family val="2"/>
    </font>
    <font>
      <sz val="11"/>
      <color rgb="FF000000"/>
      <name val="Arial"/>
      <family val="2"/>
    </font>
    <font>
      <sz val="10"/>
      <color rgb="FF000000"/>
      <name val="Courier"/>
    </font>
    <font>
      <b/>
      <sz val="11"/>
      <color rgb="FF000000"/>
      <name val="Arial"/>
      <family val="2"/>
    </font>
    <font>
      <b/>
      <sz val="9"/>
      <color rgb="FFFFFFFF"/>
      <name val="Arial"/>
      <family val="2"/>
    </font>
    <font>
      <b/>
      <sz val="9"/>
      <color rgb="FF000000"/>
      <name val="Arial"/>
      <family val="2"/>
    </font>
    <font>
      <sz val="9"/>
      <color rgb="FF000000"/>
      <name val="Arial"/>
      <family val="2"/>
    </font>
    <font>
      <sz val="9"/>
      <color rgb="FFFFFFFF"/>
      <name val="Arial"/>
      <family val="2"/>
    </font>
    <font>
      <i/>
      <sz val="9"/>
      <color rgb="FF000000"/>
      <name val="Arial"/>
      <family val="2"/>
    </font>
    <font>
      <b/>
      <sz val="18"/>
      <color rgb="FF000000"/>
      <name val="Arial2"/>
    </font>
    <font>
      <i/>
      <sz val="11"/>
      <color rgb="FF000000"/>
      <name val="Arial2"/>
    </font>
    <font>
      <sz val="11"/>
      <color rgb="FF000000"/>
      <name val="Arial2"/>
    </font>
    <font>
      <b/>
      <sz val="11"/>
      <color rgb="FF000000"/>
      <name val="Arial2"/>
    </font>
    <font>
      <b/>
      <sz val="9"/>
      <color rgb="FFFFFFFF"/>
      <name val="Arial2"/>
    </font>
    <font>
      <b/>
      <sz val="9"/>
      <color rgb="FF000000"/>
      <name val="Arial2"/>
    </font>
    <font>
      <sz val="9"/>
      <color rgb="FF000000"/>
      <name val="Arial2"/>
    </font>
    <font>
      <sz val="9"/>
      <color rgb="FFFF0000"/>
      <name val="Arial2"/>
    </font>
    <font>
      <sz val="9"/>
      <color rgb="FFFFFFFF"/>
      <name val="Arial2"/>
    </font>
    <font>
      <i/>
      <sz val="9"/>
      <color rgb="FF000000"/>
      <name val="Arial2"/>
    </font>
    <font>
      <sz val="9"/>
      <name val="Arial2"/>
    </font>
    <font>
      <sz val="10"/>
      <name val="Arial"/>
      <family val="2"/>
    </font>
    <font>
      <sz val="9"/>
      <name val="Marianne"/>
      <family val="3"/>
    </font>
    <font>
      <sz val="10"/>
      <color rgb="FFFF0000"/>
      <name val="Arial"/>
      <family val="2"/>
    </font>
    <font>
      <b/>
      <sz val="9"/>
      <color theme="0"/>
      <name val="Arial"/>
      <family val="2"/>
    </font>
    <font>
      <b/>
      <sz val="10"/>
      <color rgb="FFFF0000"/>
      <name val="Arial"/>
      <family val="2"/>
    </font>
    <font>
      <i/>
      <sz val="11"/>
      <color theme="1"/>
      <name val="Aptos Narrow"/>
      <family val="2"/>
      <scheme val="minor"/>
    </font>
    <font>
      <i/>
      <sz val="11"/>
      <color rgb="FFFF0000"/>
      <name val="Aptos Narrow"/>
      <family val="2"/>
      <scheme val="minor"/>
    </font>
    <font>
      <b/>
      <sz val="11"/>
      <color theme="1"/>
      <name val="Aptos Narrow"/>
      <family val="2"/>
      <scheme val="minor"/>
    </font>
    <font>
      <b/>
      <sz val="11"/>
      <color rgb="FF000000"/>
      <name val="Aptos Narrow"/>
      <family val="2"/>
      <scheme val="minor"/>
    </font>
    <font>
      <sz val="11"/>
      <name val="Aptos Narrow"/>
      <family val="2"/>
      <scheme val="minor"/>
    </font>
    <font>
      <i/>
      <sz val="11"/>
      <color rgb="FF000000"/>
      <name val="Aptos Narrow"/>
      <family val="2"/>
      <scheme val="minor"/>
    </font>
    <font>
      <sz val="11"/>
      <color rgb="FFEE0000"/>
      <name val="Aptos Narrow"/>
      <family val="2"/>
      <scheme val="minor"/>
    </font>
    <font>
      <b/>
      <sz val="8"/>
      <color theme="1"/>
      <name val="Aptos Narrow"/>
      <family val="2"/>
      <scheme val="minor"/>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i/>
      <sz val="11"/>
      <color theme="1"/>
      <name val="Calibri"/>
      <family val="2"/>
    </font>
    <font>
      <u/>
      <sz val="11"/>
      <color theme="10"/>
      <name val="Aptos Narrow"/>
      <family val="2"/>
      <scheme val="minor"/>
    </font>
    <font>
      <b/>
      <sz val="18"/>
      <color theme="1"/>
      <name val="Calibri"/>
      <family val="2"/>
    </font>
    <font>
      <b/>
      <u/>
      <sz val="11"/>
      <color theme="1"/>
      <name val="Calibri"/>
      <family val="2"/>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sz val="11"/>
      <name val="Calibri"/>
      <family val="2"/>
    </font>
    <font>
      <b/>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
      <i/>
      <u/>
      <sz val="11"/>
      <color theme="1"/>
      <name val="Aptos Narrow"/>
      <family val="2"/>
      <scheme val="minor"/>
    </font>
    <font>
      <i/>
      <u/>
      <sz val="11"/>
      <color theme="10"/>
      <name val="Aptos Narrow"/>
      <family val="2"/>
      <scheme val="minor"/>
    </font>
    <font>
      <b/>
      <sz val="11"/>
      <color rgb="FF000000"/>
      <name val="Aptos Narrow"/>
      <family val="2"/>
    </font>
    <font>
      <sz val="11"/>
      <color rgb="FF000000"/>
      <name val="Aptos Narrow"/>
      <family val="2"/>
    </font>
  </fonts>
  <fills count="29">
    <fill>
      <patternFill patternType="none"/>
    </fill>
    <fill>
      <patternFill patternType="gray125"/>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
      <patternFill patternType="solid">
        <fgColor indexed="65"/>
        <bgColor rgb="FFF9F9F9"/>
      </patternFill>
    </fill>
    <fill>
      <patternFill patternType="solid">
        <fgColor theme="0"/>
        <bgColor rgb="FFB4C7DC"/>
      </patternFill>
    </fill>
    <fill>
      <patternFill patternType="solid">
        <fgColor rgb="FF9BBB59"/>
      </patternFill>
    </fill>
    <fill>
      <patternFill patternType="solid">
        <fgColor rgb="FFFFFFFF"/>
      </patternFill>
    </fill>
    <fill>
      <patternFill patternType="solid">
        <fgColor rgb="FF4F81BD"/>
      </patternFill>
    </fill>
    <fill>
      <patternFill patternType="solid">
        <fgColor rgb="FFFFFFFF"/>
      </patternFill>
    </fill>
    <fill>
      <patternFill patternType="solid">
        <fgColor rgb="FFE6EDF6"/>
      </patternFill>
    </fill>
    <fill>
      <patternFill patternType="solid">
        <fgColor rgb="FFCDDBEC"/>
      </patternFill>
    </fill>
    <fill>
      <patternFill patternType="solid">
        <fgColor rgb="FFB4C9E3"/>
      </patternFill>
    </fill>
    <fill>
      <patternFill patternType="solid">
        <fgColor rgb="FF9AB7D9"/>
      </patternFill>
    </fill>
    <fill>
      <patternFill patternType="solid">
        <fgColor rgb="FF81A5D0"/>
      </patternFill>
    </fill>
    <fill>
      <patternFill patternType="solid">
        <fgColor rgb="FF6893C6"/>
      </patternFill>
    </fill>
    <fill>
      <patternFill patternType="solid">
        <fgColor rgb="FF87A9D2"/>
      </patternFill>
    </fill>
    <fill>
      <patternFill patternType="solid">
        <fgColor rgb="FFCFCFCF"/>
      </patternFill>
    </fill>
    <fill>
      <patternFill patternType="solid">
        <fgColor rgb="FF8064A2"/>
      </patternFill>
    </fill>
  </fills>
  <borders count="4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indexed="64"/>
      </top>
      <bottom/>
      <diagonal/>
    </border>
    <border>
      <left/>
      <right style="thin">
        <color rgb="FFB0B0B0"/>
      </right>
      <top style="thin">
        <color rgb="FFB0B0B0"/>
      </top>
      <bottom style="thin">
        <color rgb="FFB0B0B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ck">
        <color rgb="FF000000"/>
      </bottom>
      <diagonal/>
    </border>
    <border>
      <left style="thin">
        <color rgb="FF000000"/>
      </left>
      <right style="thin">
        <color rgb="FF000000"/>
      </right>
      <top/>
      <bottom style="dashed">
        <color rgb="FF000000"/>
      </bottom>
      <diagonal/>
    </border>
    <border>
      <left/>
      <right style="thin">
        <color rgb="FF000000"/>
      </right>
      <top/>
      <bottom style="thin">
        <color rgb="FF000000"/>
      </bottom>
      <diagonal/>
    </border>
    <border>
      <left/>
      <right style="dashed">
        <color rgb="FF000000"/>
      </right>
      <top/>
      <bottom style="thick">
        <color rgb="FF000000"/>
      </bottom>
      <diagonal/>
    </border>
    <border>
      <left/>
      <right style="thick">
        <color rgb="FF000000"/>
      </right>
      <top/>
      <bottom style="dashed">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s>
  <cellStyleXfs count="25">
    <xf numFmtId="0" fontId="0" fillId="0" borderId="0"/>
    <xf numFmtId="43" fontId="1" fillId="0" borderId="0"/>
    <xf numFmtId="9" fontId="1" fillId="0" borderId="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9" fontId="3" fillId="0" borderId="0"/>
    <xf numFmtId="0" fontId="40" fillId="0" borderId="0"/>
    <xf numFmtId="0" fontId="60" fillId="0" borderId="0"/>
  </cellStyleXfs>
  <cellXfs count="385">
    <xf numFmtId="0" fontId="0" fillId="0" borderId="0" xfId="0"/>
    <xf numFmtId="0" fontId="3" fillId="0" borderId="0" xfId="3"/>
    <xf numFmtId="0" fontId="3" fillId="0" borderId="0" xfId="3" applyAlignment="1">
      <alignment horizontal="center"/>
    </xf>
    <xf numFmtId="0" fontId="3" fillId="0" borderId="0" xfId="3" applyAlignment="1">
      <alignment horizontal="left"/>
    </xf>
    <xf numFmtId="0" fontId="3" fillId="0" borderId="0" xfId="0" applyFont="1"/>
    <xf numFmtId="0" fontId="6" fillId="0" borderId="0" xfId="4" applyFont="1"/>
    <xf numFmtId="0" fontId="5" fillId="0" borderId="0" xfId="4"/>
    <xf numFmtId="164" fontId="7" fillId="0" borderId="0" xfId="4" applyNumberFormat="1" applyFont="1"/>
    <xf numFmtId="165" fontId="7" fillId="0" borderId="0" xfId="4" applyNumberFormat="1" applyFont="1"/>
    <xf numFmtId="0" fontId="8" fillId="0" borderId="0" xfId="4" applyFont="1"/>
    <xf numFmtId="0" fontId="4" fillId="2" borderId="1" xfId="3" applyFont="1" applyFill="1" applyBorder="1" applyAlignment="1">
      <alignment horizontal="center" vertical="center" wrapText="1" shrinkToFit="1"/>
    </xf>
    <xf numFmtId="0" fontId="4" fillId="2" borderId="2" xfId="3" applyFont="1" applyFill="1" applyBorder="1" applyAlignment="1">
      <alignment horizontal="center" vertical="center" wrapText="1" shrinkToFit="1"/>
    </xf>
    <xf numFmtId="0" fontId="9" fillId="3" borderId="2" xfId="3" applyFont="1" applyFill="1" applyBorder="1" applyAlignment="1">
      <alignment horizontal="center" vertical="center" wrapText="1"/>
    </xf>
    <xf numFmtId="0" fontId="4" fillId="2" borderId="3" xfId="3" applyFont="1" applyFill="1" applyBorder="1" applyAlignment="1">
      <alignment horizontal="center" vertical="center" wrapText="1" shrinkToFit="1"/>
    </xf>
    <xf numFmtId="3" fontId="3" fillId="0" borderId="0" xfId="3" applyNumberFormat="1"/>
    <xf numFmtId="2" fontId="3" fillId="0" borderId="0" xfId="3" applyNumberFormat="1" applyAlignment="1">
      <alignment horizontal="center"/>
    </xf>
    <xf numFmtId="2" fontId="3" fillId="0" borderId="0" xfId="3" applyNumberFormat="1" applyAlignment="1">
      <alignment horizontal="left"/>
    </xf>
    <xf numFmtId="1" fontId="3" fillId="0" borderId="0" xfId="3" applyNumberFormat="1"/>
    <xf numFmtId="0" fontId="11" fillId="0" borderId="0" xfId="5" applyFont="1" applyAlignment="1">
      <alignment horizontal="left" vertical="center"/>
    </xf>
    <xf numFmtId="0" fontId="10" fillId="0" borderId="0" xfId="5"/>
    <xf numFmtId="0" fontId="12" fillId="0" borderId="0" xfId="5" applyFont="1" applyAlignment="1">
      <alignment horizontal="left" vertical="center"/>
    </xf>
    <xf numFmtId="0" fontId="13" fillId="4" borderId="4" xfId="5" applyFont="1" applyFill="1" applyBorder="1" applyAlignment="1">
      <alignment horizontal="left" vertical="center"/>
    </xf>
    <xf numFmtId="0" fontId="12" fillId="5" borderId="4" xfId="5" applyFont="1" applyFill="1" applyBorder="1" applyAlignment="1">
      <alignment horizontal="left" vertical="center"/>
    </xf>
    <xf numFmtId="0" fontId="10" fillId="6" borderId="0" xfId="5" applyFill="1"/>
    <xf numFmtId="0" fontId="12" fillId="7" borderId="4" xfId="5" applyFont="1" applyFill="1" applyBorder="1" applyAlignment="1">
      <alignment horizontal="left" vertical="center"/>
    </xf>
    <xf numFmtId="3" fontId="11" fillId="0" borderId="0" xfId="5" applyNumberFormat="1" applyFont="1" applyAlignment="1">
      <alignment horizontal="right" vertical="center" shrinkToFit="1"/>
    </xf>
    <xf numFmtId="0" fontId="5" fillId="9" borderId="0" xfId="4" applyFill="1"/>
    <xf numFmtId="0" fontId="15" fillId="0" borderId="6" xfId="7" applyFont="1" applyBorder="1"/>
    <xf numFmtId="0" fontId="3" fillId="0" borderId="7" xfId="7" applyBorder="1"/>
    <xf numFmtId="0" fontId="15" fillId="0" borderId="8" xfId="7" applyFont="1" applyBorder="1"/>
    <xf numFmtId="0" fontId="3" fillId="0" borderId="9" xfId="7" applyBorder="1"/>
    <xf numFmtId="0" fontId="15" fillId="0" borderId="10" xfId="7" applyFont="1" applyBorder="1"/>
    <xf numFmtId="0" fontId="3" fillId="0" borderId="11" xfId="7" applyBorder="1"/>
    <xf numFmtId="0" fontId="10" fillId="9" borderId="0" xfId="5" applyFill="1"/>
    <xf numFmtId="43" fontId="3" fillId="0" borderId="0" xfId="1" applyFont="1"/>
    <xf numFmtId="166" fontId="11" fillId="0" borderId="0" xfId="5" applyNumberFormat="1" applyFont="1" applyAlignment="1">
      <alignment horizontal="right" vertical="center" shrinkToFit="1"/>
    </xf>
    <xf numFmtId="166" fontId="11" fillId="8" borderId="0" xfId="5" applyNumberFormat="1" applyFont="1" applyFill="1" applyAlignment="1">
      <alignment horizontal="right" vertical="center" shrinkToFit="1"/>
    </xf>
    <xf numFmtId="4" fontId="11" fillId="8" borderId="0" xfId="5" applyNumberFormat="1" applyFont="1" applyFill="1" applyAlignment="1">
      <alignment horizontal="right" vertical="center" shrinkToFit="1"/>
    </xf>
    <xf numFmtId="4" fontId="11" fillId="0" borderId="0" xfId="5" applyNumberFormat="1" applyFont="1" applyAlignment="1">
      <alignment horizontal="right" vertical="center" shrinkToFit="1"/>
    </xf>
    <xf numFmtId="164" fontId="16" fillId="0" borderId="0" xfId="4" applyNumberFormat="1" applyFont="1"/>
    <xf numFmtId="3" fontId="17" fillId="0" borderId="0" xfId="5" applyNumberFormat="1" applyFont="1" applyAlignment="1">
      <alignment horizontal="right" vertical="center" shrinkToFit="1"/>
    </xf>
    <xf numFmtId="3" fontId="17" fillId="8" borderId="0" xfId="5" applyNumberFormat="1" applyFont="1" applyFill="1" applyAlignment="1">
      <alignment horizontal="right" vertical="center" shrinkToFit="1"/>
    </xf>
    <xf numFmtId="166" fontId="17" fillId="0" borderId="0" xfId="5" applyNumberFormat="1" applyFont="1" applyAlignment="1">
      <alignment horizontal="right" vertical="center" shrinkToFit="1"/>
    </xf>
    <xf numFmtId="4" fontId="17" fillId="0" borderId="0" xfId="5" applyNumberFormat="1" applyFont="1" applyAlignment="1">
      <alignment horizontal="right" vertical="center" shrinkToFit="1"/>
    </xf>
    <xf numFmtId="166" fontId="17" fillId="8" borderId="0" xfId="5" applyNumberFormat="1" applyFont="1" applyFill="1" applyAlignment="1">
      <alignment horizontal="right" vertical="center" shrinkToFit="1"/>
    </xf>
    <xf numFmtId="4" fontId="17" fillId="8" borderId="0" xfId="5" applyNumberFormat="1" applyFont="1" applyFill="1" applyAlignment="1">
      <alignment horizontal="right" vertical="center" shrinkToFit="1"/>
    </xf>
    <xf numFmtId="0" fontId="19" fillId="0" borderId="0" xfId="8" applyFont="1" applyAlignment="1">
      <alignment horizontal="left" indent="3"/>
    </xf>
    <xf numFmtId="0" fontId="20" fillId="0" borderId="0" xfId="8" applyFont="1" applyAlignment="1">
      <alignment vertical="center"/>
    </xf>
    <xf numFmtId="0" fontId="20" fillId="0" borderId="0" xfId="8" applyFont="1"/>
    <xf numFmtId="0" fontId="18" fillId="0" borderId="0" xfId="8"/>
    <xf numFmtId="0" fontId="21" fillId="0" borderId="0" xfId="8" applyFont="1"/>
    <xf numFmtId="0" fontId="19" fillId="0" borderId="0" xfId="8" applyFont="1"/>
    <xf numFmtId="0" fontId="21" fillId="0" borderId="0" xfId="8" applyFont="1" applyAlignment="1">
      <alignment vertical="center"/>
    </xf>
    <xf numFmtId="0" fontId="21" fillId="0" borderId="0" xfId="8" applyFont="1" applyAlignment="1">
      <alignment horizontal="right" vertical="center"/>
    </xf>
    <xf numFmtId="3" fontId="23" fillId="0" borderId="12" xfId="9" applyNumberFormat="1" applyFont="1" applyBorder="1" applyAlignment="1">
      <alignment horizontal="center" vertical="center"/>
    </xf>
    <xf numFmtId="3" fontId="24" fillId="10" borderId="13" xfId="10" applyNumberFormat="1" applyFont="1" applyFill="1" applyBorder="1" applyAlignment="1">
      <alignment vertical="center"/>
    </xf>
    <xf numFmtId="3" fontId="24" fillId="10" borderId="14" xfId="10" applyNumberFormat="1" applyFont="1" applyFill="1" applyBorder="1" applyAlignment="1">
      <alignment horizontal="center" vertical="center"/>
    </xf>
    <xf numFmtId="3" fontId="24" fillId="10" borderId="12" xfId="11" applyNumberFormat="1" applyFont="1" applyFill="1" applyBorder="1" applyAlignment="1">
      <alignment horizontal="center" vertical="center"/>
    </xf>
    <xf numFmtId="3" fontId="24" fillId="10" borderId="17" xfId="11" applyNumberFormat="1" applyFont="1" applyFill="1" applyBorder="1" applyAlignment="1">
      <alignment horizontal="center" vertical="center"/>
    </xf>
    <xf numFmtId="3" fontId="24" fillId="10" borderId="14" xfId="10" applyNumberFormat="1" applyFont="1" applyFill="1" applyBorder="1" applyAlignment="1">
      <alignment vertical="center"/>
    </xf>
    <xf numFmtId="3" fontId="24" fillId="10" borderId="13" xfId="12" applyNumberFormat="1" applyFont="1" applyFill="1" applyBorder="1" applyAlignment="1">
      <alignment vertical="center"/>
    </xf>
    <xf numFmtId="167" fontId="24" fillId="10" borderId="13" xfId="10" applyNumberFormat="1" applyFont="1" applyFill="1" applyBorder="1" applyAlignment="1">
      <alignment horizontal="center" vertical="center"/>
    </xf>
    <xf numFmtId="3" fontId="24" fillId="10" borderId="13" xfId="11" applyNumberFormat="1" applyFont="1" applyFill="1" applyBorder="1" applyAlignment="1">
      <alignment vertical="center"/>
    </xf>
    <xf numFmtId="3" fontId="24" fillId="10" borderId="16" xfId="10" applyNumberFormat="1" applyFont="1" applyFill="1" applyBorder="1" applyAlignment="1">
      <alignment vertical="center"/>
    </xf>
    <xf numFmtId="1" fontId="24" fillId="10" borderId="16" xfId="9" applyNumberFormat="1" applyFont="1" applyFill="1" applyBorder="1" applyAlignment="1">
      <alignment horizontal="center" vertical="center"/>
    </xf>
    <xf numFmtId="168" fontId="25" fillId="0" borderId="18" xfId="13" applyNumberFormat="1" applyFont="1" applyBorder="1" applyAlignment="1">
      <alignment vertical="center"/>
    </xf>
    <xf numFmtId="1" fontId="26" fillId="0" borderId="19" xfId="10" applyNumberFormat="1" applyFont="1" applyBorder="1" applyAlignment="1">
      <alignment horizontal="center" vertical="center"/>
    </xf>
    <xf numFmtId="167" fontId="26" fillId="0" borderId="19" xfId="10" applyNumberFormat="1" applyFont="1" applyBorder="1" applyAlignment="1">
      <alignment horizontal="center" vertical="center"/>
    </xf>
    <xf numFmtId="167" fontId="26" fillId="0" borderId="20" xfId="10" applyNumberFormat="1" applyFont="1" applyBorder="1" applyAlignment="1">
      <alignment horizontal="center" vertical="center"/>
    </xf>
    <xf numFmtId="169" fontId="26" fillId="0" borderId="14" xfId="10" applyNumberFormat="1" applyFont="1" applyBorder="1" applyAlignment="1">
      <alignment vertical="center"/>
    </xf>
    <xf numFmtId="3" fontId="26" fillId="0" borderId="14" xfId="10" applyNumberFormat="1" applyFont="1" applyBorder="1" applyAlignment="1">
      <alignment vertical="center"/>
    </xf>
    <xf numFmtId="170" fontId="26" fillId="0" borderId="14" xfId="10" applyNumberFormat="1" applyFont="1" applyBorder="1" applyAlignment="1">
      <alignment horizontal="right" vertical="center"/>
    </xf>
    <xf numFmtId="3" fontId="26" fillId="0" borderId="14" xfId="10" applyNumberFormat="1" applyFont="1" applyBorder="1" applyAlignment="1">
      <alignment horizontal="right" vertical="center"/>
    </xf>
    <xf numFmtId="3" fontId="26" fillId="0" borderId="14" xfId="14" applyNumberFormat="1" applyFont="1" applyBorder="1" applyAlignment="1">
      <alignment horizontal="center" vertical="center"/>
    </xf>
    <xf numFmtId="3" fontId="26" fillId="0" borderId="14" xfId="10" applyNumberFormat="1" applyFont="1" applyBorder="1" applyAlignment="1">
      <alignment horizontal="center" vertical="center"/>
    </xf>
    <xf numFmtId="170" fontId="26" fillId="0" borderId="14" xfId="10" applyNumberFormat="1" applyFont="1" applyBorder="1" applyAlignment="1">
      <alignment horizontal="center" vertical="center"/>
    </xf>
    <xf numFmtId="3" fontId="26" fillId="0" borderId="16" xfId="10" applyNumberFormat="1" applyFont="1" applyBorder="1" applyAlignment="1">
      <alignment vertical="center"/>
    </xf>
    <xf numFmtId="170" fontId="26" fillId="0" borderId="16" xfId="10" applyNumberFormat="1" applyFont="1" applyBorder="1" applyAlignment="1">
      <alignment horizontal="right" vertical="center"/>
    </xf>
    <xf numFmtId="171" fontId="26" fillId="0" borderId="14" xfId="10" applyNumberFormat="1" applyFont="1" applyBorder="1" applyAlignment="1">
      <alignment vertical="center"/>
    </xf>
    <xf numFmtId="169" fontId="26" fillId="0" borderId="13" xfId="10" applyNumberFormat="1" applyFont="1" applyBorder="1" applyAlignment="1">
      <alignment vertical="center" wrapText="1"/>
    </xf>
    <xf numFmtId="3" fontId="26" fillId="0" borderId="13" xfId="10" applyNumberFormat="1" applyFont="1" applyBorder="1" applyAlignment="1">
      <alignment vertical="center"/>
    </xf>
    <xf numFmtId="170" fontId="26" fillId="0" borderId="13" xfId="10" applyNumberFormat="1" applyFont="1" applyBorder="1" applyAlignment="1">
      <alignment horizontal="right" vertical="center"/>
    </xf>
    <xf numFmtId="3" fontId="26" fillId="0" borderId="13" xfId="10" applyNumberFormat="1" applyFont="1" applyBorder="1" applyAlignment="1">
      <alignment horizontal="right" vertical="center"/>
    </xf>
    <xf numFmtId="3" fontId="17" fillId="0" borderId="13" xfId="10" applyNumberFormat="1" applyFont="1" applyBorder="1" applyAlignment="1">
      <alignment vertical="center"/>
    </xf>
    <xf numFmtId="169" fontId="26" fillId="0" borderId="16" xfId="10" applyNumberFormat="1" applyFont="1" applyBorder="1" applyAlignment="1">
      <alignment vertical="center" wrapText="1"/>
    </xf>
    <xf numFmtId="3" fontId="26" fillId="0" borderId="16" xfId="10" applyNumberFormat="1" applyFont="1" applyBorder="1" applyAlignment="1">
      <alignment horizontal="right" vertical="center"/>
    </xf>
    <xf numFmtId="3" fontId="17" fillId="0" borderId="16" xfId="10" applyNumberFormat="1" applyFont="1" applyBorder="1" applyAlignment="1">
      <alignment vertical="center"/>
    </xf>
    <xf numFmtId="169" fontId="24" fillId="11" borderId="21" xfId="10" applyNumberFormat="1" applyFont="1" applyFill="1" applyBorder="1" applyAlignment="1">
      <alignment vertical="center" wrapText="1"/>
    </xf>
    <xf numFmtId="3" fontId="24" fillId="11" borderId="21" xfId="10" applyNumberFormat="1" applyFont="1" applyFill="1" applyBorder="1" applyAlignment="1">
      <alignment vertical="center" wrapText="1"/>
    </xf>
    <xf numFmtId="170" fontId="24" fillId="11" borderId="21" xfId="10" applyNumberFormat="1" applyFont="1" applyFill="1" applyBorder="1" applyAlignment="1">
      <alignment horizontal="right" vertical="center" wrapText="1"/>
    </xf>
    <xf numFmtId="3" fontId="24" fillId="11" borderId="21" xfId="10" applyNumberFormat="1" applyFont="1" applyFill="1" applyBorder="1" applyAlignment="1">
      <alignment horizontal="right" vertical="center" wrapText="1"/>
    </xf>
    <xf numFmtId="3" fontId="27" fillId="11" borderId="21" xfId="10" applyNumberFormat="1" applyFont="1" applyFill="1" applyBorder="1" applyAlignment="1">
      <alignment horizontal="center" vertical="center" wrapText="1"/>
    </xf>
    <xf numFmtId="170" fontId="27" fillId="11" borderId="21" xfId="10" applyNumberFormat="1" applyFont="1" applyFill="1" applyBorder="1" applyAlignment="1">
      <alignment horizontal="center" vertical="center" wrapText="1"/>
    </xf>
    <xf numFmtId="0" fontId="18" fillId="0" borderId="0" xfId="8" applyAlignment="1">
      <alignment wrapText="1"/>
    </xf>
    <xf numFmtId="3" fontId="24" fillId="11" borderId="16" xfId="10" applyNumberFormat="1" applyFont="1" applyFill="1" applyBorder="1" applyAlignment="1">
      <alignment vertical="center" wrapText="1"/>
    </xf>
    <xf numFmtId="3" fontId="24" fillId="11" borderId="21" xfId="10" applyNumberFormat="1" applyFont="1" applyFill="1" applyBorder="1" applyAlignment="1">
      <alignment horizontal="center" vertical="center" wrapText="1"/>
    </xf>
    <xf numFmtId="170" fontId="24" fillId="11" borderId="21" xfId="10" applyNumberFormat="1" applyFont="1" applyFill="1" applyBorder="1" applyAlignment="1">
      <alignment horizontal="center" vertical="center" wrapText="1"/>
    </xf>
    <xf numFmtId="168" fontId="25" fillId="0" borderId="22" xfId="13" applyNumberFormat="1" applyFont="1" applyBorder="1" applyAlignment="1">
      <alignment vertical="center"/>
    </xf>
    <xf numFmtId="3" fontId="25" fillId="0" borderId="0" xfId="10" applyNumberFormat="1" applyFont="1" applyAlignment="1">
      <alignment vertical="center"/>
    </xf>
    <xf numFmtId="170" fontId="25" fillId="0" borderId="0" xfId="10" applyNumberFormat="1" applyFont="1" applyAlignment="1">
      <alignment horizontal="right" vertical="center"/>
    </xf>
    <xf numFmtId="3" fontId="25" fillId="0" borderId="0" xfId="10" applyNumberFormat="1" applyFont="1" applyAlignment="1">
      <alignment horizontal="right" vertical="center"/>
    </xf>
    <xf numFmtId="3" fontId="25" fillId="0" borderId="0" xfId="14" applyNumberFormat="1" applyFont="1" applyAlignment="1">
      <alignment horizontal="center" vertical="center"/>
    </xf>
    <xf numFmtId="3" fontId="25" fillId="0" borderId="0" xfId="10" applyNumberFormat="1" applyFont="1" applyAlignment="1">
      <alignment horizontal="center" vertical="center"/>
    </xf>
    <xf numFmtId="170" fontId="25" fillId="0" borderId="23" xfId="10" applyNumberFormat="1" applyFont="1" applyBorder="1" applyAlignment="1">
      <alignment horizontal="center" vertical="center"/>
    </xf>
    <xf numFmtId="3" fontId="24" fillId="11" borderId="21" xfId="10" applyNumberFormat="1" applyFont="1" applyFill="1" applyBorder="1" applyAlignment="1">
      <alignment vertical="center"/>
    </xf>
    <xf numFmtId="170" fontId="24" fillId="11" borderId="21" xfId="10" applyNumberFormat="1" applyFont="1" applyFill="1" applyBorder="1" applyAlignment="1">
      <alignment horizontal="right" vertical="center"/>
    </xf>
    <xf numFmtId="3" fontId="24" fillId="11" borderId="21" xfId="14" applyNumberFormat="1" applyFont="1" applyFill="1" applyBorder="1" applyAlignment="1">
      <alignment horizontal="center" vertical="center"/>
    </xf>
    <xf numFmtId="170" fontId="24" fillId="11" borderId="16" xfId="10" applyNumberFormat="1" applyFont="1" applyFill="1" applyBorder="1" applyAlignment="1">
      <alignment horizontal="right" vertical="center"/>
    </xf>
    <xf numFmtId="3" fontId="24" fillId="11" borderId="21" xfId="10" applyNumberFormat="1" applyFont="1" applyFill="1" applyBorder="1" applyAlignment="1">
      <alignment horizontal="center" vertical="center"/>
    </xf>
    <xf numFmtId="170" fontId="24" fillId="11" borderId="21" xfId="10" applyNumberFormat="1" applyFont="1" applyFill="1" applyBorder="1" applyAlignment="1">
      <alignment horizontal="center" vertical="center"/>
    </xf>
    <xf numFmtId="3" fontId="28" fillId="0" borderId="0" xfId="9" applyNumberFormat="1" applyFont="1" applyAlignment="1">
      <alignment horizontal="left" vertical="center"/>
    </xf>
    <xf numFmtId="3" fontId="28" fillId="0" borderId="0" xfId="10" applyNumberFormat="1" applyFont="1" applyAlignment="1">
      <alignment horizontal="center" vertical="center"/>
    </xf>
    <xf numFmtId="3" fontId="26" fillId="0" borderId="0" xfId="10" applyNumberFormat="1" applyFont="1" applyAlignment="1">
      <alignment vertical="center"/>
    </xf>
    <xf numFmtId="167" fontId="26" fillId="0" borderId="0" xfId="10" applyNumberFormat="1" applyFont="1" applyAlignment="1">
      <alignment vertical="center"/>
    </xf>
    <xf numFmtId="0" fontId="29" fillId="0" borderId="0" xfId="15" applyFont="1" applyAlignment="1" applyProtection="1">
      <alignment horizontal="left" indent="3"/>
      <protection locked="0"/>
    </xf>
    <xf numFmtId="0" fontId="30" fillId="0" borderId="0" xfId="15" applyFont="1" applyAlignment="1" applyProtection="1">
      <alignment vertical="center"/>
      <protection locked="0"/>
    </xf>
    <xf numFmtId="0" fontId="30" fillId="0" borderId="0" xfId="15" applyFont="1" applyProtection="1">
      <protection locked="0"/>
    </xf>
    <xf numFmtId="0" fontId="18" fillId="0" borderId="0" xfId="15"/>
    <xf numFmtId="0" fontId="31" fillId="0" borderId="0" xfId="15" applyFont="1" applyProtection="1">
      <protection locked="0"/>
    </xf>
    <xf numFmtId="0" fontId="29" fillId="0" borderId="0" xfId="15" applyFont="1" applyProtection="1">
      <protection locked="0"/>
    </xf>
    <xf numFmtId="0" fontId="31" fillId="0" borderId="0" xfId="15" applyFont="1" applyAlignment="1" applyProtection="1">
      <alignment vertical="center"/>
      <protection locked="0"/>
    </xf>
    <xf numFmtId="0" fontId="31" fillId="0" borderId="0" xfId="15" applyFont="1" applyAlignment="1" applyProtection="1">
      <alignment horizontal="right" vertical="center"/>
      <protection locked="0"/>
    </xf>
    <xf numFmtId="3" fontId="32" fillId="0" borderId="12" xfId="16" applyNumberFormat="1" applyFont="1" applyBorder="1" applyAlignment="1" applyProtection="1">
      <alignment horizontal="center" vertical="center"/>
      <protection locked="0"/>
    </xf>
    <xf numFmtId="3" fontId="33" fillId="10" borderId="13" xfId="17" applyNumberFormat="1" applyFont="1" applyFill="1" applyBorder="1" applyAlignment="1" applyProtection="1">
      <alignment vertical="center"/>
      <protection locked="0"/>
    </xf>
    <xf numFmtId="3" fontId="33" fillId="10" borderId="14" xfId="17" applyNumberFormat="1" applyFont="1" applyFill="1" applyBorder="1" applyAlignment="1" applyProtection="1">
      <alignment horizontal="center" vertical="center"/>
      <protection locked="0"/>
    </xf>
    <xf numFmtId="3" fontId="33" fillId="10" borderId="12" xfId="18" applyNumberFormat="1" applyFont="1" applyFill="1" applyBorder="1" applyAlignment="1" applyProtection="1">
      <alignment horizontal="center" vertical="center"/>
      <protection locked="0"/>
    </xf>
    <xf numFmtId="3" fontId="33" fillId="10" borderId="17" xfId="18" applyNumberFormat="1" applyFont="1" applyFill="1" applyBorder="1" applyAlignment="1" applyProtection="1">
      <alignment horizontal="center" vertical="center"/>
      <protection locked="0"/>
    </xf>
    <xf numFmtId="3" fontId="33" fillId="10" borderId="14" xfId="17" applyNumberFormat="1" applyFont="1" applyFill="1" applyBorder="1" applyAlignment="1" applyProtection="1">
      <alignment vertical="center"/>
      <protection locked="0"/>
    </xf>
    <xf numFmtId="3" fontId="33" fillId="10" borderId="13" xfId="19" applyNumberFormat="1" applyFont="1" applyFill="1" applyBorder="1" applyAlignment="1" applyProtection="1">
      <alignment vertical="center"/>
      <protection locked="0"/>
    </xf>
    <xf numFmtId="167" fontId="33" fillId="10" borderId="13" xfId="17" applyNumberFormat="1" applyFont="1" applyFill="1" applyBorder="1" applyAlignment="1" applyProtection="1">
      <alignment horizontal="center" vertical="center"/>
      <protection locked="0"/>
    </xf>
    <xf numFmtId="3" fontId="33" fillId="10" borderId="13" xfId="18" applyNumberFormat="1" applyFont="1" applyFill="1" applyBorder="1" applyAlignment="1" applyProtection="1">
      <alignment vertical="center"/>
      <protection locked="0"/>
    </xf>
    <xf numFmtId="3" fontId="33" fillId="10" borderId="16" xfId="17" applyNumberFormat="1" applyFont="1" applyFill="1" applyBorder="1" applyAlignment="1" applyProtection="1">
      <alignment vertical="center"/>
      <protection locked="0"/>
    </xf>
    <xf numFmtId="1" fontId="33" fillId="10" borderId="16" xfId="16" applyNumberFormat="1" applyFont="1" applyFill="1" applyBorder="1" applyAlignment="1" applyProtection="1">
      <alignment horizontal="center" vertical="center"/>
      <protection locked="0"/>
    </xf>
    <xf numFmtId="169" fontId="35" fillId="0" borderId="24" xfId="17" applyNumberFormat="1" applyFont="1" applyBorder="1" applyAlignment="1" applyProtection="1">
      <alignment vertical="center"/>
      <protection locked="0"/>
    </xf>
    <xf numFmtId="3" fontId="35" fillId="0" borderId="24" xfId="17" applyNumberFormat="1" applyFont="1" applyBorder="1" applyAlignment="1" applyProtection="1">
      <alignment horizontal="right" vertical="center"/>
      <protection locked="0"/>
    </xf>
    <xf numFmtId="170" fontId="35" fillId="0" borderId="24" xfId="17" applyNumberFormat="1" applyFont="1" applyBorder="1" applyAlignment="1" applyProtection="1">
      <alignment horizontal="right" vertical="center"/>
      <protection locked="0"/>
    </xf>
    <xf numFmtId="3" fontId="35" fillId="0" borderId="24" xfId="21" applyNumberFormat="1" applyFont="1" applyBorder="1" applyAlignment="1" applyProtection="1">
      <alignment horizontal="right" vertical="center"/>
      <protection locked="0"/>
    </xf>
    <xf numFmtId="169" fontId="35" fillId="0" borderId="14" xfId="17" applyNumberFormat="1" applyFont="1" applyBorder="1" applyAlignment="1" applyProtection="1">
      <alignment vertical="center"/>
      <protection locked="0"/>
    </xf>
    <xf numFmtId="3" fontId="35" fillId="0" borderId="14" xfId="17" applyNumberFormat="1" applyFont="1" applyBorder="1" applyAlignment="1" applyProtection="1">
      <alignment horizontal="right" vertical="center"/>
      <protection locked="0"/>
    </xf>
    <xf numFmtId="170" fontId="35" fillId="0" borderId="14" xfId="17" applyNumberFormat="1" applyFont="1" applyBorder="1" applyAlignment="1" applyProtection="1">
      <alignment horizontal="right" vertical="center"/>
      <protection locked="0"/>
    </xf>
    <xf numFmtId="3" fontId="35" fillId="0" borderId="16" xfId="17" applyNumberFormat="1" applyFont="1" applyBorder="1" applyAlignment="1" applyProtection="1">
      <alignment horizontal="right" vertical="center"/>
      <protection locked="0"/>
    </xf>
    <xf numFmtId="170" fontId="35" fillId="0" borderId="16" xfId="17" applyNumberFormat="1" applyFont="1" applyBorder="1" applyAlignment="1" applyProtection="1">
      <alignment horizontal="right" vertical="center"/>
      <protection locked="0"/>
    </xf>
    <xf numFmtId="171" fontId="35" fillId="0" borderId="14" xfId="17" applyNumberFormat="1" applyFont="1" applyBorder="1" applyAlignment="1" applyProtection="1">
      <alignment horizontal="right" vertical="center"/>
      <protection locked="0"/>
    </xf>
    <xf numFmtId="169" fontId="35" fillId="0" borderId="13" xfId="17" applyNumberFormat="1" applyFont="1" applyBorder="1" applyAlignment="1" applyProtection="1">
      <alignment vertical="center" wrapText="1"/>
      <protection locked="0"/>
    </xf>
    <xf numFmtId="3" fontId="35" fillId="0" borderId="13" xfId="17" applyNumberFormat="1" applyFont="1" applyBorder="1" applyAlignment="1" applyProtection="1">
      <alignment horizontal="right" vertical="center"/>
      <protection locked="0"/>
    </xf>
    <xf numFmtId="170" fontId="35" fillId="0" borderId="13" xfId="17" applyNumberFormat="1" applyFont="1" applyBorder="1" applyAlignment="1" applyProtection="1">
      <alignment horizontal="right" vertical="center"/>
      <protection locked="0"/>
    </xf>
    <xf numFmtId="3" fontId="36" fillId="0" borderId="13" xfId="17" applyNumberFormat="1" applyFont="1" applyBorder="1" applyAlignment="1" applyProtection="1">
      <alignment horizontal="right" vertical="center"/>
      <protection locked="0"/>
    </xf>
    <xf numFmtId="169" fontId="35" fillId="0" borderId="16" xfId="17" applyNumberFormat="1" applyFont="1" applyBorder="1" applyAlignment="1" applyProtection="1">
      <alignment vertical="center" wrapText="1"/>
      <protection locked="0"/>
    </xf>
    <xf numFmtId="3" fontId="36" fillId="0" borderId="16" xfId="17" applyNumberFormat="1" applyFont="1" applyBorder="1" applyAlignment="1" applyProtection="1">
      <alignment horizontal="right" vertical="center"/>
      <protection locked="0"/>
    </xf>
    <xf numFmtId="169" fontId="33" fillId="11" borderId="21" xfId="17" applyNumberFormat="1" applyFont="1" applyFill="1" applyBorder="1" applyAlignment="1" applyProtection="1">
      <alignment vertical="center" wrapText="1"/>
      <protection locked="0"/>
    </xf>
    <xf numFmtId="3" fontId="33" fillId="11" borderId="21" xfId="17" applyNumberFormat="1" applyFont="1" applyFill="1" applyBorder="1" applyAlignment="1" applyProtection="1">
      <alignment horizontal="right" vertical="center" wrapText="1"/>
      <protection locked="0"/>
    </xf>
    <xf numFmtId="170" fontId="33" fillId="11" borderId="21" xfId="17" applyNumberFormat="1" applyFont="1" applyFill="1" applyBorder="1" applyAlignment="1" applyProtection="1">
      <alignment horizontal="right" vertical="center" wrapText="1"/>
      <protection locked="0"/>
    </xf>
    <xf numFmtId="3" fontId="37" fillId="11" borderId="21" xfId="17" applyNumberFormat="1" applyFont="1" applyFill="1" applyBorder="1" applyAlignment="1" applyProtection="1">
      <alignment horizontal="right" vertical="center" wrapText="1"/>
      <protection locked="0"/>
    </xf>
    <xf numFmtId="170" fontId="37" fillId="11" borderId="21" xfId="17" applyNumberFormat="1" applyFont="1" applyFill="1" applyBorder="1" applyAlignment="1" applyProtection="1">
      <alignment horizontal="right" vertical="center" wrapText="1"/>
      <protection locked="0"/>
    </xf>
    <xf numFmtId="3" fontId="33" fillId="11" borderId="16" xfId="17" applyNumberFormat="1" applyFont="1" applyFill="1" applyBorder="1" applyAlignment="1" applyProtection="1">
      <alignment horizontal="right" vertical="center" wrapText="1"/>
      <protection locked="0"/>
    </xf>
    <xf numFmtId="3" fontId="33" fillId="11" borderId="21" xfId="17" applyNumberFormat="1" applyFont="1" applyFill="1" applyBorder="1" applyAlignment="1" applyProtection="1">
      <alignment horizontal="right" vertical="center"/>
      <protection locked="0"/>
    </xf>
    <xf numFmtId="170" fontId="33" fillId="11" borderId="21" xfId="17" applyNumberFormat="1" applyFont="1" applyFill="1" applyBorder="1" applyAlignment="1" applyProtection="1">
      <alignment horizontal="right" vertical="center"/>
      <protection locked="0"/>
    </xf>
    <xf numFmtId="3" fontId="33" fillId="11" borderId="21" xfId="21" applyNumberFormat="1" applyFont="1" applyFill="1" applyBorder="1" applyAlignment="1" applyProtection="1">
      <alignment horizontal="right" vertical="center"/>
      <protection locked="0"/>
    </xf>
    <xf numFmtId="170" fontId="33" fillId="11" borderId="16" xfId="17" applyNumberFormat="1" applyFont="1" applyFill="1" applyBorder="1" applyAlignment="1" applyProtection="1">
      <alignment horizontal="right" vertical="center"/>
      <protection locked="0"/>
    </xf>
    <xf numFmtId="3" fontId="38" fillId="0" borderId="0" xfId="16" applyNumberFormat="1" applyFont="1" applyAlignment="1" applyProtection="1">
      <alignment horizontal="left" vertical="center"/>
      <protection locked="0"/>
    </xf>
    <xf numFmtId="3" fontId="38" fillId="0" borderId="0" xfId="17" applyNumberFormat="1" applyFont="1" applyAlignment="1" applyProtection="1">
      <alignment horizontal="center" vertical="center"/>
      <protection locked="0"/>
    </xf>
    <xf numFmtId="3" fontId="35" fillId="0" borderId="0" xfId="17" applyNumberFormat="1" applyFont="1" applyAlignment="1" applyProtection="1">
      <alignment vertical="center"/>
      <protection locked="0"/>
    </xf>
    <xf numFmtId="167" fontId="35" fillId="0" borderId="0" xfId="17" applyNumberFormat="1" applyFont="1" applyAlignment="1" applyProtection="1">
      <alignment vertical="center"/>
      <protection locked="0"/>
    </xf>
    <xf numFmtId="3" fontId="32" fillId="0" borderId="12" xfId="15" applyNumberFormat="1" applyFont="1" applyBorder="1" applyAlignment="1" applyProtection="1">
      <alignment horizontal="center" vertical="center"/>
      <protection locked="0"/>
    </xf>
    <xf numFmtId="3" fontId="33" fillId="10" borderId="13" xfId="15" applyNumberFormat="1" applyFont="1" applyFill="1" applyBorder="1" applyAlignment="1" applyProtection="1">
      <alignment vertical="center"/>
      <protection locked="0"/>
    </xf>
    <xf numFmtId="3" fontId="33" fillId="10" borderId="14" xfId="15" applyNumberFormat="1" applyFont="1" applyFill="1" applyBorder="1" applyAlignment="1" applyProtection="1">
      <alignment horizontal="center" vertical="center"/>
      <protection locked="0"/>
    </xf>
    <xf numFmtId="3" fontId="33" fillId="10" borderId="12" xfId="15" applyNumberFormat="1" applyFont="1" applyFill="1" applyBorder="1" applyAlignment="1" applyProtection="1">
      <alignment horizontal="center" vertical="center"/>
      <protection locked="0"/>
    </xf>
    <xf numFmtId="3" fontId="33" fillId="10" borderId="17" xfId="15" applyNumberFormat="1" applyFont="1" applyFill="1" applyBorder="1" applyAlignment="1" applyProtection="1">
      <alignment horizontal="center" vertical="center"/>
      <protection locked="0"/>
    </xf>
    <xf numFmtId="3" fontId="33" fillId="10" borderId="14" xfId="15" applyNumberFormat="1" applyFont="1" applyFill="1" applyBorder="1" applyAlignment="1" applyProtection="1">
      <alignment vertical="center"/>
      <protection locked="0"/>
    </xf>
    <xf numFmtId="167" fontId="33" fillId="10" borderId="13" xfId="15" applyNumberFormat="1" applyFont="1" applyFill="1" applyBorder="1" applyAlignment="1" applyProtection="1">
      <alignment horizontal="center" vertical="center"/>
      <protection locked="0"/>
    </xf>
    <xf numFmtId="3" fontId="33" fillId="10" borderId="16" xfId="15" applyNumberFormat="1" applyFont="1" applyFill="1" applyBorder="1" applyAlignment="1" applyProtection="1">
      <alignment vertical="center"/>
      <protection locked="0"/>
    </xf>
    <xf numFmtId="1" fontId="33" fillId="10" borderId="16" xfId="15" applyNumberFormat="1" applyFont="1" applyFill="1" applyBorder="1" applyAlignment="1" applyProtection="1">
      <alignment horizontal="center" vertical="center"/>
      <protection locked="0"/>
    </xf>
    <xf numFmtId="169" fontId="35" fillId="0" borderId="24" xfId="15" applyNumberFormat="1" applyFont="1" applyBorder="1" applyAlignment="1" applyProtection="1">
      <alignment vertical="center"/>
      <protection locked="0"/>
    </xf>
    <xf numFmtId="3" fontId="35" fillId="0" borderId="24" xfId="15" applyNumberFormat="1" applyFont="1" applyBorder="1" applyAlignment="1" applyProtection="1">
      <alignment horizontal="right" vertical="center"/>
      <protection locked="0"/>
    </xf>
    <xf numFmtId="170" fontId="35" fillId="0" borderId="24" xfId="15" applyNumberFormat="1" applyFont="1" applyBorder="1" applyAlignment="1" applyProtection="1">
      <alignment horizontal="right" vertical="center"/>
      <protection locked="0"/>
    </xf>
    <xf numFmtId="172" fontId="35" fillId="0" borderId="24" xfId="15" applyNumberFormat="1" applyFont="1" applyBorder="1" applyAlignment="1" applyProtection="1">
      <alignment horizontal="right" vertical="center"/>
      <protection locked="0"/>
    </xf>
    <xf numFmtId="169" fontId="35" fillId="0" borderId="14" xfId="15" applyNumberFormat="1" applyFont="1" applyBorder="1" applyAlignment="1" applyProtection="1">
      <alignment vertical="center"/>
      <protection locked="0"/>
    </xf>
    <xf numFmtId="3" fontId="35" fillId="0" borderId="14" xfId="15" applyNumberFormat="1" applyFont="1" applyBorder="1" applyAlignment="1" applyProtection="1">
      <alignment horizontal="right" vertical="center"/>
      <protection locked="0"/>
    </xf>
    <xf numFmtId="170" fontId="35" fillId="0" borderId="14" xfId="15" applyNumberFormat="1" applyFont="1" applyBorder="1" applyAlignment="1" applyProtection="1">
      <alignment horizontal="right" vertical="center"/>
      <protection locked="0"/>
    </xf>
    <xf numFmtId="172" fontId="35" fillId="0" borderId="14" xfId="15" applyNumberFormat="1" applyFont="1" applyBorder="1" applyAlignment="1" applyProtection="1">
      <alignment horizontal="right" vertical="center"/>
      <protection locked="0"/>
    </xf>
    <xf numFmtId="170" fontId="35" fillId="0" borderId="16" xfId="15" applyNumberFormat="1" applyFont="1" applyBorder="1" applyAlignment="1" applyProtection="1">
      <alignment horizontal="right" vertical="center"/>
      <protection locked="0"/>
    </xf>
    <xf numFmtId="169" fontId="35" fillId="0" borderId="13" xfId="15" applyNumberFormat="1" applyFont="1" applyBorder="1" applyAlignment="1" applyProtection="1">
      <alignment vertical="center" wrapText="1"/>
      <protection locked="0"/>
    </xf>
    <xf numFmtId="3" fontId="36" fillId="0" borderId="14" xfId="15" applyNumberFormat="1" applyFont="1" applyBorder="1" applyAlignment="1" applyProtection="1">
      <alignment horizontal="right" vertical="center"/>
      <protection locked="0"/>
    </xf>
    <xf numFmtId="169" fontId="35" fillId="0" borderId="16" xfId="15" applyNumberFormat="1" applyFont="1" applyBorder="1" applyAlignment="1" applyProtection="1">
      <alignment vertical="center" wrapText="1"/>
      <protection locked="0"/>
    </xf>
    <xf numFmtId="169" fontId="33" fillId="11" borderId="21" xfId="15" applyNumberFormat="1" applyFont="1" applyFill="1" applyBorder="1" applyAlignment="1" applyProtection="1">
      <alignment vertical="center" wrapText="1"/>
      <protection locked="0"/>
    </xf>
    <xf numFmtId="3" fontId="33" fillId="11" borderId="21" xfId="15" applyNumberFormat="1" applyFont="1" applyFill="1" applyBorder="1" applyAlignment="1" applyProtection="1">
      <alignment horizontal="right" vertical="center"/>
      <protection locked="0"/>
    </xf>
    <xf numFmtId="170" fontId="33" fillId="11" borderId="21" xfId="15" applyNumberFormat="1" applyFont="1" applyFill="1" applyBorder="1" applyAlignment="1" applyProtection="1">
      <alignment horizontal="right" vertical="center"/>
      <protection locked="0"/>
    </xf>
    <xf numFmtId="173" fontId="33" fillId="11" borderId="21" xfId="15" applyNumberFormat="1" applyFont="1" applyFill="1" applyBorder="1" applyAlignment="1">
      <alignment horizontal="right" vertical="center"/>
    </xf>
    <xf numFmtId="3" fontId="33" fillId="11" borderId="21" xfId="15" applyNumberFormat="1" applyFont="1" applyFill="1" applyBorder="1" applyAlignment="1">
      <alignment horizontal="right" vertical="center"/>
    </xf>
    <xf numFmtId="170" fontId="33" fillId="11" borderId="21" xfId="15" applyNumberFormat="1" applyFont="1" applyFill="1" applyBorder="1" applyAlignment="1">
      <alignment horizontal="right" vertical="center"/>
    </xf>
    <xf numFmtId="3" fontId="38" fillId="0" borderId="0" xfId="15" applyNumberFormat="1" applyFont="1" applyAlignment="1" applyProtection="1">
      <alignment horizontal="left" vertical="center"/>
      <protection locked="0"/>
    </xf>
    <xf numFmtId="3" fontId="38" fillId="0" borderId="0" xfId="15" applyNumberFormat="1" applyFont="1" applyAlignment="1" applyProtection="1">
      <alignment horizontal="center" vertical="center"/>
      <protection locked="0"/>
    </xf>
    <xf numFmtId="3" fontId="35" fillId="0" borderId="0" xfId="15" applyNumberFormat="1" applyFont="1" applyAlignment="1" applyProtection="1">
      <alignment vertical="center"/>
      <protection locked="0"/>
    </xf>
    <xf numFmtId="167" fontId="35" fillId="0" borderId="0" xfId="15" applyNumberFormat="1" applyFont="1" applyAlignment="1" applyProtection="1">
      <alignment vertical="center"/>
      <protection locked="0"/>
    </xf>
    <xf numFmtId="3" fontId="11" fillId="0" borderId="14" xfId="10" applyNumberFormat="1" applyFont="1" applyBorder="1" applyAlignment="1">
      <alignment vertical="center"/>
    </xf>
    <xf numFmtId="3" fontId="39" fillId="0" borderId="24" xfId="17" applyNumberFormat="1" applyFont="1" applyBorder="1" applyAlignment="1" applyProtection="1">
      <alignment horizontal="right" vertical="center"/>
      <protection locked="0"/>
    </xf>
    <xf numFmtId="3" fontId="39" fillId="0" borderId="14" xfId="17" applyNumberFormat="1" applyFont="1" applyBorder="1" applyAlignment="1" applyProtection="1">
      <alignment horizontal="right" vertical="center"/>
      <protection locked="0"/>
    </xf>
    <xf numFmtId="3" fontId="39" fillId="0" borderId="16" xfId="17" applyNumberFormat="1" applyFont="1" applyBorder="1" applyAlignment="1" applyProtection="1">
      <alignment horizontal="right" vertical="center"/>
      <protection locked="0"/>
    </xf>
    <xf numFmtId="3" fontId="39" fillId="0" borderId="24" xfId="15" applyNumberFormat="1" applyFont="1" applyBorder="1" applyAlignment="1" applyProtection="1">
      <alignment horizontal="right" vertical="center"/>
      <protection locked="0"/>
    </xf>
    <xf numFmtId="3" fontId="39" fillId="0" borderId="14" xfId="15" applyNumberFormat="1" applyFont="1" applyBorder="1" applyAlignment="1" applyProtection="1">
      <alignment horizontal="right" vertical="center"/>
      <protection locked="0"/>
    </xf>
    <xf numFmtId="171" fontId="17" fillId="0" borderId="14" xfId="10" applyNumberFormat="1" applyFont="1" applyBorder="1" applyAlignment="1">
      <alignment vertical="center"/>
    </xf>
    <xf numFmtId="171" fontId="36" fillId="0" borderId="14" xfId="17" applyNumberFormat="1" applyFont="1" applyBorder="1" applyAlignment="1" applyProtection="1">
      <alignment horizontal="right" vertical="center"/>
      <protection locked="0"/>
    </xf>
    <xf numFmtId="170" fontId="36" fillId="0" borderId="16" xfId="15" applyNumberFormat="1" applyFont="1" applyBorder="1" applyAlignment="1" applyProtection="1">
      <alignment horizontal="right" vertical="center"/>
      <protection locked="0"/>
    </xf>
    <xf numFmtId="0" fontId="18" fillId="9" borderId="0" xfId="8" applyFill="1"/>
    <xf numFmtId="0" fontId="18" fillId="9" borderId="0" xfId="8" applyFill="1" applyAlignment="1">
      <alignment wrapText="1"/>
    </xf>
    <xf numFmtId="174" fontId="3" fillId="0" borderId="0" xfId="1" applyNumberFormat="1" applyFont="1"/>
    <xf numFmtId="9" fontId="0" fillId="0" borderId="0" xfId="22" applyFont="1"/>
    <xf numFmtId="0" fontId="0" fillId="9" borderId="0" xfId="0" applyFill="1"/>
    <xf numFmtId="0" fontId="43" fillId="13" borderId="29" xfId="23" applyFont="1" applyFill="1" applyBorder="1" applyAlignment="1">
      <alignment horizontal="center" vertical="center" wrapText="1"/>
    </xf>
    <xf numFmtId="0" fontId="40" fillId="0" borderId="0" xfId="23"/>
    <xf numFmtId="0" fontId="40" fillId="12" borderId="32" xfId="23" applyFill="1" applyBorder="1" applyAlignment="1">
      <alignment horizontal="left" vertical="center" wrapText="1"/>
    </xf>
    <xf numFmtId="0" fontId="43" fillId="13" borderId="25" xfId="23" applyFont="1" applyFill="1" applyBorder="1" applyAlignment="1">
      <alignment vertical="center" wrapText="1"/>
    </xf>
    <xf numFmtId="0" fontId="40" fillId="12" borderId="31" xfId="23" applyFill="1" applyBorder="1" applyAlignment="1">
      <alignment vertical="center" wrapText="1"/>
    </xf>
    <xf numFmtId="0" fontId="43" fillId="13" borderId="29" xfId="0" applyFont="1" applyFill="1" applyBorder="1" applyAlignment="1">
      <alignment horizontal="center" vertical="center" wrapText="1"/>
    </xf>
    <xf numFmtId="0" fontId="40" fillId="12" borderId="31" xfId="0" applyFont="1" applyFill="1" applyBorder="1" applyAlignment="1">
      <alignment vertical="center" wrapText="1"/>
    </xf>
    <xf numFmtId="0" fontId="40" fillId="12" borderId="32" xfId="0" applyFont="1" applyFill="1" applyBorder="1" applyAlignment="1">
      <alignment vertical="center" wrapText="1"/>
    </xf>
    <xf numFmtId="0" fontId="43" fillId="13" borderId="25" xfId="0" applyFont="1" applyFill="1" applyBorder="1" applyAlignment="1">
      <alignment vertical="center" wrapText="1"/>
    </xf>
    <xf numFmtId="0" fontId="40" fillId="12" borderId="30" xfId="23" applyFill="1" applyBorder="1" applyAlignment="1">
      <alignment vertical="center"/>
    </xf>
    <xf numFmtId="0" fontId="40" fillId="12" borderId="30" xfId="23" applyFill="1" applyBorder="1" applyAlignment="1">
      <alignment horizontal="left" vertical="center"/>
    </xf>
    <xf numFmtId="0" fontId="40" fillId="12" borderId="30" xfId="0" applyFont="1" applyFill="1" applyBorder="1" applyAlignment="1">
      <alignment vertical="center"/>
    </xf>
    <xf numFmtId="0" fontId="40" fillId="12" borderId="32" xfId="23" applyFill="1" applyBorder="1" applyAlignment="1">
      <alignment vertical="center" wrapText="1"/>
    </xf>
    <xf numFmtId="0" fontId="41" fillId="0" borderId="31" xfId="23" applyFont="1" applyBorder="1" applyAlignment="1">
      <alignment vertical="center" wrapText="1"/>
    </xf>
    <xf numFmtId="0" fontId="41" fillId="0" borderId="30" xfId="23" applyFont="1" applyBorder="1" applyAlignment="1">
      <alignment vertical="center"/>
    </xf>
    <xf numFmtId="0" fontId="43" fillId="13" borderId="25" xfId="23" applyFont="1" applyFill="1" applyBorder="1" applyAlignment="1">
      <alignment vertical="center"/>
    </xf>
    <xf numFmtId="0" fontId="40" fillId="0" borderId="28" xfId="23" applyBorder="1"/>
    <xf numFmtId="0" fontId="41" fillId="0" borderId="31" xfId="23" applyFont="1" applyBorder="1" applyAlignment="1">
      <alignment vertical="center"/>
    </xf>
    <xf numFmtId="0" fontId="41" fillId="0" borderId="32" xfId="23" applyFont="1" applyBorder="1" applyAlignment="1">
      <alignment vertical="center"/>
    </xf>
    <xf numFmtId="0" fontId="40" fillId="12" borderId="31" xfId="23" applyFill="1" applyBorder="1" applyAlignment="1">
      <alignment vertical="center"/>
    </xf>
    <xf numFmtId="0" fontId="40" fillId="12" borderId="32" xfId="23" applyFill="1" applyBorder="1" applyAlignment="1">
      <alignment vertical="center"/>
    </xf>
    <xf numFmtId="10" fontId="44" fillId="0" borderId="27" xfId="23" applyNumberFormat="1" applyFont="1" applyBorder="1" applyAlignment="1">
      <alignment horizontal="center" vertical="center"/>
    </xf>
    <xf numFmtId="9" fontId="44" fillId="0" borderId="25" xfId="23" applyNumberFormat="1" applyFont="1" applyBorder="1" applyAlignment="1">
      <alignment horizontal="center" vertical="center"/>
    </xf>
    <xf numFmtId="10" fontId="44" fillId="0" borderId="27" xfId="0" applyNumberFormat="1" applyFont="1" applyBorder="1" applyAlignment="1">
      <alignment horizontal="center" vertical="center"/>
    </xf>
    <xf numFmtId="9" fontId="44" fillId="0" borderId="25" xfId="0" applyNumberFormat="1" applyFont="1" applyBorder="1" applyAlignment="1">
      <alignment horizontal="center" vertical="center"/>
    </xf>
    <xf numFmtId="10" fontId="42" fillId="0" borderId="25" xfId="23" applyNumberFormat="1" applyFont="1" applyBorder="1" applyAlignment="1">
      <alignment horizontal="center" vertical="center"/>
    </xf>
    <xf numFmtId="0" fontId="14" fillId="0" borderId="0" xfId="0" applyFont="1"/>
    <xf numFmtId="9" fontId="0" fillId="0" borderId="0" xfId="0" applyNumberFormat="1"/>
    <xf numFmtId="1" fontId="0" fillId="0" borderId="0" xfId="0" applyNumberFormat="1"/>
    <xf numFmtId="0" fontId="45" fillId="0" borderId="0" xfId="0" applyFont="1"/>
    <xf numFmtId="0" fontId="2" fillId="0" borderId="0" xfId="0" applyFont="1"/>
    <xf numFmtId="9" fontId="2" fillId="0" borderId="0" xfId="0" applyNumberFormat="1" applyFont="1"/>
    <xf numFmtId="0" fontId="46" fillId="0" borderId="0" xfId="0" applyFont="1"/>
    <xf numFmtId="9" fontId="0" fillId="0" borderId="0" xfId="2" applyFont="1"/>
    <xf numFmtId="0" fontId="3" fillId="0" borderId="0" xfId="3" applyAlignment="1">
      <alignment horizontal="left" vertical="center"/>
    </xf>
    <xf numFmtId="174" fontId="5" fillId="0" borderId="0" xfId="1" applyNumberFormat="1" applyFont="1"/>
    <xf numFmtId="0" fontId="48" fillId="0" borderId="0" xfId="4" applyFont="1"/>
    <xf numFmtId="3" fontId="11" fillId="8" borderId="0" xfId="5" applyNumberFormat="1" applyFont="1" applyFill="1" applyAlignment="1">
      <alignment horizontal="right" vertical="center" shrinkToFit="1"/>
    </xf>
    <xf numFmtId="174" fontId="0" fillId="0" borderId="0" xfId="1" applyNumberFormat="1" applyFont="1"/>
    <xf numFmtId="0" fontId="47" fillId="0" borderId="0" xfId="0" applyFont="1"/>
    <xf numFmtId="174" fontId="2" fillId="0" borderId="0" xfId="1" applyNumberFormat="1" applyFont="1"/>
    <xf numFmtId="174" fontId="49" fillId="0" borderId="0" xfId="1" applyNumberFormat="1" applyFont="1"/>
    <xf numFmtId="0" fontId="50" fillId="0" borderId="0" xfId="4" applyFont="1"/>
    <xf numFmtId="1" fontId="50" fillId="0" borderId="0" xfId="4" applyNumberFormat="1" applyFont="1"/>
    <xf numFmtId="174" fontId="50" fillId="0" borderId="0" xfId="1" applyNumberFormat="1" applyFont="1"/>
    <xf numFmtId="0" fontId="2" fillId="0" borderId="0" xfId="4" applyFont="1"/>
    <xf numFmtId="0" fontId="3" fillId="0" borderId="0" xfId="3" applyAlignment="1">
      <alignment horizontal="center" vertical="center" wrapText="1"/>
    </xf>
    <xf numFmtId="0" fontId="51" fillId="0" borderId="0" xfId="4" applyFont="1"/>
    <xf numFmtId="1" fontId="3" fillId="0" borderId="0" xfId="3" applyNumberFormat="1" applyAlignment="1">
      <alignment horizontal="center"/>
    </xf>
    <xf numFmtId="0" fontId="49" fillId="0" borderId="0" xfId="0" applyFont="1"/>
    <xf numFmtId="9" fontId="2" fillId="0" borderId="0" xfId="2" applyFont="1"/>
    <xf numFmtId="0" fontId="1" fillId="0" borderId="0" xfId="0" applyFont="1"/>
    <xf numFmtId="0" fontId="52" fillId="0" borderId="0" xfId="0" applyFont="1" applyAlignment="1">
      <alignment horizontal="justify" vertical="center"/>
    </xf>
    <xf numFmtId="167" fontId="2" fillId="0" borderId="0" xfId="0" applyNumberFormat="1" applyFont="1" applyAlignment="1">
      <alignment horizontal="center" vertical="center"/>
    </xf>
    <xf numFmtId="167" fontId="2" fillId="0" borderId="0" xfId="0" applyNumberFormat="1" applyFont="1" applyAlignment="1">
      <alignment horizontal="center"/>
    </xf>
    <xf numFmtId="0" fontId="3" fillId="0" borderId="0" xfId="1" applyNumberFormat="1" applyFont="1" applyAlignment="1">
      <alignment horizontal="center"/>
    </xf>
    <xf numFmtId="9" fontId="3" fillId="0" borderId="0" xfId="3" applyNumberFormat="1"/>
    <xf numFmtId="0" fontId="0" fillId="0" borderId="0" xfId="22" applyNumberFormat="1" applyFont="1"/>
    <xf numFmtId="0" fontId="53" fillId="12" borderId="0" xfId="0" applyFont="1" applyFill="1" applyAlignment="1">
      <alignment horizontal="left"/>
    </xf>
    <xf numFmtId="0" fontId="54" fillId="12" borderId="0" xfId="0" applyFont="1" applyFill="1" applyAlignment="1">
      <alignment horizontal="left"/>
    </xf>
    <xf numFmtId="0" fontId="55" fillId="14" borderId="0" xfId="0" applyFont="1" applyFill="1"/>
    <xf numFmtId="0" fontId="0" fillId="14" borderId="0" xfId="0" applyFill="1"/>
    <xf numFmtId="0" fontId="56" fillId="14" borderId="0" xfId="0" applyFont="1" applyFill="1"/>
    <xf numFmtId="0" fontId="57" fillId="14" borderId="0" xfId="0" applyFont="1" applyFill="1"/>
    <xf numFmtId="0" fontId="58" fillId="14" borderId="0" xfId="0" applyFont="1" applyFill="1"/>
    <xf numFmtId="0" fontId="59" fillId="14" borderId="0" xfId="0" applyFont="1" applyFill="1"/>
    <xf numFmtId="0" fontId="59" fillId="14" borderId="0" xfId="0" quotePrefix="1" applyFont="1" applyFill="1"/>
    <xf numFmtId="14" fontId="59" fillId="14" borderId="0" xfId="0" applyNumberFormat="1" applyFont="1" applyFill="1" applyAlignment="1">
      <alignment horizontal="left"/>
    </xf>
    <xf numFmtId="14" fontId="0" fillId="0" borderId="0" xfId="0" applyNumberFormat="1"/>
    <xf numFmtId="0" fontId="61" fillId="0" borderId="0" xfId="0" applyFont="1" applyAlignment="1">
      <alignment horizontal="center"/>
    </xf>
    <xf numFmtId="0" fontId="62" fillId="0" borderId="0" xfId="0" applyFont="1"/>
    <xf numFmtId="0" fontId="60" fillId="0" borderId="0" xfId="24"/>
    <xf numFmtId="0" fontId="59" fillId="0" borderId="0" xfId="0" applyFont="1"/>
    <xf numFmtId="0" fontId="53" fillId="15" borderId="0" xfId="0" applyFont="1" applyFill="1" applyAlignment="1">
      <alignment horizontal="left"/>
    </xf>
    <xf numFmtId="0" fontId="54" fillId="15" borderId="0" xfId="0" applyFont="1" applyFill="1" applyAlignment="1">
      <alignment horizontal="left"/>
    </xf>
    <xf numFmtId="0" fontId="15" fillId="14" borderId="0" xfId="0" applyFont="1" applyFill="1"/>
    <xf numFmtId="0" fontId="3" fillId="14" borderId="0" xfId="0" applyFont="1" applyFill="1"/>
    <xf numFmtId="0" fontId="63" fillId="14" borderId="0" xfId="0" applyFont="1" applyFill="1"/>
    <xf numFmtId="0" fontId="63" fillId="14" borderId="0" xfId="0" applyFont="1" applyFill="1" applyAlignment="1">
      <alignment wrapText="1"/>
    </xf>
    <xf numFmtId="0" fontId="63" fillId="14" borderId="0" xfId="0" applyFont="1" applyFill="1" applyAlignment="1">
      <alignment horizontal="left" wrapText="1"/>
    </xf>
    <xf numFmtId="0" fontId="64" fillId="14" borderId="0" xfId="0" applyFont="1" applyFill="1" applyAlignment="1">
      <alignment horizontal="left"/>
    </xf>
    <xf numFmtId="0" fontId="60" fillId="14" borderId="0" xfId="24" applyFill="1" applyAlignment="1">
      <alignment horizontal="left"/>
    </xf>
    <xf numFmtId="0" fontId="3" fillId="14" borderId="0" xfId="0" applyFont="1" applyFill="1" applyAlignment="1">
      <alignment horizontal="left"/>
    </xf>
    <xf numFmtId="0" fontId="65" fillId="14" borderId="0" xfId="0" applyFont="1" applyFill="1"/>
    <xf numFmtId="0" fontId="66" fillId="14" borderId="0" xfId="0" applyFont="1" applyFill="1"/>
    <xf numFmtId="0" fontId="60" fillId="14" borderId="0" xfId="24" applyFill="1"/>
    <xf numFmtId="0" fontId="67" fillId="14" borderId="0" xfId="0" applyFont="1" applyFill="1"/>
    <xf numFmtId="0" fontId="68" fillId="14" borderId="0" xfId="0" applyFont="1" applyFill="1"/>
    <xf numFmtId="0" fontId="69" fillId="14" borderId="0" xfId="0" applyFont="1" applyFill="1"/>
    <xf numFmtId="0" fontId="70" fillId="14" borderId="0" xfId="0" applyFont="1" applyFill="1"/>
    <xf numFmtId="0" fontId="71" fillId="14" borderId="0" xfId="0" applyFont="1" applyFill="1"/>
    <xf numFmtId="0" fontId="72" fillId="14" borderId="0" xfId="0" applyFont="1" applyFill="1"/>
    <xf numFmtId="0" fontId="73" fillId="14" borderId="0" xfId="0" applyFont="1" applyFill="1"/>
    <xf numFmtId="0" fontId="74" fillId="14" borderId="0" xfId="0" applyFont="1" applyFill="1"/>
    <xf numFmtId="0" fontId="75" fillId="0" borderId="0" xfId="0" applyFont="1"/>
    <xf numFmtId="0" fontId="0" fillId="14" borderId="33" xfId="0" applyFill="1" applyBorder="1"/>
    <xf numFmtId="0" fontId="0" fillId="0" borderId="33" xfId="0" applyBorder="1"/>
    <xf numFmtId="0" fontId="76" fillId="14" borderId="0" xfId="0" applyFont="1" applyFill="1"/>
    <xf numFmtId="0" fontId="3" fillId="14" borderId="0" xfId="0" quotePrefix="1" applyFont="1" applyFill="1"/>
    <xf numFmtId="0" fontId="77" fillId="14" borderId="0" xfId="0" applyFont="1" applyFill="1"/>
    <xf numFmtId="0" fontId="78" fillId="0" borderId="0" xfId="0" applyFont="1"/>
    <xf numFmtId="0" fontId="14" fillId="0" borderId="5" xfId="6" applyFont="1" applyBorder="1"/>
    <xf numFmtId="0" fontId="79" fillId="0" borderId="0" xfId="24" applyFont="1"/>
    <xf numFmtId="0" fontId="60" fillId="0" borderId="0" xfId="24" quotePrefix="1"/>
    <xf numFmtId="0" fontId="80" fillId="16" borderId="37" xfId="0" applyFont="1" applyFill="1" applyBorder="1" applyAlignment="1">
      <alignment horizontal="left" vertical="center" wrapText="1"/>
    </xf>
    <xf numFmtId="0" fontId="81" fillId="17" borderId="38" xfId="0" applyFont="1" applyFill="1" applyBorder="1" applyAlignment="1">
      <alignment horizontal="left" vertical="center" wrapText="1"/>
    </xf>
    <xf numFmtId="0" fontId="80" fillId="18" borderId="37" xfId="0" applyFont="1" applyFill="1" applyBorder="1" applyAlignment="1">
      <alignment horizontal="left" vertical="center" wrapText="1"/>
    </xf>
    <xf numFmtId="0" fontId="81" fillId="19" borderId="38" xfId="0" applyFont="1" applyFill="1" applyBorder="1" applyAlignment="1">
      <alignment horizontal="left" vertical="center" wrapText="1"/>
    </xf>
    <xf numFmtId="0" fontId="81" fillId="20" borderId="38" xfId="0" applyFont="1" applyFill="1" applyBorder="1" applyAlignment="1">
      <alignment horizontal="left" vertical="center" wrapText="1"/>
    </xf>
    <xf numFmtId="0" fontId="81" fillId="21" borderId="38" xfId="0" applyFont="1" applyFill="1" applyBorder="1" applyAlignment="1">
      <alignment horizontal="left" vertical="center" wrapText="1"/>
    </xf>
    <xf numFmtId="0" fontId="81" fillId="22" borderId="38" xfId="0" applyFont="1" applyFill="1" applyBorder="1" applyAlignment="1">
      <alignment horizontal="left" vertical="center" wrapText="1"/>
    </xf>
    <xf numFmtId="0" fontId="81" fillId="23" borderId="38" xfId="0" applyFont="1" applyFill="1" applyBorder="1" applyAlignment="1">
      <alignment horizontal="left" vertical="center" wrapText="1"/>
    </xf>
    <xf numFmtId="0" fontId="81" fillId="24" borderId="38" xfId="0" applyFont="1" applyFill="1" applyBorder="1" applyAlignment="1">
      <alignment horizontal="left" vertical="center" wrapText="1"/>
    </xf>
    <xf numFmtId="0" fontId="81" fillId="25" borderId="38" xfId="0" applyFont="1" applyFill="1" applyBorder="1" applyAlignment="1">
      <alignment horizontal="left" vertical="center" wrapText="1"/>
    </xf>
    <xf numFmtId="0" fontId="80" fillId="28" borderId="37" xfId="0" applyFont="1" applyFill="1" applyBorder="1" applyAlignment="1">
      <alignment horizontal="left" vertical="center" wrapText="1"/>
    </xf>
    <xf numFmtId="0" fontId="81" fillId="17" borderId="44" xfId="0" applyFont="1" applyFill="1" applyBorder="1" applyAlignment="1">
      <alignment horizontal="left" vertical="center" wrapText="1"/>
    </xf>
    <xf numFmtId="0" fontId="80" fillId="17" borderId="39" xfId="0" applyFont="1" applyFill="1" applyBorder="1" applyAlignment="1">
      <alignment horizontal="left" vertical="center" wrapText="1"/>
    </xf>
    <xf numFmtId="0" fontId="80" fillId="19" borderId="40" xfId="0" applyFont="1" applyFill="1" applyBorder="1" applyAlignment="1">
      <alignment horizontal="left" textRotation="90"/>
    </xf>
    <xf numFmtId="0" fontId="80" fillId="20" borderId="40" xfId="0" applyFont="1" applyFill="1" applyBorder="1" applyAlignment="1">
      <alignment horizontal="left" textRotation="90"/>
    </xf>
    <xf numFmtId="0" fontId="80" fillId="21" borderId="40" xfId="0" applyFont="1" applyFill="1" applyBorder="1" applyAlignment="1">
      <alignment horizontal="left" textRotation="90"/>
    </xf>
    <xf numFmtId="0" fontId="80" fillId="22" borderId="40" xfId="0" applyFont="1" applyFill="1" applyBorder="1" applyAlignment="1">
      <alignment horizontal="left" textRotation="90"/>
    </xf>
    <xf numFmtId="0" fontId="80" fillId="19" borderId="41" xfId="0" applyFont="1" applyFill="1" applyBorder="1" applyAlignment="1">
      <alignment horizontal="right" vertical="center" indent="1"/>
    </xf>
    <xf numFmtId="0" fontId="81" fillId="26" borderId="42" xfId="0" applyFont="1" applyFill="1" applyBorder="1" applyAlignment="1">
      <alignment horizontal="center" vertical="center"/>
    </xf>
    <xf numFmtId="0" fontId="81" fillId="27" borderId="43" xfId="0" applyFont="1" applyFill="1" applyBorder="1" applyAlignment="1">
      <alignment horizontal="left" vertical="center" wrapText="1"/>
    </xf>
    <xf numFmtId="0" fontId="80" fillId="20" borderId="41" xfId="0" applyFont="1" applyFill="1" applyBorder="1" applyAlignment="1">
      <alignment horizontal="right" vertical="center" indent="1"/>
    </xf>
    <xf numFmtId="0" fontId="80" fillId="21" borderId="41" xfId="0" applyFont="1" applyFill="1" applyBorder="1" applyAlignment="1">
      <alignment horizontal="right" vertical="center" indent="1"/>
    </xf>
    <xf numFmtId="0" fontId="80" fillId="22" borderId="41" xfId="0" applyFont="1" applyFill="1" applyBorder="1" applyAlignment="1">
      <alignment horizontal="right" vertical="center" indent="1"/>
    </xf>
    <xf numFmtId="0" fontId="80" fillId="23" borderId="41" xfId="0" applyFont="1" applyFill="1" applyBorder="1" applyAlignment="1">
      <alignment horizontal="right" vertical="center" indent="1"/>
    </xf>
    <xf numFmtId="0" fontId="80" fillId="24" borderId="41" xfId="0" applyFont="1" applyFill="1" applyBorder="1" applyAlignment="1">
      <alignment horizontal="right" vertical="center" indent="1"/>
    </xf>
    <xf numFmtId="0" fontId="80" fillId="25" borderId="41" xfId="0" applyFont="1" applyFill="1" applyBorder="1" applyAlignment="1">
      <alignment horizontal="right" vertical="center" indent="1"/>
    </xf>
    <xf numFmtId="0" fontId="13" fillId="4" borderId="4" xfId="5" applyFont="1" applyFill="1" applyBorder="1" applyAlignment="1">
      <alignment horizontal="right" vertical="center"/>
    </xf>
    <xf numFmtId="0" fontId="0" fillId="0" borderId="34" xfId="0" applyBorder="1"/>
    <xf numFmtId="0" fontId="13" fillId="4" borderId="4" xfId="5" applyFont="1" applyFill="1" applyBorder="1" applyAlignment="1">
      <alignment horizontal="center" vertical="center"/>
    </xf>
    <xf numFmtId="0" fontId="0" fillId="0" borderId="0" xfId="0" applyAlignment="1">
      <alignment horizontal="center"/>
    </xf>
    <xf numFmtId="0" fontId="0" fillId="0" borderId="0" xfId="0"/>
    <xf numFmtId="0" fontId="0" fillId="0" borderId="0" xfId="0" applyAlignment="1">
      <alignment horizontal="center" vertical="center" wrapText="1"/>
    </xf>
    <xf numFmtId="3" fontId="24" fillId="10" borderId="13" xfId="10" applyNumberFormat="1" applyFont="1" applyFill="1" applyBorder="1" applyAlignment="1">
      <alignment horizontal="center" vertical="center"/>
    </xf>
    <xf numFmtId="0" fontId="0" fillId="0" borderId="20" xfId="0" applyBorder="1"/>
    <xf numFmtId="3" fontId="23" fillId="0" borderId="0" xfId="9" applyNumberFormat="1" applyFont="1" applyAlignment="1">
      <alignment horizontal="center" vertical="center"/>
    </xf>
    <xf numFmtId="0" fontId="18" fillId="0" borderId="0" xfId="8"/>
    <xf numFmtId="3" fontId="33" fillId="10" borderId="21" xfId="21" applyNumberFormat="1" applyFont="1" applyFill="1" applyBorder="1" applyAlignment="1" applyProtection="1">
      <alignment horizontal="center" vertical="center"/>
      <protection locked="0"/>
    </xf>
    <xf numFmtId="0" fontId="0" fillId="0" borderId="35" xfId="0" applyBorder="1" applyProtection="1">
      <protection locked="0"/>
    </xf>
    <xf numFmtId="0" fontId="0" fillId="0" borderId="36" xfId="0" applyBorder="1" applyProtection="1">
      <protection locked="0"/>
    </xf>
    <xf numFmtId="3" fontId="24" fillId="10" borderId="21" xfId="14" applyNumberFormat="1" applyFont="1" applyFill="1" applyBorder="1" applyAlignment="1">
      <alignment horizontal="center" vertical="center"/>
    </xf>
    <xf numFmtId="0" fontId="0" fillId="0" borderId="35" xfId="0" applyBorder="1"/>
    <xf numFmtId="0" fontId="0" fillId="0" borderId="36" xfId="0" applyBorder="1"/>
    <xf numFmtId="3" fontId="33" fillId="10" borderId="13" xfId="17" applyNumberFormat="1" applyFont="1" applyFill="1" applyBorder="1" applyAlignment="1" applyProtection="1">
      <alignment horizontal="center" vertical="center"/>
      <protection locked="0"/>
    </xf>
    <xf numFmtId="0" fontId="0" fillId="0" borderId="20" xfId="0" applyBorder="1" applyProtection="1">
      <protection locked="0"/>
    </xf>
    <xf numFmtId="168" fontId="34" fillId="0" borderId="13" xfId="20" applyNumberFormat="1" applyFont="1" applyBorder="1" applyAlignment="1" applyProtection="1">
      <alignment horizontal="center" vertical="center"/>
      <protection locked="0"/>
    </xf>
    <xf numFmtId="0" fontId="0" fillId="0" borderId="19" xfId="0" applyBorder="1" applyProtection="1">
      <protection locked="0"/>
    </xf>
    <xf numFmtId="3" fontId="33" fillId="10" borderId="16" xfId="15" applyNumberFormat="1" applyFont="1" applyFill="1" applyBorder="1" applyAlignment="1" applyProtection="1">
      <alignment horizontal="center" vertical="center"/>
      <protection locked="0"/>
    </xf>
    <xf numFmtId="0" fontId="0" fillId="0" borderId="17" xfId="0" applyBorder="1" applyProtection="1">
      <protection locked="0"/>
    </xf>
    <xf numFmtId="3" fontId="33" fillId="10" borderId="15" xfId="18" applyNumberFormat="1" applyFont="1" applyFill="1" applyBorder="1" applyAlignment="1" applyProtection="1">
      <alignment horizontal="center" vertical="center"/>
      <protection locked="0"/>
    </xf>
    <xf numFmtId="0" fontId="0" fillId="0" borderId="12" xfId="0" applyBorder="1" applyProtection="1">
      <protection locked="0"/>
    </xf>
    <xf numFmtId="3" fontId="24" fillId="10" borderId="13" xfId="11" applyNumberFormat="1" applyFont="1" applyFill="1" applyBorder="1" applyAlignment="1">
      <alignment horizontal="center" vertical="center"/>
    </xf>
    <xf numFmtId="0" fontId="0" fillId="0" borderId="19" xfId="0" applyBorder="1"/>
    <xf numFmtId="3" fontId="33" fillId="10" borderId="15" xfId="15" applyNumberFormat="1" applyFont="1" applyFill="1" applyBorder="1" applyAlignment="1" applyProtection="1">
      <alignment horizontal="center" vertical="center"/>
      <protection locked="0"/>
    </xf>
    <xf numFmtId="3" fontId="24" fillId="10" borderId="15" xfId="11" applyNumberFormat="1" applyFont="1" applyFill="1" applyBorder="1" applyAlignment="1">
      <alignment horizontal="center" vertical="center"/>
    </xf>
    <xf numFmtId="0" fontId="0" fillId="0" borderId="12" xfId="0" applyBorder="1"/>
    <xf numFmtId="3" fontId="33" fillId="10" borderId="13" xfId="15" applyNumberFormat="1" applyFont="1" applyFill="1" applyBorder="1" applyAlignment="1" applyProtection="1">
      <alignment horizontal="center" vertical="center" wrapText="1"/>
      <protection locked="0"/>
    </xf>
    <xf numFmtId="3" fontId="33" fillId="10" borderId="16" xfId="17" applyNumberFormat="1" applyFont="1" applyFill="1" applyBorder="1" applyAlignment="1" applyProtection="1">
      <alignment horizontal="center" vertical="center"/>
      <protection locked="0"/>
    </xf>
    <xf numFmtId="3" fontId="24" fillId="10" borderId="16" xfId="10" applyNumberFormat="1" applyFont="1" applyFill="1" applyBorder="1" applyAlignment="1">
      <alignment horizontal="center" vertical="center"/>
    </xf>
    <xf numFmtId="0" fontId="0" fillId="0" borderId="17" xfId="0" applyBorder="1"/>
    <xf numFmtId="168" fontId="34" fillId="0" borderId="13" xfId="15" applyNumberFormat="1" applyFont="1" applyBorder="1" applyAlignment="1" applyProtection="1">
      <alignment horizontal="center" vertical="center"/>
      <protection locked="0"/>
    </xf>
    <xf numFmtId="3" fontId="33" fillId="10" borderId="13" xfId="18" applyNumberFormat="1" applyFont="1" applyFill="1" applyBorder="1" applyAlignment="1" applyProtection="1">
      <alignment horizontal="center" vertical="center" wrapText="1"/>
      <protection locked="0"/>
    </xf>
    <xf numFmtId="3" fontId="33" fillId="10" borderId="13" xfId="15" applyNumberFormat="1" applyFont="1" applyFill="1" applyBorder="1" applyAlignment="1" applyProtection="1">
      <alignment horizontal="center" vertical="center"/>
      <protection locked="0"/>
    </xf>
    <xf numFmtId="3" fontId="32" fillId="0" borderId="0" xfId="16" applyNumberFormat="1" applyFont="1" applyAlignment="1" applyProtection="1">
      <alignment horizontal="center" vertical="center"/>
      <protection locked="0"/>
    </xf>
    <xf numFmtId="0" fontId="0" fillId="0" borderId="0" xfId="0" applyProtection="1">
      <protection locked="0"/>
    </xf>
    <xf numFmtId="3" fontId="33" fillId="10" borderId="13" xfId="18" applyNumberFormat="1" applyFont="1" applyFill="1" applyBorder="1" applyAlignment="1" applyProtection="1">
      <alignment horizontal="center" vertical="center"/>
      <protection locked="0"/>
    </xf>
    <xf numFmtId="3" fontId="33" fillId="10" borderId="21" xfId="15" applyNumberFormat="1" applyFont="1" applyFill="1" applyBorder="1" applyAlignment="1" applyProtection="1">
      <alignment horizontal="center" vertical="center"/>
      <protection locked="0"/>
    </xf>
    <xf numFmtId="3" fontId="32" fillId="0" borderId="0" xfId="15" applyNumberFormat="1" applyFont="1" applyAlignment="1" applyProtection="1">
      <alignment horizontal="center" vertical="center"/>
      <protection locked="0"/>
    </xf>
    <xf numFmtId="3" fontId="24" fillId="10" borderId="13" xfId="11" applyNumberFormat="1" applyFont="1" applyFill="1" applyBorder="1" applyAlignment="1">
      <alignment horizontal="center" vertical="center" wrapText="1"/>
    </xf>
    <xf numFmtId="0" fontId="3" fillId="0" borderId="26" xfId="3" applyBorder="1" applyAlignment="1">
      <alignment horizontal="center" vertical="center" wrapText="1"/>
    </xf>
    <xf numFmtId="0" fontId="3" fillId="0" borderId="0" xfId="3"/>
    <xf numFmtId="0" fontId="3" fillId="0" borderId="0" xfId="3" applyAlignment="1">
      <alignment horizontal="center" vertical="center" wrapText="1"/>
    </xf>
    <xf numFmtId="0" fontId="5" fillId="0" borderId="0" xfId="4"/>
    <xf numFmtId="0" fontId="0" fillId="0" borderId="0" xfId="0" applyAlignment="1">
      <alignment horizontal="center" wrapText="1"/>
    </xf>
  </cellXfs>
  <cellStyles count="25">
    <cellStyle name="Lien hypertexte" xfId="24" builtinId="8"/>
    <cellStyle name="Milliers" xfId="1" builtinId="3"/>
    <cellStyle name="Normal" xfId="0" builtinId="0"/>
    <cellStyle name="Normal 2" xfId="3" xr:uid="{00000000-0005-0000-0000-000003000000}"/>
    <cellStyle name="Normal 2 2" xfId="4" xr:uid="{00000000-0005-0000-0000-000004000000}"/>
    <cellStyle name="Normal 3" xfId="5" xr:uid="{00000000-0005-0000-0000-000005000000}"/>
    <cellStyle name="Normal 4" xfId="23" xr:uid="{00000000-0005-0000-0000-000017000000}"/>
    <cellStyle name="Normal 6" xfId="15" xr:uid="{00000000-0005-0000-0000-00000F000000}"/>
    <cellStyle name="Normal 8" xfId="8" xr:uid="{00000000-0005-0000-0000-000008000000}"/>
    <cellStyle name="Normal 8 2" xfId="7" xr:uid="{00000000-0005-0000-0000-000007000000}"/>
    <cellStyle name="Normal 9" xfId="6" xr:uid="{00000000-0005-0000-0000-000006000000}"/>
    <cellStyle name="Normal_NTCIND9899" xfId="21" xr:uid="{00000000-0005-0000-0000-000015000000}"/>
    <cellStyle name="Normal_NTCIND9899 2" xfId="14" xr:uid="{00000000-0005-0000-0000-00000E000000}"/>
    <cellStyle name="Normal_NTCIND9899P" xfId="17" xr:uid="{00000000-0005-0000-0000-000011000000}"/>
    <cellStyle name="Normal_NTCIND9899P 2" xfId="10" xr:uid="{00000000-0005-0000-0000-00000A000000}"/>
    <cellStyle name="Normal_NTCOP9899P" xfId="20" xr:uid="{00000000-0005-0000-0000-000014000000}"/>
    <cellStyle name="Normal_NTCOP9899P 2" xfId="13" xr:uid="{00000000-0005-0000-0000-00000D000000}"/>
    <cellStyle name="Normal_NTEFEX9899P" xfId="19" xr:uid="{00000000-0005-0000-0000-000013000000}"/>
    <cellStyle name="Normal_NTEFEX9899P 2" xfId="12" xr:uid="{00000000-0005-0000-0000-00000C000000}"/>
    <cellStyle name="Normal_NTFOUR9899P" xfId="18" xr:uid="{00000000-0005-0000-0000-000012000000}"/>
    <cellStyle name="Normal_NTFOUR9899P 2" xfId="11" xr:uid="{00000000-0005-0000-0000-00000B000000}"/>
    <cellStyle name="Normal_NTTERR9899P" xfId="16" xr:uid="{00000000-0005-0000-0000-000010000000}"/>
    <cellStyle name="Normal_NTTERR9899P 2" xfId="9" xr:uid="{00000000-0005-0000-0000-000009000000}"/>
    <cellStyle name="Pourcentage" xfId="2" builtinId="5"/>
    <cellStyle name="Pourcentage 2" xfId="22"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microsoft.com/office/2017/06/relationships/rdRichValueStructure" Target="richData/rdrichvaluestructur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rot="0" spcFirstLastPara="1" vertOverflow="ellipsis" vert="horz" wrap="square" anchor="ctr" anchorCtr="1"/>
          <a:lstStyle/>
          <a:p>
            <a:pPr>
              <a:defRPr sz="1400" b="0" i="0" strike="noStrike" kern="1200" spc="0" baseline="0">
                <a:solidFill>
                  <a:schemeClr val="tx1">
                    <a:lumMod val="65000"/>
                    <a:lumOff val="35000"/>
                  </a:schemeClr>
                </a:solidFill>
                <a:latin typeface="+mn-lt"/>
                <a:ea typeface="+mn-ea"/>
                <a:cs typeface="+mn-cs"/>
              </a:defRPr>
            </a:pPr>
            <a:r>
              <a:rPr lang="fr-FR"/>
              <a:t>Comparaison des données miroir des échanges de pomme de terre de consommation entre la</a:t>
            </a:r>
            <a:r>
              <a:rPr lang="fr-FR" baseline="0"/>
              <a:t> France et la Belgique et les Pays-Bas (en kt). Source : Eurostat</a:t>
            </a:r>
            <a:endParaRPr lang="fr-FR"/>
          </a:p>
        </c:rich>
      </c:tx>
      <c:overlay val="0"/>
      <c:spPr>
        <a:noFill/>
        <a:ln>
          <a:noFill/>
          <a:prstDash val="solid"/>
        </a:ln>
      </c:spPr>
    </c:title>
    <c:autoTitleDeleted val="0"/>
    <c:plotArea>
      <c:layout/>
      <c:barChart>
        <c:barDir val="col"/>
        <c:grouping val="clustered"/>
        <c:varyColors val="0"/>
        <c:ser>
          <c:idx val="0"/>
          <c:order val="0"/>
          <c:tx>
            <c:strRef>
              <c:f>'Prétraitement données miroir'!$B$14</c:f>
              <c:strCache>
                <c:ptCount val="1"/>
                <c:pt idx="0">
                  <c:v>Déclaration FR</c:v>
                </c:pt>
              </c:strCache>
            </c:strRef>
          </c:tx>
          <c:spPr>
            <a:solidFill>
              <a:schemeClr val="accent1"/>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miroir'!$C$14:$H$14</c:f>
              <c:numCache>
                <c:formatCode>_-* #\ ##0_-;\-* #\ ##0_-;_-* "-"??_-;_-@_-</c:formatCode>
                <c:ptCount val="6"/>
                <c:pt idx="0">
                  <c:v>333.10176799999999</c:v>
                </c:pt>
                <c:pt idx="1">
                  <c:v>342.57223099999993</c:v>
                </c:pt>
                <c:pt idx="2">
                  <c:v>254.95948299999995</c:v>
                </c:pt>
                <c:pt idx="3">
                  <c:v>587.93419800000015</c:v>
                </c:pt>
                <c:pt idx="4">
                  <c:v>289.9845380000001</c:v>
                </c:pt>
                <c:pt idx="5">
                  <c:v>1019.1256010000003</c:v>
                </c:pt>
              </c:numCache>
            </c:numRef>
          </c:val>
          <c:extLst>
            <c:ext xmlns:c16="http://schemas.microsoft.com/office/drawing/2014/chart" uri="{C3380CC4-5D6E-409C-BE32-E72D297353CC}">
              <c16:uniqueId val="{00000000-C8AF-4609-AEFA-1DBD007FF8FF}"/>
            </c:ext>
          </c:extLst>
        </c:ser>
        <c:ser>
          <c:idx val="1"/>
          <c:order val="1"/>
          <c:tx>
            <c:strRef>
              <c:f>'Prétraitement données miroir'!$B$15</c:f>
              <c:strCache>
                <c:ptCount val="1"/>
                <c:pt idx="0">
                  <c:v>Déclaration BE+NL</c:v>
                </c:pt>
              </c:strCache>
            </c:strRef>
          </c:tx>
          <c:spPr>
            <a:solidFill>
              <a:schemeClr val="accent2"/>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miroir'!$C$15:$H$15</c:f>
              <c:numCache>
                <c:formatCode>_-* #\ ##0_-;\-* #\ ##0_-;_-* "-"??_-;_-@_-</c:formatCode>
                <c:ptCount val="6"/>
                <c:pt idx="0">
                  <c:v>241.08983300000006</c:v>
                </c:pt>
                <c:pt idx="1">
                  <c:v>1120.2174679999998</c:v>
                </c:pt>
                <c:pt idx="2">
                  <c:v>170.54377700000006</c:v>
                </c:pt>
                <c:pt idx="3">
                  <c:v>1634.2208770000002</c:v>
                </c:pt>
                <c:pt idx="4">
                  <c:v>211.53031199999992</c:v>
                </c:pt>
                <c:pt idx="5">
                  <c:v>1853.3378499999999</c:v>
                </c:pt>
              </c:numCache>
            </c:numRef>
          </c:val>
          <c:extLst>
            <c:ext xmlns:c16="http://schemas.microsoft.com/office/drawing/2014/chart" uri="{C3380CC4-5D6E-409C-BE32-E72D297353CC}">
              <c16:uniqueId val="{00000001-C8AF-4609-AEFA-1DBD007FF8FF}"/>
            </c:ext>
          </c:extLst>
        </c:ser>
        <c:dLbls>
          <c:showLegendKey val="0"/>
          <c:showVal val="1"/>
          <c:showCatName val="0"/>
          <c:showSerName val="0"/>
          <c:showPercent val="0"/>
          <c:showBubbleSize val="0"/>
        </c:dLbls>
        <c:gapWidth val="150"/>
        <c:axId val="510238687"/>
        <c:axId val="510237247"/>
      </c:barChart>
      <c:catAx>
        <c:axId val="510238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10237247"/>
        <c:crosses val="autoZero"/>
        <c:auto val="1"/>
        <c:lblAlgn val="ctr"/>
        <c:lblOffset val="100"/>
        <c:noMultiLvlLbl val="0"/>
      </c:catAx>
      <c:valAx>
        <c:axId val="510237247"/>
        <c:scaling>
          <c:orientation val="minMax"/>
        </c:scaling>
        <c:delete val="1"/>
        <c:axPos val="l"/>
        <c:numFmt formatCode="_-* #\ ##0_-;\-* #\ ##0_-;_-* &quot;-&quot;??_-;_-@_-" sourceLinked="1"/>
        <c:majorTickMark val="none"/>
        <c:minorTickMark val="none"/>
        <c:tickLblPos val="nextTo"/>
        <c:crossAx val="510238687"/>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barChart>
        <c:barDir val="col"/>
        <c:grouping val="clustered"/>
        <c:varyColors val="0"/>
        <c:ser>
          <c:idx val="0"/>
          <c:order val="0"/>
          <c:tx>
            <c:strRef>
              <c:f>'Récolte et échanges - SEMAE'!$E$144</c:f>
              <c:strCache>
                <c:ptCount val="1"/>
                <c:pt idx="0">
                  <c:v>Eurostat</c:v>
                </c:pt>
              </c:strCache>
            </c:strRef>
          </c:tx>
          <c:spPr>
            <a:solidFill>
              <a:schemeClr val="accent1"/>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SEMAE'!$D$145:$D$146</c:f>
              <c:strCache>
                <c:ptCount val="2"/>
                <c:pt idx="0">
                  <c:v>Importations</c:v>
                </c:pt>
                <c:pt idx="1">
                  <c:v>Exportations</c:v>
                </c:pt>
              </c:strCache>
            </c:strRef>
          </c:cat>
          <c:val>
            <c:numRef>
              <c:f>'Récolte et échanges - SEMAE'!$E$145:$E$146</c:f>
              <c:numCache>
                <c:formatCode>_-* #\ ##0_-;\-* #\ ##0_-;_-* "-"??_-;_-@_-</c:formatCode>
                <c:ptCount val="2"/>
                <c:pt idx="0">
                  <c:v>76.473962</c:v>
                </c:pt>
                <c:pt idx="1">
                  <c:v>234.74358100000001</c:v>
                </c:pt>
              </c:numCache>
            </c:numRef>
          </c:val>
          <c:extLst>
            <c:ext xmlns:c16="http://schemas.microsoft.com/office/drawing/2014/chart" uri="{C3380CC4-5D6E-409C-BE32-E72D297353CC}">
              <c16:uniqueId val="{00000000-549E-484D-8B30-27A7A838F4E3}"/>
            </c:ext>
          </c:extLst>
        </c:ser>
        <c:ser>
          <c:idx val="1"/>
          <c:order val="1"/>
          <c:tx>
            <c:strRef>
              <c:f>'Récolte et échanges - SEMAE'!$F$144</c:f>
              <c:strCache>
                <c:ptCount val="1"/>
                <c:pt idx="0">
                  <c:v>SEMAE 1</c:v>
                </c:pt>
              </c:strCache>
            </c:strRef>
          </c:tx>
          <c:spPr>
            <a:solidFill>
              <a:schemeClr val="accent2"/>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SEMAE'!$D$145:$D$146</c:f>
              <c:strCache>
                <c:ptCount val="2"/>
                <c:pt idx="0">
                  <c:v>Importations</c:v>
                </c:pt>
                <c:pt idx="1">
                  <c:v>Exportations</c:v>
                </c:pt>
              </c:strCache>
            </c:strRef>
          </c:cat>
          <c:val>
            <c:numRef>
              <c:f>'Récolte et échanges - SEMAE'!$F$145:$F$146</c:f>
              <c:numCache>
                <c:formatCode>_-* #\ ##0_-;\-* #\ ##0_-;_-* "-"??_-;_-@_-</c:formatCode>
                <c:ptCount val="2"/>
                <c:pt idx="0">
                  <c:v>53.06</c:v>
                </c:pt>
                <c:pt idx="1">
                  <c:v>243.93</c:v>
                </c:pt>
              </c:numCache>
            </c:numRef>
          </c:val>
          <c:extLst>
            <c:ext xmlns:c16="http://schemas.microsoft.com/office/drawing/2014/chart" uri="{C3380CC4-5D6E-409C-BE32-E72D297353CC}">
              <c16:uniqueId val="{00000001-549E-484D-8B30-27A7A838F4E3}"/>
            </c:ext>
          </c:extLst>
        </c:ser>
        <c:ser>
          <c:idx val="2"/>
          <c:order val="2"/>
          <c:tx>
            <c:strRef>
              <c:f>'Récolte et échanges - SEMAE'!$G$144</c:f>
              <c:strCache>
                <c:ptCount val="1"/>
                <c:pt idx="0">
                  <c:v>SEMAE 2</c:v>
                </c:pt>
              </c:strCache>
            </c:strRef>
          </c:tx>
          <c:spPr>
            <a:solidFill>
              <a:schemeClr val="accent3"/>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SEMAE'!$D$145:$D$146</c:f>
              <c:strCache>
                <c:ptCount val="2"/>
                <c:pt idx="0">
                  <c:v>Importations</c:v>
                </c:pt>
                <c:pt idx="1">
                  <c:v>Exportations</c:v>
                </c:pt>
              </c:strCache>
            </c:strRef>
          </c:cat>
          <c:val>
            <c:numRef>
              <c:f>'Récolte et échanges - SEMAE'!$G$145:$G$146</c:f>
              <c:numCache>
                <c:formatCode>_-* #\ ##0_-;\-* #\ ##0_-;_-* "-"??_-;_-@_-</c:formatCode>
                <c:ptCount val="2"/>
                <c:pt idx="0">
                  <c:v>50.073</c:v>
                </c:pt>
                <c:pt idx="1">
                  <c:v>239.37899999999999</c:v>
                </c:pt>
              </c:numCache>
            </c:numRef>
          </c:val>
          <c:extLst>
            <c:ext xmlns:c16="http://schemas.microsoft.com/office/drawing/2014/chart" uri="{C3380CC4-5D6E-409C-BE32-E72D297353CC}">
              <c16:uniqueId val="{00000002-549E-484D-8B30-27A7A838F4E3}"/>
            </c:ext>
          </c:extLst>
        </c:ser>
        <c:dLbls>
          <c:showLegendKey val="0"/>
          <c:showVal val="1"/>
          <c:showCatName val="0"/>
          <c:showSerName val="0"/>
          <c:showPercent val="0"/>
          <c:showBubbleSize val="0"/>
        </c:dLbls>
        <c:gapWidth val="150"/>
        <c:axId val="508113919"/>
        <c:axId val="508098079"/>
      </c:barChart>
      <c:catAx>
        <c:axId val="50811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08098079"/>
        <c:crosses val="autoZero"/>
        <c:auto val="1"/>
        <c:lblAlgn val="ctr"/>
        <c:lblOffset val="100"/>
        <c:noMultiLvlLbl val="0"/>
      </c:catAx>
      <c:valAx>
        <c:axId val="508098079"/>
        <c:scaling>
          <c:orientation val="minMax"/>
        </c:scaling>
        <c:delete val="1"/>
        <c:axPos val="l"/>
        <c:numFmt formatCode="_-* #\ ##0_-;\-* #\ ##0_-;_-* &quot;-&quot;??_-;_-@_-" sourceLinked="1"/>
        <c:majorTickMark val="none"/>
        <c:minorTickMark val="none"/>
        <c:tickLblPos val="nextTo"/>
        <c:crossAx val="508113919"/>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barChart>
        <c:barDir val="col"/>
        <c:grouping val="clustered"/>
        <c:varyColors val="0"/>
        <c:ser>
          <c:idx val="0"/>
          <c:order val="0"/>
          <c:tx>
            <c:strRef>
              <c:f>'Récolte et échanges - SEMAE'!$E$141</c:f>
              <c:strCache>
                <c:ptCount val="1"/>
                <c:pt idx="0">
                  <c:v>Agreste</c:v>
                </c:pt>
              </c:strCache>
            </c:strRef>
          </c:tx>
          <c:spPr>
            <a:solidFill>
              <a:schemeClr val="accent1"/>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SEMAE'!$D$142</c:f>
              <c:strCache>
                <c:ptCount val="1"/>
                <c:pt idx="0">
                  <c:v>Production</c:v>
                </c:pt>
              </c:strCache>
            </c:strRef>
          </c:cat>
          <c:val>
            <c:numRef>
              <c:f>'Récolte et échanges - SEMAE'!$E$142</c:f>
              <c:numCache>
                <c:formatCode>0</c:formatCode>
                <c:ptCount val="1"/>
                <c:pt idx="0">
                  <c:v>634.69320000000005</c:v>
                </c:pt>
              </c:numCache>
            </c:numRef>
          </c:val>
          <c:extLst>
            <c:ext xmlns:c16="http://schemas.microsoft.com/office/drawing/2014/chart" uri="{C3380CC4-5D6E-409C-BE32-E72D297353CC}">
              <c16:uniqueId val="{00000000-24FC-422F-83AB-D4FBE9D1C096}"/>
            </c:ext>
          </c:extLst>
        </c:ser>
        <c:ser>
          <c:idx val="1"/>
          <c:order val="1"/>
          <c:tx>
            <c:strRef>
              <c:f>'Récolte et échanges - SEMAE'!$F$141</c:f>
              <c:strCache>
                <c:ptCount val="1"/>
                <c:pt idx="0">
                  <c:v>SEMAE 1</c:v>
                </c:pt>
              </c:strCache>
            </c:strRef>
          </c:tx>
          <c:spPr>
            <a:solidFill>
              <a:schemeClr val="accent2"/>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SEMAE'!$D$142</c:f>
              <c:strCache>
                <c:ptCount val="1"/>
                <c:pt idx="0">
                  <c:v>Production</c:v>
                </c:pt>
              </c:strCache>
            </c:strRef>
          </c:cat>
          <c:val>
            <c:numRef>
              <c:f>'Récolte et échanges - SEMAE'!$F$142</c:f>
              <c:numCache>
                <c:formatCode>0</c:formatCode>
                <c:ptCount val="1"/>
                <c:pt idx="0">
                  <c:v>633.63300000000004</c:v>
                </c:pt>
              </c:numCache>
            </c:numRef>
          </c:val>
          <c:extLst>
            <c:ext xmlns:c16="http://schemas.microsoft.com/office/drawing/2014/chart" uri="{C3380CC4-5D6E-409C-BE32-E72D297353CC}">
              <c16:uniqueId val="{00000001-24FC-422F-83AB-D4FBE9D1C096}"/>
            </c:ext>
          </c:extLst>
        </c:ser>
        <c:ser>
          <c:idx val="2"/>
          <c:order val="2"/>
          <c:tx>
            <c:strRef>
              <c:f>'Récolte et échanges - SEMAE'!$G$141</c:f>
              <c:strCache>
                <c:ptCount val="1"/>
                <c:pt idx="0">
                  <c:v>SEMAE 2</c:v>
                </c:pt>
              </c:strCache>
            </c:strRef>
          </c:tx>
          <c:spPr>
            <a:solidFill>
              <a:schemeClr val="accent3"/>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'Récolte et échanges - SEMAE'!$D$142</c:f>
              <c:strCache>
                <c:ptCount val="1"/>
                <c:pt idx="0">
                  <c:v>Production</c:v>
                </c:pt>
              </c:strCache>
            </c:strRef>
          </c:cat>
          <c:val>
            <c:numRef>
              <c:f>'Récolte et échanges - SEMAE'!$G$142</c:f>
              <c:numCache>
                <c:formatCode>0</c:formatCode>
                <c:ptCount val="1"/>
                <c:pt idx="0">
                  <c:v>640.05200000000002</c:v>
                </c:pt>
              </c:numCache>
            </c:numRef>
          </c:val>
          <c:extLst>
            <c:ext xmlns:c16="http://schemas.microsoft.com/office/drawing/2014/chart" uri="{C3380CC4-5D6E-409C-BE32-E72D297353CC}">
              <c16:uniqueId val="{00000002-24FC-422F-83AB-D4FBE9D1C096}"/>
            </c:ext>
          </c:extLst>
        </c:ser>
        <c:dLbls>
          <c:showLegendKey val="0"/>
          <c:showVal val="1"/>
          <c:showCatName val="0"/>
          <c:showSerName val="0"/>
          <c:showPercent val="0"/>
          <c:showBubbleSize val="0"/>
        </c:dLbls>
        <c:gapWidth val="150"/>
        <c:axId val="508111039"/>
        <c:axId val="508109599"/>
      </c:barChart>
      <c:catAx>
        <c:axId val="50811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08109599"/>
        <c:crosses val="autoZero"/>
        <c:auto val="1"/>
        <c:lblAlgn val="ctr"/>
        <c:lblOffset val="100"/>
        <c:noMultiLvlLbl val="0"/>
      </c:catAx>
      <c:valAx>
        <c:axId val="508109599"/>
        <c:scaling>
          <c:orientation val="minMax"/>
          <c:min val="0"/>
        </c:scaling>
        <c:delete val="1"/>
        <c:axPos val="l"/>
        <c:numFmt formatCode="0" sourceLinked="1"/>
        <c:majorTickMark val="none"/>
        <c:minorTickMark val="none"/>
        <c:tickLblPos val="nextTo"/>
        <c:crossAx val="508111039"/>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rot="0" spcFirstLastPara="1" vertOverflow="ellipsis" vert="horz" wrap="square" anchor="ctr" anchorCtr="1"/>
          <a:lstStyle/>
          <a:p>
            <a:pPr>
              <a:defRPr sz="1400" b="0" i="0" strike="noStrike" kern="1200" spc="0" baseline="0">
                <a:solidFill>
                  <a:schemeClr val="tx1">
                    <a:lumMod val="65000"/>
                    <a:lumOff val="35000"/>
                  </a:schemeClr>
                </a:solidFill>
                <a:latin typeface="+mn-lt"/>
                <a:ea typeface="+mn-ea"/>
                <a:cs typeface="+mn-cs"/>
              </a:defRPr>
            </a:pPr>
            <a:r>
              <a:rPr lang="fr-FR"/>
              <a:t>Comparaison des</a:t>
            </a:r>
            <a:r>
              <a:rPr lang="fr-FR" baseline="0"/>
              <a:t> volumes de produits de PDT consommés en RHD (kt, 2023/24)</a:t>
            </a:r>
            <a:endParaRPr lang="fr-FR"/>
          </a:p>
        </c:rich>
      </c:tx>
      <c:overlay val="0"/>
      <c:spPr>
        <a:noFill/>
        <a:ln>
          <a:noFill/>
          <a:prstDash val="solid"/>
        </a:ln>
      </c:spPr>
    </c:title>
    <c:autoTitleDeleted val="0"/>
    <c:plotArea>
      <c:layout/>
      <c:barChart>
        <c:barDir val="col"/>
        <c:grouping val="clustered"/>
        <c:varyColors val="0"/>
        <c:ser>
          <c:idx val="0"/>
          <c:order val="0"/>
          <c:tx>
            <c:strRef>
              <c:f>'Conso RHD - CIRCANA'!$J$44</c:f>
              <c:strCache>
                <c:ptCount val="1"/>
                <c:pt idx="0">
                  <c:v>GIPT</c:v>
                </c:pt>
              </c:strCache>
            </c:strRef>
          </c:tx>
          <c:spPr>
            <a:solidFill>
              <a:schemeClr val="accent1"/>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CIRCANA'!$J$45:$J$48</c:f>
              <c:numCache>
                <c:formatCode>General</c:formatCode>
                <c:ptCount val="4"/>
                <c:pt idx="0">
                  <c:v>220</c:v>
                </c:pt>
                <c:pt idx="1">
                  <c:v>65</c:v>
                </c:pt>
                <c:pt idx="2">
                  <c:v>16</c:v>
                </c:pt>
                <c:pt idx="3">
                  <c:v>83</c:v>
                </c:pt>
              </c:numCache>
            </c:numRef>
          </c:val>
          <c:extLst>
            <c:ext xmlns:c16="http://schemas.microsoft.com/office/drawing/2014/chart" uri="{C3380CC4-5D6E-409C-BE32-E72D297353CC}">
              <c16:uniqueId val="{00000000-1053-448F-9D1A-0D787EECD43F}"/>
            </c:ext>
          </c:extLst>
        </c:ser>
        <c:ser>
          <c:idx val="1"/>
          <c:order val="1"/>
          <c:tx>
            <c:strRef>
              <c:f>'Conso RHD - CIRCANA'!$K$44</c:f>
              <c:strCache>
                <c:ptCount val="1"/>
                <c:pt idx="0">
                  <c:v>CIRCANA</c:v>
                </c:pt>
              </c:strCache>
            </c:strRef>
          </c:tx>
          <c:spPr>
            <a:solidFill>
              <a:schemeClr val="accent2"/>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CIRCANA'!$K$45:$K$48</c:f>
              <c:numCache>
                <c:formatCode>0</c:formatCode>
                <c:ptCount val="4"/>
                <c:pt idx="0">
                  <c:v>139.4</c:v>
                </c:pt>
                <c:pt idx="1">
                  <c:v>71.5</c:v>
                </c:pt>
                <c:pt idx="2">
                  <c:v>22.9</c:v>
                </c:pt>
                <c:pt idx="3">
                  <c:v>45</c:v>
                </c:pt>
              </c:numCache>
            </c:numRef>
          </c:val>
          <c:extLst>
            <c:ext xmlns:c16="http://schemas.microsoft.com/office/drawing/2014/chart" uri="{C3380CC4-5D6E-409C-BE32-E72D297353CC}">
              <c16:uniqueId val="{00000001-1053-448F-9D1A-0D787EECD43F}"/>
            </c:ext>
          </c:extLst>
        </c:ser>
        <c:dLbls>
          <c:showLegendKey val="0"/>
          <c:showVal val="1"/>
          <c:showCatName val="0"/>
          <c:showSerName val="0"/>
          <c:showPercent val="0"/>
          <c:showBubbleSize val="0"/>
        </c:dLbls>
        <c:gapWidth val="150"/>
        <c:axId val="548278239"/>
        <c:axId val="548270079"/>
      </c:barChart>
      <c:catAx>
        <c:axId val="54827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8270079"/>
        <c:crosses val="autoZero"/>
        <c:auto val="1"/>
        <c:lblAlgn val="ctr"/>
        <c:lblOffset val="100"/>
        <c:noMultiLvlLbl val="0"/>
      </c:catAx>
      <c:valAx>
        <c:axId val="548270079"/>
        <c:scaling>
          <c:orientation val="minMax"/>
        </c:scaling>
        <c:delete val="1"/>
        <c:axPos val="l"/>
        <c:numFmt formatCode="General" sourceLinked="1"/>
        <c:majorTickMark val="none"/>
        <c:minorTickMark val="none"/>
        <c:tickLblPos val="nextTo"/>
        <c:crossAx val="548278239"/>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6.png"/><Relationship Id="rId5" Type="http://schemas.openxmlformats.org/officeDocument/2006/relationships/image" Target="../media/image3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2</xdr:col>
      <xdr:colOff>291465</xdr:colOff>
      <xdr:row>15</xdr:row>
      <xdr:rowOff>120967</xdr:rowOff>
    </xdr:from>
    <xdr:to>
      <xdr:col>7</xdr:col>
      <xdr:colOff>379095</xdr:colOff>
      <xdr:row>38</xdr:row>
      <xdr:rowOff>55245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xdr:row>
      <xdr:rowOff>150495</xdr:rowOff>
    </xdr:from>
    <xdr:to>
      <xdr:col>6</xdr:col>
      <xdr:colOff>171450</xdr:colOff>
      <xdr:row>33</xdr:row>
      <xdr:rowOff>174254</xdr:rowOff>
    </xdr:to>
    <xdr:pic>
      <xdr:nvPicPr>
        <xdr:cNvPr id="2" name="Imag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331470"/>
          <a:ext cx="3329940" cy="4551944"/>
        </a:xfrm>
        <a:prstGeom prst="rect">
          <a:avLst/>
        </a:prstGeom>
        <a:ln>
          <a:prstDash val="solid"/>
        </a:ln>
      </xdr:spPr>
    </xdr:pic>
    <xdr:clientData/>
  </xdr:twoCellAnchor>
  <xdr:twoCellAnchor editAs="oneCell">
    <xdr:from>
      <xdr:col>2</xdr:col>
      <xdr:colOff>78106</xdr:colOff>
      <xdr:row>65</xdr:row>
      <xdr:rowOff>129540</xdr:rowOff>
    </xdr:from>
    <xdr:to>
      <xdr:col>9</xdr:col>
      <xdr:colOff>572672</xdr:colOff>
      <xdr:row>84</xdr:row>
      <xdr:rowOff>55245</xdr:rowOff>
    </xdr:to>
    <xdr:pic>
      <xdr:nvPicPr>
        <xdr:cNvPr id="3" name="Imag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8106" y="9902190"/>
          <a:ext cx="6011446" cy="3375660"/>
        </a:xfrm>
        <a:prstGeom prst="rect">
          <a:avLst/>
        </a:prstGeom>
        <a:ln>
          <a:prstDash val="solid"/>
        </a:ln>
      </xdr:spPr>
    </xdr:pic>
    <xdr:clientData/>
  </xdr:twoCellAnchor>
  <xdr:twoCellAnchor editAs="oneCell">
    <xdr:from>
      <xdr:col>2</xdr:col>
      <xdr:colOff>0</xdr:colOff>
      <xdr:row>36</xdr:row>
      <xdr:rowOff>1</xdr:rowOff>
    </xdr:from>
    <xdr:to>
      <xdr:col>9</xdr:col>
      <xdr:colOff>491490</xdr:colOff>
      <xdr:row>50</xdr:row>
      <xdr:rowOff>135705</xdr:rowOff>
    </xdr:to>
    <xdr:pic>
      <xdr:nvPicPr>
        <xdr:cNvPr id="4" name="Imag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4886326"/>
          <a:ext cx="6029325" cy="2669354"/>
        </a:xfrm>
        <a:prstGeom prst="rect">
          <a:avLst/>
        </a:prstGeom>
        <a:ln>
          <a:prstDash val="solid"/>
        </a:ln>
      </xdr:spPr>
    </xdr:pic>
    <xdr:clientData/>
  </xdr:twoCellAnchor>
  <xdr:twoCellAnchor editAs="oneCell">
    <xdr:from>
      <xdr:col>2</xdr:col>
      <xdr:colOff>1</xdr:colOff>
      <xdr:row>51</xdr:row>
      <xdr:rowOff>0</xdr:rowOff>
    </xdr:from>
    <xdr:to>
      <xdr:col>9</xdr:col>
      <xdr:colOff>533401</xdr:colOff>
      <xdr:row>63</xdr:row>
      <xdr:rowOff>56605</xdr:rowOff>
    </xdr:to>
    <xdr:pic>
      <xdr:nvPicPr>
        <xdr:cNvPr id="5" name="Imag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1" y="7600950"/>
          <a:ext cx="6057900" cy="2239735"/>
        </a:xfrm>
        <a:prstGeom prst="rect">
          <a:avLst/>
        </a:prstGeom>
        <a:ln>
          <a:prstDash val="solid"/>
        </a:ln>
      </xdr:spPr>
    </xdr:pic>
    <xdr:clientData/>
  </xdr:twoCellAnchor>
  <xdr:twoCellAnchor editAs="oneCell">
    <xdr:from>
      <xdr:col>9</xdr:col>
      <xdr:colOff>781050</xdr:colOff>
      <xdr:row>35</xdr:row>
      <xdr:rowOff>161926</xdr:rowOff>
    </xdr:from>
    <xdr:to>
      <xdr:col>16</xdr:col>
      <xdr:colOff>590717</xdr:colOff>
      <xdr:row>61</xdr:row>
      <xdr:rowOff>91441</xdr:rowOff>
    </xdr:to>
    <xdr:pic>
      <xdr:nvPicPr>
        <xdr:cNvPr id="6" name="Imag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6315075" y="4867276"/>
          <a:ext cx="5334167" cy="4631055"/>
        </a:xfrm>
        <a:prstGeom prst="rect">
          <a:avLst/>
        </a:prstGeom>
        <a:ln>
          <a:prstDash val="solid"/>
        </a:ln>
      </xdr:spPr>
    </xdr:pic>
    <xdr:clientData/>
  </xdr:twoCellAnchor>
  <xdr:twoCellAnchor editAs="oneCell">
    <xdr:from>
      <xdr:col>10</xdr:col>
      <xdr:colOff>38100</xdr:colOff>
      <xdr:row>64</xdr:row>
      <xdr:rowOff>1905</xdr:rowOff>
    </xdr:from>
    <xdr:to>
      <xdr:col>16</xdr:col>
      <xdr:colOff>510540</xdr:colOff>
      <xdr:row>84</xdr:row>
      <xdr:rowOff>3497</xdr:rowOff>
    </xdr:to>
    <xdr:pic>
      <xdr:nvPicPr>
        <xdr:cNvPr id="7" name="Imag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6362700" y="10317480"/>
          <a:ext cx="5206365" cy="3621092"/>
        </a:xfrm>
        <a:prstGeom prst="rect">
          <a:avLst/>
        </a:prstGeom>
        <a:ln>
          <a:prstDash val="solid"/>
        </a:ln>
      </xdr:spPr>
    </xdr:pic>
    <xdr:clientData/>
  </xdr:twoCellAnchor>
  <xdr:twoCellAnchor editAs="oneCell">
    <xdr:from>
      <xdr:col>2</xdr:col>
      <xdr:colOff>0</xdr:colOff>
      <xdr:row>88</xdr:row>
      <xdr:rowOff>0</xdr:rowOff>
    </xdr:from>
    <xdr:to>
      <xdr:col>9</xdr:col>
      <xdr:colOff>746759</xdr:colOff>
      <xdr:row>104</xdr:row>
      <xdr:rowOff>20037</xdr:rowOff>
    </xdr:to>
    <xdr:pic>
      <xdr:nvPicPr>
        <xdr:cNvPr id="8" name="Image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0" y="13754100"/>
          <a:ext cx="6267449" cy="2915637"/>
        </a:xfrm>
        <a:prstGeom prst="rect">
          <a:avLst/>
        </a:prstGeom>
        <a:ln>
          <a:prstDash val="solid"/>
        </a:ln>
      </xdr:spPr>
    </xdr:pic>
    <xdr:clientData/>
  </xdr:twoCellAnchor>
  <xdr:twoCellAnchor editAs="oneCell">
    <xdr:from>
      <xdr:col>2</xdr:col>
      <xdr:colOff>1</xdr:colOff>
      <xdr:row>105</xdr:row>
      <xdr:rowOff>0</xdr:rowOff>
    </xdr:from>
    <xdr:to>
      <xdr:col>9</xdr:col>
      <xdr:colOff>723900</xdr:colOff>
      <xdr:row>130</xdr:row>
      <xdr:rowOff>15733</xdr:rowOff>
    </xdr:to>
    <xdr:pic>
      <xdr:nvPicPr>
        <xdr:cNvPr id="9" name="Imag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8"/>
        <a:stretch>
          <a:fillRect/>
        </a:stretch>
      </xdr:blipFill>
      <xdr:spPr>
        <a:xfrm>
          <a:off x="1" y="16830675"/>
          <a:ext cx="6248399" cy="4530583"/>
        </a:xfrm>
        <a:prstGeom prst="rect">
          <a:avLst/>
        </a:prstGeom>
        <a:ln>
          <a:prstDash val="solid"/>
        </a:ln>
      </xdr:spPr>
    </xdr:pic>
    <xdr:clientData/>
  </xdr:twoCellAnchor>
  <xdr:twoCellAnchor editAs="oneCell">
    <xdr:from>
      <xdr:col>2</xdr:col>
      <xdr:colOff>0</xdr:colOff>
      <xdr:row>131</xdr:row>
      <xdr:rowOff>1</xdr:rowOff>
    </xdr:from>
    <xdr:to>
      <xdr:col>9</xdr:col>
      <xdr:colOff>782955</xdr:colOff>
      <xdr:row>148</xdr:row>
      <xdr:rowOff>130843</xdr:rowOff>
    </xdr:to>
    <xdr:pic>
      <xdr:nvPicPr>
        <xdr:cNvPr id="10" name="Imag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9"/>
        <a:stretch>
          <a:fillRect/>
        </a:stretch>
      </xdr:blipFill>
      <xdr:spPr>
        <a:xfrm>
          <a:off x="0" y="21536026"/>
          <a:ext cx="6305550" cy="3197892"/>
        </a:xfrm>
        <a:prstGeom prst="rect">
          <a:avLst/>
        </a:prstGeom>
        <a:ln>
          <a:prstDash val="solid"/>
        </a:ln>
      </xdr:spPr>
    </xdr:pic>
    <xdr:clientData/>
  </xdr:twoCellAnchor>
  <xdr:twoCellAnchor editAs="oneCell">
    <xdr:from>
      <xdr:col>10</xdr:col>
      <xdr:colOff>1</xdr:colOff>
      <xdr:row>88</xdr:row>
      <xdr:rowOff>1</xdr:rowOff>
    </xdr:from>
    <xdr:to>
      <xdr:col>17</xdr:col>
      <xdr:colOff>133252</xdr:colOff>
      <xdr:row>99</xdr:row>
      <xdr:rowOff>55246</xdr:rowOff>
    </xdr:to>
    <xdr:pic>
      <xdr:nvPicPr>
        <xdr:cNvPr id="11" name="Imag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10"/>
        <a:stretch>
          <a:fillRect/>
        </a:stretch>
      </xdr:blipFill>
      <xdr:spPr>
        <a:xfrm>
          <a:off x="6324601" y="13754101"/>
          <a:ext cx="5667276" cy="2057400"/>
        </a:xfrm>
        <a:prstGeom prst="rect">
          <a:avLst/>
        </a:prstGeom>
        <a:ln>
          <a:prstDash val="solid"/>
        </a:ln>
      </xdr:spPr>
    </xdr:pic>
    <xdr:clientData/>
  </xdr:twoCellAnchor>
  <xdr:twoCellAnchor editAs="oneCell">
    <xdr:from>
      <xdr:col>2</xdr:col>
      <xdr:colOff>1</xdr:colOff>
      <xdr:row>151</xdr:row>
      <xdr:rowOff>0</xdr:rowOff>
    </xdr:from>
    <xdr:to>
      <xdr:col>9</xdr:col>
      <xdr:colOff>782956</xdr:colOff>
      <xdr:row>168</xdr:row>
      <xdr:rowOff>134245</xdr:rowOff>
    </xdr:to>
    <xdr:pic>
      <xdr:nvPicPr>
        <xdr:cNvPr id="12" name="Image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11"/>
        <a:stretch>
          <a:fillRect/>
        </a:stretch>
      </xdr:blipFill>
      <xdr:spPr>
        <a:xfrm>
          <a:off x="1" y="26422350"/>
          <a:ext cx="6305550" cy="3207010"/>
        </a:xfrm>
        <a:prstGeom prst="rect">
          <a:avLst/>
        </a:prstGeom>
        <a:ln>
          <a:prstDash val="solid"/>
        </a:ln>
      </xdr:spPr>
    </xdr:pic>
    <xdr:clientData/>
  </xdr:twoCellAnchor>
  <xdr:twoCellAnchor editAs="oneCell">
    <xdr:from>
      <xdr:col>2</xdr:col>
      <xdr:colOff>0</xdr:colOff>
      <xdr:row>171</xdr:row>
      <xdr:rowOff>0</xdr:rowOff>
    </xdr:from>
    <xdr:to>
      <xdr:col>8</xdr:col>
      <xdr:colOff>441392</xdr:colOff>
      <xdr:row>192</xdr:row>
      <xdr:rowOff>53340</xdr:rowOff>
    </xdr:to>
    <xdr:pic>
      <xdr:nvPicPr>
        <xdr:cNvPr id="13" name="Image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2"/>
        <a:stretch>
          <a:fillRect/>
        </a:stretch>
      </xdr:blipFill>
      <xdr:spPr>
        <a:xfrm>
          <a:off x="0" y="29860875"/>
          <a:ext cx="5173412" cy="3857625"/>
        </a:xfrm>
        <a:prstGeom prst="rect">
          <a:avLst/>
        </a:prstGeom>
        <a:ln>
          <a:prstDash val="solid"/>
        </a:ln>
      </xdr:spPr>
    </xdr:pic>
    <xdr:clientData/>
  </xdr:twoCellAnchor>
  <xdr:twoCellAnchor editAs="oneCell">
    <xdr:from>
      <xdr:col>2</xdr:col>
      <xdr:colOff>0</xdr:colOff>
      <xdr:row>194</xdr:row>
      <xdr:rowOff>0</xdr:rowOff>
    </xdr:from>
    <xdr:to>
      <xdr:col>8</xdr:col>
      <xdr:colOff>401955</xdr:colOff>
      <xdr:row>216</xdr:row>
      <xdr:rowOff>18252</xdr:rowOff>
    </xdr:to>
    <xdr:pic>
      <xdr:nvPicPr>
        <xdr:cNvPr id="14" name="Image 13">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3"/>
        <a:stretch>
          <a:fillRect/>
        </a:stretch>
      </xdr:blipFill>
      <xdr:spPr>
        <a:xfrm>
          <a:off x="0" y="35109150"/>
          <a:ext cx="5133975" cy="4009227"/>
        </a:xfrm>
        <a:prstGeom prst="rect">
          <a:avLst/>
        </a:prstGeom>
        <a:ln>
          <a:prstDash val="solid"/>
        </a:ln>
      </xdr:spPr>
    </xdr:pic>
    <xdr:clientData/>
  </xdr:twoCellAnchor>
  <xdr:twoCellAnchor editAs="oneCell">
    <xdr:from>
      <xdr:col>2</xdr:col>
      <xdr:colOff>0</xdr:colOff>
      <xdr:row>218</xdr:row>
      <xdr:rowOff>1</xdr:rowOff>
    </xdr:from>
    <xdr:to>
      <xdr:col>8</xdr:col>
      <xdr:colOff>533400</xdr:colOff>
      <xdr:row>241</xdr:row>
      <xdr:rowOff>59758</xdr:rowOff>
    </xdr:to>
    <xdr:pic>
      <xdr:nvPicPr>
        <xdr:cNvPr id="15" name="Image 14">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4"/>
        <a:stretch>
          <a:fillRect/>
        </a:stretch>
      </xdr:blipFill>
      <xdr:spPr>
        <a:xfrm>
          <a:off x="0" y="40538401"/>
          <a:ext cx="5267325" cy="4233612"/>
        </a:xfrm>
        <a:prstGeom prst="rect">
          <a:avLst/>
        </a:prstGeom>
        <a:ln>
          <a:prstDash val="solid"/>
        </a:ln>
      </xdr:spPr>
    </xdr:pic>
    <xdr:clientData/>
  </xdr:twoCellAnchor>
  <xdr:twoCellAnchor editAs="oneCell">
    <xdr:from>
      <xdr:col>2</xdr:col>
      <xdr:colOff>0</xdr:colOff>
      <xdr:row>243</xdr:row>
      <xdr:rowOff>0</xdr:rowOff>
    </xdr:from>
    <xdr:to>
      <xdr:col>8</xdr:col>
      <xdr:colOff>573405</xdr:colOff>
      <xdr:row>267</xdr:row>
      <xdr:rowOff>57772</xdr:rowOff>
    </xdr:to>
    <xdr:pic>
      <xdr:nvPicPr>
        <xdr:cNvPr id="16" name="Image 15">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15"/>
        <a:stretch>
          <a:fillRect/>
        </a:stretch>
      </xdr:blipFill>
      <xdr:spPr>
        <a:xfrm>
          <a:off x="0" y="45605700"/>
          <a:ext cx="5324475" cy="4404982"/>
        </a:xfrm>
        <a:prstGeom prst="rect">
          <a:avLst/>
        </a:prstGeom>
        <a:ln>
          <a:prstDash val="solid"/>
        </a:ln>
      </xdr:spPr>
    </xdr:pic>
    <xdr:clientData/>
  </xdr:twoCellAnchor>
  <xdr:twoCellAnchor editAs="oneCell">
    <xdr:from>
      <xdr:col>2</xdr:col>
      <xdr:colOff>1</xdr:colOff>
      <xdr:row>269</xdr:row>
      <xdr:rowOff>0</xdr:rowOff>
    </xdr:from>
    <xdr:to>
      <xdr:col>8</xdr:col>
      <xdr:colOff>630556</xdr:colOff>
      <xdr:row>291</xdr:row>
      <xdr:rowOff>174027</xdr:rowOff>
    </xdr:to>
    <xdr:pic>
      <xdr:nvPicPr>
        <xdr:cNvPr id="17" name="Image 16">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16"/>
        <a:stretch>
          <a:fillRect/>
        </a:stretch>
      </xdr:blipFill>
      <xdr:spPr>
        <a:xfrm>
          <a:off x="1" y="51034950"/>
          <a:ext cx="5372100" cy="4159287"/>
        </a:xfrm>
        <a:prstGeom prst="rect">
          <a:avLst/>
        </a:prstGeom>
        <a:ln>
          <a:prstDash val="solid"/>
        </a:ln>
      </xdr:spPr>
    </xdr:pic>
    <xdr:clientData/>
  </xdr:twoCellAnchor>
  <xdr:twoCellAnchor editAs="oneCell">
    <xdr:from>
      <xdr:col>2</xdr:col>
      <xdr:colOff>1</xdr:colOff>
      <xdr:row>293</xdr:row>
      <xdr:rowOff>0</xdr:rowOff>
    </xdr:from>
    <xdr:to>
      <xdr:col>8</xdr:col>
      <xdr:colOff>704851</xdr:colOff>
      <xdr:row>316</xdr:row>
      <xdr:rowOff>19324</xdr:rowOff>
    </xdr:to>
    <xdr:pic>
      <xdr:nvPicPr>
        <xdr:cNvPr id="18" name="Image 17">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17"/>
        <a:stretch>
          <a:fillRect/>
        </a:stretch>
      </xdr:blipFill>
      <xdr:spPr>
        <a:xfrm>
          <a:off x="1" y="51758850"/>
          <a:ext cx="5448300" cy="4181749"/>
        </a:xfrm>
        <a:prstGeom prst="rect">
          <a:avLst/>
        </a:prstGeom>
        <a:ln>
          <a:prstDash val="solid"/>
        </a:ln>
      </xdr:spPr>
    </xdr:pic>
    <xdr:clientData/>
  </xdr:twoCellAnchor>
  <xdr:twoCellAnchor editAs="oneCell">
    <xdr:from>
      <xdr:col>2</xdr:col>
      <xdr:colOff>0</xdr:colOff>
      <xdr:row>317</xdr:row>
      <xdr:rowOff>0</xdr:rowOff>
    </xdr:from>
    <xdr:to>
      <xdr:col>8</xdr:col>
      <xdr:colOff>628650</xdr:colOff>
      <xdr:row>339</xdr:row>
      <xdr:rowOff>22519</xdr:rowOff>
    </xdr:to>
    <xdr:pic>
      <xdr:nvPicPr>
        <xdr:cNvPr id="19" name="Image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18"/>
        <a:stretch>
          <a:fillRect/>
        </a:stretch>
      </xdr:blipFill>
      <xdr:spPr>
        <a:xfrm>
          <a:off x="0" y="56102250"/>
          <a:ext cx="5372100" cy="3996349"/>
        </a:xfrm>
        <a:prstGeom prst="rect">
          <a:avLst/>
        </a:prstGeom>
        <a:ln>
          <a:prstDash val="solid"/>
        </a:ln>
      </xdr:spPr>
    </xdr:pic>
    <xdr:clientData/>
  </xdr:twoCellAnchor>
  <xdr:twoCellAnchor editAs="oneCell">
    <xdr:from>
      <xdr:col>2</xdr:col>
      <xdr:colOff>38100</xdr:colOff>
      <xdr:row>340</xdr:row>
      <xdr:rowOff>28575</xdr:rowOff>
    </xdr:from>
    <xdr:to>
      <xdr:col>8</xdr:col>
      <xdr:colOff>742950</xdr:colOff>
      <xdr:row>363</xdr:row>
      <xdr:rowOff>22170</xdr:rowOff>
    </xdr:to>
    <xdr:pic>
      <xdr:nvPicPr>
        <xdr:cNvPr id="21" name="Image 20">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19"/>
        <a:stretch>
          <a:fillRect/>
        </a:stretch>
      </xdr:blipFill>
      <xdr:spPr>
        <a:xfrm>
          <a:off x="38100" y="60293250"/>
          <a:ext cx="5444490" cy="4152210"/>
        </a:xfrm>
        <a:prstGeom prst="rect">
          <a:avLst/>
        </a:prstGeom>
        <a:ln>
          <a:prstDash val="solid"/>
        </a:ln>
      </xdr:spPr>
    </xdr:pic>
    <xdr:clientData/>
  </xdr:twoCellAnchor>
  <xdr:twoCellAnchor editAs="oneCell">
    <xdr:from>
      <xdr:col>2</xdr:col>
      <xdr:colOff>0</xdr:colOff>
      <xdr:row>364</xdr:row>
      <xdr:rowOff>0</xdr:rowOff>
    </xdr:from>
    <xdr:to>
      <xdr:col>8</xdr:col>
      <xdr:colOff>706755</xdr:colOff>
      <xdr:row>387</xdr:row>
      <xdr:rowOff>15495</xdr:rowOff>
    </xdr:to>
    <xdr:pic>
      <xdr:nvPicPr>
        <xdr:cNvPr id="22" name="Image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20"/>
        <a:stretch>
          <a:fillRect/>
        </a:stretch>
      </xdr:blipFill>
      <xdr:spPr>
        <a:xfrm>
          <a:off x="0" y="64608075"/>
          <a:ext cx="5457825" cy="4166490"/>
        </a:xfrm>
        <a:prstGeom prst="rect">
          <a:avLst/>
        </a:prstGeom>
        <a:ln>
          <a:prstDash val="solid"/>
        </a:ln>
      </xdr:spPr>
    </xdr:pic>
    <xdr:clientData/>
  </xdr:twoCellAnchor>
  <xdr:twoCellAnchor editAs="oneCell">
    <xdr:from>
      <xdr:col>2</xdr:col>
      <xdr:colOff>0</xdr:colOff>
      <xdr:row>388</xdr:row>
      <xdr:rowOff>1</xdr:rowOff>
    </xdr:from>
    <xdr:to>
      <xdr:col>8</xdr:col>
      <xdr:colOff>744855</xdr:colOff>
      <xdr:row>412</xdr:row>
      <xdr:rowOff>98505</xdr:rowOff>
    </xdr:to>
    <xdr:pic>
      <xdr:nvPicPr>
        <xdr:cNvPr id="23" name="Image 22">
          <a:extLst>
            <a:ext uri="{FF2B5EF4-FFF2-40B4-BE49-F238E27FC236}">
              <a16:creationId xmlns:a16="http://schemas.microsoft.com/office/drawing/2014/main" id="{00000000-0008-0000-1B00-000017000000}"/>
            </a:ext>
          </a:extLst>
        </xdr:cNvPr>
        <xdr:cNvPicPr>
          <a:picLocks noChangeAspect="1"/>
        </xdr:cNvPicPr>
      </xdr:nvPicPr>
      <xdr:blipFill>
        <a:blip xmlns:r="http://schemas.openxmlformats.org/officeDocument/2006/relationships" r:embed="rId21"/>
        <a:stretch>
          <a:fillRect/>
        </a:stretch>
      </xdr:blipFill>
      <xdr:spPr>
        <a:xfrm>
          <a:off x="0" y="68951476"/>
          <a:ext cx="5495925" cy="4453334"/>
        </a:xfrm>
        <a:prstGeom prst="rect">
          <a:avLst/>
        </a:prstGeom>
        <a:ln>
          <a:prstDash val="solid"/>
        </a:ln>
      </xdr:spPr>
    </xdr:pic>
    <xdr:clientData/>
  </xdr:twoCellAnchor>
  <xdr:twoCellAnchor editAs="oneCell">
    <xdr:from>
      <xdr:col>2</xdr:col>
      <xdr:colOff>0</xdr:colOff>
      <xdr:row>413</xdr:row>
      <xdr:rowOff>0</xdr:rowOff>
    </xdr:from>
    <xdr:to>
      <xdr:col>8</xdr:col>
      <xdr:colOff>723900</xdr:colOff>
      <xdr:row>437</xdr:row>
      <xdr:rowOff>98721</xdr:rowOff>
    </xdr:to>
    <xdr:pic>
      <xdr:nvPicPr>
        <xdr:cNvPr id="24" name="Image 23">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22"/>
        <a:stretch>
          <a:fillRect/>
        </a:stretch>
      </xdr:blipFill>
      <xdr:spPr>
        <a:xfrm>
          <a:off x="0" y="73475850"/>
          <a:ext cx="5467350" cy="4445931"/>
        </a:xfrm>
        <a:prstGeom prst="rect">
          <a:avLst/>
        </a:prstGeom>
        <a:ln>
          <a:prstDash val="solid"/>
        </a:ln>
      </xdr:spPr>
    </xdr:pic>
    <xdr:clientData/>
  </xdr:twoCellAnchor>
  <xdr:twoCellAnchor editAs="oneCell">
    <xdr:from>
      <xdr:col>2</xdr:col>
      <xdr:colOff>1</xdr:colOff>
      <xdr:row>438</xdr:row>
      <xdr:rowOff>0</xdr:rowOff>
    </xdr:from>
    <xdr:to>
      <xdr:col>8</xdr:col>
      <xdr:colOff>723901</xdr:colOff>
      <xdr:row>458</xdr:row>
      <xdr:rowOff>133599</xdr:rowOff>
    </xdr:to>
    <xdr:pic>
      <xdr:nvPicPr>
        <xdr:cNvPr id="25" name="Image 24">
          <a:extLst>
            <a:ext uri="{FF2B5EF4-FFF2-40B4-BE49-F238E27FC236}">
              <a16:creationId xmlns:a16="http://schemas.microsoft.com/office/drawing/2014/main" id="{00000000-0008-0000-1B00-000019000000}"/>
            </a:ext>
          </a:extLst>
        </xdr:cNvPr>
        <xdr:cNvPicPr>
          <a:picLocks noChangeAspect="1"/>
        </xdr:cNvPicPr>
      </xdr:nvPicPr>
      <xdr:blipFill>
        <a:blip xmlns:r="http://schemas.openxmlformats.org/officeDocument/2006/relationships" r:embed="rId23"/>
        <a:stretch>
          <a:fillRect/>
        </a:stretch>
      </xdr:blipFill>
      <xdr:spPr>
        <a:xfrm>
          <a:off x="1" y="78000225"/>
          <a:ext cx="5467350" cy="3749289"/>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9</xdr:row>
      <xdr:rowOff>0</xdr:rowOff>
    </xdr:from>
    <xdr:to>
      <xdr:col>7</xdr:col>
      <xdr:colOff>739141</xdr:colOff>
      <xdr:row>31</xdr:row>
      <xdr:rowOff>21607</xdr:rowOff>
    </xdr:to>
    <xdr:pic>
      <xdr:nvPicPr>
        <xdr:cNvPr id="2" name="Imag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2886076" y="1647825"/>
          <a:ext cx="4686300" cy="4012582"/>
        </a:xfrm>
        <a:prstGeom prst="rect">
          <a:avLst/>
        </a:prstGeom>
        <a:ln>
          <a:prstDash val="solid"/>
        </a:ln>
      </xdr:spPr>
    </xdr:pic>
    <xdr:clientData/>
  </xdr:twoCellAnchor>
  <xdr:twoCellAnchor editAs="oneCell">
    <xdr:from>
      <xdr:col>2</xdr:col>
      <xdr:colOff>1</xdr:colOff>
      <xdr:row>33</xdr:row>
      <xdr:rowOff>0</xdr:rowOff>
    </xdr:from>
    <xdr:to>
      <xdr:col>7</xdr:col>
      <xdr:colOff>91441</xdr:colOff>
      <xdr:row>44</xdr:row>
      <xdr:rowOff>55105</xdr:rowOff>
    </xdr:to>
    <xdr:pic>
      <xdr:nvPicPr>
        <xdr:cNvPr id="3" name="Imag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2886076" y="5991225"/>
          <a:ext cx="4038600" cy="2036305"/>
        </a:xfrm>
        <a:prstGeom prst="rect">
          <a:avLst/>
        </a:prstGeom>
        <a:ln>
          <a:prstDash val="solid"/>
        </a:ln>
      </xdr:spPr>
    </xdr:pic>
    <xdr:clientData/>
  </xdr:twoCellAnchor>
  <xdr:twoCellAnchor editAs="oneCell">
    <xdr:from>
      <xdr:col>2</xdr:col>
      <xdr:colOff>1</xdr:colOff>
      <xdr:row>45</xdr:row>
      <xdr:rowOff>1</xdr:rowOff>
    </xdr:from>
    <xdr:to>
      <xdr:col>7</xdr:col>
      <xdr:colOff>53341</xdr:colOff>
      <xdr:row>59</xdr:row>
      <xdr:rowOff>151901</xdr:rowOff>
    </xdr:to>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2886076" y="8162926"/>
          <a:ext cx="4000500" cy="2685550"/>
        </a:xfrm>
        <a:prstGeom prst="rect">
          <a:avLst/>
        </a:prstGeom>
        <a:ln>
          <a:prstDash val="solid"/>
        </a:ln>
      </xdr:spPr>
    </xdr:pic>
    <xdr:clientData/>
  </xdr:twoCellAnchor>
  <xdr:twoCellAnchor editAs="oneCell">
    <xdr:from>
      <xdr:col>2</xdr:col>
      <xdr:colOff>0</xdr:colOff>
      <xdr:row>60</xdr:row>
      <xdr:rowOff>0</xdr:rowOff>
    </xdr:from>
    <xdr:to>
      <xdr:col>7</xdr:col>
      <xdr:colOff>117491</xdr:colOff>
      <xdr:row>72</xdr:row>
      <xdr:rowOff>133350</xdr:rowOff>
    </xdr:to>
    <xdr:pic>
      <xdr:nvPicPr>
        <xdr:cNvPr id="5" name="Imag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2886075" y="10877550"/>
          <a:ext cx="4070366" cy="2305050"/>
        </a:xfrm>
        <a:prstGeom prst="rect">
          <a:avLst/>
        </a:prstGeom>
        <a:ln>
          <a:prstDash val="solid"/>
        </a:ln>
      </xdr:spPr>
    </xdr:pic>
    <xdr:clientData/>
  </xdr:twoCellAnchor>
  <xdr:twoCellAnchor editAs="oneCell">
    <xdr:from>
      <xdr:col>2</xdr:col>
      <xdr:colOff>0</xdr:colOff>
      <xdr:row>73</xdr:row>
      <xdr:rowOff>0</xdr:rowOff>
    </xdr:from>
    <xdr:to>
      <xdr:col>7</xdr:col>
      <xdr:colOff>152400</xdr:colOff>
      <xdr:row>89</xdr:row>
      <xdr:rowOff>15600</xdr:rowOff>
    </xdr:to>
    <xdr:pic>
      <xdr:nvPicPr>
        <xdr:cNvPr id="6" name="Imag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2886075" y="13230225"/>
          <a:ext cx="4105275" cy="2901675"/>
        </a:xfrm>
        <a:prstGeom prst="rect">
          <a:avLst/>
        </a:prstGeom>
        <a:ln>
          <a:prstDash val="solid"/>
        </a:ln>
      </xdr:spPr>
    </xdr:pic>
    <xdr:clientData/>
  </xdr:twoCellAnchor>
  <xdr:twoCellAnchor editAs="oneCell">
    <xdr:from>
      <xdr:col>2</xdr:col>
      <xdr:colOff>1</xdr:colOff>
      <xdr:row>92</xdr:row>
      <xdr:rowOff>0</xdr:rowOff>
    </xdr:from>
    <xdr:to>
      <xdr:col>7</xdr:col>
      <xdr:colOff>211456</xdr:colOff>
      <xdr:row>104</xdr:row>
      <xdr:rowOff>171742</xdr:rowOff>
    </xdr:to>
    <xdr:pic>
      <xdr:nvPicPr>
        <xdr:cNvPr id="7" name="Imag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2886076" y="16668750"/>
          <a:ext cx="4171950" cy="2333917"/>
        </a:xfrm>
        <a:prstGeom prst="rect">
          <a:avLst/>
        </a:prstGeom>
        <a:ln>
          <a:prstDash val="solid"/>
        </a:ln>
      </xdr:spPr>
    </xdr:pic>
    <xdr:clientData/>
  </xdr:twoCellAnchor>
  <xdr:twoCellAnchor editAs="oneCell">
    <xdr:from>
      <xdr:col>2</xdr:col>
      <xdr:colOff>0</xdr:colOff>
      <xdr:row>105</xdr:row>
      <xdr:rowOff>1</xdr:rowOff>
    </xdr:from>
    <xdr:to>
      <xdr:col>7</xdr:col>
      <xdr:colOff>97155</xdr:colOff>
      <xdr:row>120</xdr:row>
      <xdr:rowOff>55279</xdr:rowOff>
    </xdr:to>
    <xdr:pic>
      <xdr:nvPicPr>
        <xdr:cNvPr id="8" name="Imag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2886075" y="19021426"/>
          <a:ext cx="4057650" cy="2779428"/>
        </a:xfrm>
        <a:prstGeom prst="rect">
          <a:avLst/>
        </a:prstGeom>
        <a:ln>
          <a:prstDash val="solid"/>
        </a:ln>
      </xdr:spPr>
    </xdr:pic>
    <xdr:clientData/>
  </xdr:twoCellAnchor>
  <xdr:twoCellAnchor editAs="oneCell">
    <xdr:from>
      <xdr:col>2</xdr:col>
      <xdr:colOff>0</xdr:colOff>
      <xdr:row>122</xdr:row>
      <xdr:rowOff>0</xdr:rowOff>
    </xdr:from>
    <xdr:to>
      <xdr:col>7</xdr:col>
      <xdr:colOff>91440</xdr:colOff>
      <xdr:row>139</xdr:row>
      <xdr:rowOff>60456</xdr:rowOff>
    </xdr:to>
    <xdr:pic>
      <xdr:nvPicPr>
        <xdr:cNvPr id="9" name="Imag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2886075" y="22098000"/>
          <a:ext cx="4048125" cy="3140841"/>
        </a:xfrm>
        <a:prstGeom prst="rect">
          <a:avLst/>
        </a:prstGeom>
        <a:ln>
          <a:prstDash val="solid"/>
        </a:ln>
      </xdr:spPr>
    </xdr:pic>
    <xdr:clientData/>
  </xdr:twoCellAnchor>
  <xdr:twoCellAnchor editAs="oneCell">
    <xdr:from>
      <xdr:col>2</xdr:col>
      <xdr:colOff>0</xdr:colOff>
      <xdr:row>140</xdr:row>
      <xdr:rowOff>0</xdr:rowOff>
    </xdr:from>
    <xdr:to>
      <xdr:col>7</xdr:col>
      <xdr:colOff>133350</xdr:colOff>
      <xdr:row>161</xdr:row>
      <xdr:rowOff>97652</xdr:rowOff>
    </xdr:to>
    <xdr:pic>
      <xdr:nvPicPr>
        <xdr:cNvPr id="10" name="Imag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2886075" y="25355550"/>
          <a:ext cx="4076700" cy="3901937"/>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657225</xdr:colOff>
      <xdr:row>140</xdr:row>
      <xdr:rowOff>18097</xdr:rowOff>
    </xdr:from>
    <xdr:to>
      <xdr:col>14</xdr:col>
      <xdr:colOff>925830</xdr:colOff>
      <xdr:row>155</xdr:row>
      <xdr:rowOff>50482</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xdr:colOff>
      <xdr:row>140</xdr:row>
      <xdr:rowOff>20002</xdr:rowOff>
    </xdr:from>
    <xdr:to>
      <xdr:col>10</xdr:col>
      <xdr:colOff>619125</xdr:colOff>
      <xdr:row>155</xdr:row>
      <xdr:rowOff>37147</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2714624</xdr:colOff>
      <xdr:row>8</xdr:row>
      <xdr:rowOff>0</xdr:rowOff>
    </xdr:from>
    <xdr:to>
      <xdr:col>11</xdr:col>
      <xdr:colOff>606043</xdr:colOff>
      <xdr:row>27</xdr:row>
      <xdr:rowOff>131445</xdr:rowOff>
    </xdr:to>
    <xdr:pic>
      <xdr:nvPicPr>
        <xdr:cNvPr id="4" name="Image 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3543299" y="1466850"/>
          <a:ext cx="8879459" cy="3581400"/>
        </a:xfrm>
        <a:prstGeom prst="rect">
          <a:avLst/>
        </a:prstGeom>
        <a:ln>
          <a:prstDash val="solid"/>
        </a:ln>
      </xdr:spPr>
    </xdr:pic>
    <xdr:clientData/>
  </xdr:twoCellAnchor>
  <xdr:twoCellAnchor editAs="oneCell">
    <xdr:from>
      <xdr:col>2</xdr:col>
      <xdr:colOff>0</xdr:colOff>
      <xdr:row>28</xdr:row>
      <xdr:rowOff>0</xdr:rowOff>
    </xdr:from>
    <xdr:to>
      <xdr:col>11</xdr:col>
      <xdr:colOff>567690</xdr:colOff>
      <xdr:row>56</xdr:row>
      <xdr:rowOff>170189</xdr:rowOff>
    </xdr:to>
    <xdr:pic>
      <xdr:nvPicPr>
        <xdr:cNvPr id="5" name="Image 2">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3543300" y="5086350"/>
          <a:ext cx="8829675" cy="5237489"/>
        </a:xfrm>
        <a:prstGeom prst="rect">
          <a:avLst/>
        </a:prstGeom>
        <a:ln>
          <a:prstDash val="solid"/>
        </a:ln>
      </xdr:spPr>
    </xdr:pic>
    <xdr:clientData/>
  </xdr:twoCellAnchor>
  <xdr:twoCellAnchor editAs="oneCell">
    <xdr:from>
      <xdr:col>2</xdr:col>
      <xdr:colOff>0</xdr:colOff>
      <xdr:row>57</xdr:row>
      <xdr:rowOff>1</xdr:rowOff>
    </xdr:from>
    <xdr:to>
      <xdr:col>11</xdr:col>
      <xdr:colOff>611505</xdr:colOff>
      <xdr:row>77</xdr:row>
      <xdr:rowOff>58445</xdr:rowOff>
    </xdr:to>
    <xdr:pic>
      <xdr:nvPicPr>
        <xdr:cNvPr id="6" name="Image 3">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3543300" y="10334626"/>
          <a:ext cx="8867775" cy="3662704"/>
        </a:xfrm>
        <a:prstGeom prst="rect">
          <a:avLst/>
        </a:prstGeom>
        <a:ln>
          <a:prstDash val="solid"/>
        </a:ln>
      </xdr:spPr>
    </xdr:pic>
    <xdr:clientData/>
  </xdr:twoCellAnchor>
  <xdr:twoCellAnchor editAs="oneCell">
    <xdr:from>
      <xdr:col>2</xdr:col>
      <xdr:colOff>0</xdr:colOff>
      <xdr:row>79</xdr:row>
      <xdr:rowOff>0</xdr:rowOff>
    </xdr:from>
    <xdr:to>
      <xdr:col>8</xdr:col>
      <xdr:colOff>1065895</xdr:colOff>
      <xdr:row>89</xdr:row>
      <xdr:rowOff>15240</xdr:rowOff>
    </xdr:to>
    <xdr:pic>
      <xdr:nvPicPr>
        <xdr:cNvPr id="7" name="Image 4">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3543300" y="14316075"/>
          <a:ext cx="6087475" cy="1819275"/>
        </a:xfrm>
        <a:prstGeom prst="rect">
          <a:avLst/>
        </a:prstGeom>
        <a:ln>
          <a:prstDash val="solid"/>
        </a:ln>
      </xdr:spPr>
    </xdr:pic>
    <xdr:clientData/>
  </xdr:twoCellAnchor>
  <xdr:twoCellAnchor editAs="oneCell">
    <xdr:from>
      <xdr:col>2</xdr:col>
      <xdr:colOff>0</xdr:colOff>
      <xdr:row>90</xdr:row>
      <xdr:rowOff>0</xdr:rowOff>
    </xdr:from>
    <xdr:to>
      <xdr:col>8</xdr:col>
      <xdr:colOff>1068705</xdr:colOff>
      <xdr:row>99</xdr:row>
      <xdr:rowOff>153755</xdr:rowOff>
    </xdr:to>
    <xdr:pic>
      <xdr:nvPicPr>
        <xdr:cNvPr id="8" name="Image 5">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3543300" y="16306800"/>
          <a:ext cx="6096000" cy="1782530"/>
        </a:xfrm>
        <a:prstGeom prst="rect">
          <a:avLst/>
        </a:prstGeom>
        <a:ln>
          <a:prstDash val="solid"/>
        </a:ln>
      </xdr:spPr>
    </xdr:pic>
    <xdr:clientData/>
  </xdr:twoCellAnchor>
  <xdr:twoCellAnchor editAs="oneCell">
    <xdr:from>
      <xdr:col>2</xdr:col>
      <xdr:colOff>0</xdr:colOff>
      <xdr:row>100</xdr:row>
      <xdr:rowOff>0</xdr:rowOff>
    </xdr:from>
    <xdr:to>
      <xdr:col>9</xdr:col>
      <xdr:colOff>55692</xdr:colOff>
      <xdr:row>109</xdr:row>
      <xdr:rowOff>131445</xdr:rowOff>
    </xdr:to>
    <xdr:pic>
      <xdr:nvPicPr>
        <xdr:cNvPr id="9" name="Image 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3543300" y="18116550"/>
          <a:ext cx="6159312" cy="1771650"/>
        </a:xfrm>
        <a:prstGeom prst="rect">
          <a:avLst/>
        </a:prstGeom>
        <a:ln>
          <a:prstDash val="solid"/>
        </a:ln>
      </xdr:spPr>
    </xdr:pic>
    <xdr:clientData/>
  </xdr:twoCellAnchor>
  <xdr:twoCellAnchor editAs="oneCell">
    <xdr:from>
      <xdr:col>2</xdr:col>
      <xdr:colOff>0</xdr:colOff>
      <xdr:row>110</xdr:row>
      <xdr:rowOff>0</xdr:rowOff>
    </xdr:from>
    <xdr:to>
      <xdr:col>9</xdr:col>
      <xdr:colOff>59055</xdr:colOff>
      <xdr:row>121</xdr:row>
      <xdr:rowOff>171218</xdr:rowOff>
    </xdr:to>
    <xdr:pic>
      <xdr:nvPicPr>
        <xdr:cNvPr id="10" name="Image 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3543300" y="19926300"/>
          <a:ext cx="6181725" cy="2161943"/>
        </a:xfrm>
        <a:prstGeom prst="rect">
          <a:avLst/>
        </a:prstGeom>
        <a:ln>
          <a:prstDash val="solid"/>
        </a:ln>
      </xdr:spPr>
    </xdr:pic>
    <xdr:clientData/>
  </xdr:twoCellAnchor>
  <xdr:twoCellAnchor editAs="oneCell">
    <xdr:from>
      <xdr:col>2</xdr:col>
      <xdr:colOff>1</xdr:colOff>
      <xdr:row>123</xdr:row>
      <xdr:rowOff>0</xdr:rowOff>
    </xdr:from>
    <xdr:to>
      <xdr:col>9</xdr:col>
      <xdr:colOff>205741</xdr:colOff>
      <xdr:row>136</xdr:row>
      <xdr:rowOff>55474</xdr:rowOff>
    </xdr:to>
    <xdr:pic>
      <xdr:nvPicPr>
        <xdr:cNvPr id="11" name="Image 8">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3543301" y="22278975"/>
          <a:ext cx="6305550" cy="2421484"/>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1000125</xdr:colOff>
      <xdr:row>41</xdr:row>
      <xdr:rowOff>152400</xdr:rowOff>
    </xdr:from>
    <xdr:to>
      <xdr:col>16</xdr:col>
      <xdr:colOff>363855</xdr:colOff>
      <xdr:row>63</xdr:row>
      <xdr:rowOff>65723</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7</xdr:row>
      <xdr:rowOff>1</xdr:rowOff>
    </xdr:from>
    <xdr:to>
      <xdr:col>10</xdr:col>
      <xdr:colOff>476250</xdr:colOff>
      <xdr:row>40</xdr:row>
      <xdr:rowOff>59840</xdr:rowOff>
    </xdr:to>
    <xdr:pic>
      <xdr:nvPicPr>
        <xdr:cNvPr id="12" name="Image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2"/>
        <a:stretch>
          <a:fillRect/>
        </a:stretch>
      </xdr:blipFill>
      <xdr:spPr>
        <a:xfrm>
          <a:off x="3543300" y="1285876"/>
          <a:ext cx="6800850" cy="6032014"/>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11</xdr:row>
      <xdr:rowOff>1</xdr:rowOff>
    </xdr:from>
    <xdr:to>
      <xdr:col>12</xdr:col>
      <xdr:colOff>285750</xdr:colOff>
      <xdr:row>31</xdr:row>
      <xdr:rowOff>129685</xdr:rowOff>
    </xdr:to>
    <xdr:pic>
      <xdr:nvPicPr>
        <xdr:cNvPr id="4" name="Imag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3543300" y="2009776"/>
          <a:ext cx="8191500" cy="3756804"/>
        </a:xfrm>
        <a:prstGeom prst="rect">
          <a:avLst/>
        </a:prstGeom>
        <a:ln>
          <a:prstDash val="solid"/>
        </a:ln>
      </xdr:spPr>
    </xdr:pic>
    <xdr:clientData/>
  </xdr:twoCellAnchor>
  <xdr:twoCellAnchor editAs="oneCell">
    <xdr:from>
      <xdr:col>2</xdr:col>
      <xdr:colOff>0</xdr:colOff>
      <xdr:row>32</xdr:row>
      <xdr:rowOff>0</xdr:rowOff>
    </xdr:from>
    <xdr:to>
      <xdr:col>12</xdr:col>
      <xdr:colOff>281940</xdr:colOff>
      <xdr:row>52</xdr:row>
      <xdr:rowOff>170798</xdr:rowOff>
    </xdr:to>
    <xdr:pic>
      <xdr:nvPicPr>
        <xdr:cNvPr id="5" name="Imag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2"/>
        <a:stretch>
          <a:fillRect/>
        </a:stretch>
      </xdr:blipFill>
      <xdr:spPr>
        <a:xfrm>
          <a:off x="3543300" y="5810250"/>
          <a:ext cx="8181975" cy="3797918"/>
        </a:xfrm>
        <a:prstGeom prst="rect">
          <a:avLst/>
        </a:prstGeom>
        <a:ln>
          <a:prstDash val="solid"/>
        </a:ln>
      </xdr:spPr>
    </xdr:pic>
    <xdr:clientData/>
  </xdr:twoCellAnchor>
  <xdr:twoCellAnchor editAs="oneCell">
    <xdr:from>
      <xdr:col>2</xdr:col>
      <xdr:colOff>0</xdr:colOff>
      <xdr:row>53</xdr:row>
      <xdr:rowOff>0</xdr:rowOff>
    </xdr:from>
    <xdr:to>
      <xdr:col>11</xdr:col>
      <xdr:colOff>21967</xdr:colOff>
      <xdr:row>73</xdr:row>
      <xdr:rowOff>136690</xdr:rowOff>
    </xdr:to>
    <xdr:pic>
      <xdr:nvPicPr>
        <xdr:cNvPr id="6" name="Imag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3"/>
        <a:stretch>
          <a:fillRect/>
        </a:stretch>
      </xdr:blipFill>
      <xdr:spPr>
        <a:xfrm>
          <a:off x="3543300" y="9610725"/>
          <a:ext cx="7142857" cy="3761905"/>
        </a:xfrm>
        <a:prstGeom prst="rect">
          <a:avLst/>
        </a:prstGeom>
        <a:ln>
          <a:prstDash val="solid"/>
        </a:ln>
      </xdr:spPr>
    </xdr:pic>
    <xdr:clientData/>
  </xdr:twoCellAnchor>
  <xdr:twoCellAnchor editAs="oneCell">
    <xdr:from>
      <xdr:col>2</xdr:col>
      <xdr:colOff>0</xdr:colOff>
      <xdr:row>74</xdr:row>
      <xdr:rowOff>0</xdr:rowOff>
    </xdr:from>
    <xdr:to>
      <xdr:col>11</xdr:col>
      <xdr:colOff>97155</xdr:colOff>
      <xdr:row>86</xdr:row>
      <xdr:rowOff>26906</xdr:rowOff>
    </xdr:to>
    <xdr:pic>
      <xdr:nvPicPr>
        <xdr:cNvPr id="7" name="x_x__x0000_i1027">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3543300" y="13411200"/>
          <a:ext cx="7219950" cy="2204321"/>
        </a:xfrm>
        <a:prstGeom prst="rect">
          <a:avLst/>
        </a:prstGeom>
        <a:noFill/>
        <a:ln>
          <a:prstDash val="solid"/>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6" displayName="Table6" ref="C13:AT253" totalsRowShown="0">
  <autoFilter ref="C13:AT253" xr:uid="{00000000-0009-0000-0100-000001000000}">
    <filterColumn colId="0">
      <filters>
        <filter val="97 - DOM"/>
        <filter val="FRANCE MÉTROPOLITAINE"/>
      </filters>
    </filterColumn>
  </autoFilter>
  <tableColumns count="44">
    <tableColumn id="1" xr3:uid="{00000000-0010-0000-0000-000001000000}" name="LIB_REG2"/>
    <tableColumn id="2" xr3:uid="{00000000-0010-0000-0000-000002000000}" name="LIB_SAA"/>
    <tableColumn id="3" xr3:uid="{00000000-0010-0000-0000-000003000000}" name="SURF_2010"/>
    <tableColumn id="4" xr3:uid="{00000000-0010-0000-0000-000004000000}" name="SURF_2011"/>
    <tableColumn id="5" xr3:uid="{00000000-0010-0000-0000-000005000000}" name="SURF_2012"/>
    <tableColumn id="6" xr3:uid="{00000000-0010-0000-0000-000006000000}" name="SURF_2013"/>
    <tableColumn id="7" xr3:uid="{00000000-0010-0000-0000-000007000000}" name="SURF_2014"/>
    <tableColumn id="8" xr3:uid="{00000000-0010-0000-0000-000008000000}" name="SURF_2015"/>
    <tableColumn id="9" xr3:uid="{00000000-0010-0000-0000-000009000000}" name="SURF_2016"/>
    <tableColumn id="10" xr3:uid="{00000000-0010-0000-0000-00000A000000}" name="SURF_2017"/>
    <tableColumn id="11" xr3:uid="{00000000-0010-0000-0000-00000B000000}" name="SURF_2018"/>
    <tableColumn id="12" xr3:uid="{00000000-0010-0000-0000-00000C000000}" name="SURF_2019"/>
    <tableColumn id="13" xr3:uid="{00000000-0010-0000-0000-00000D000000}" name="SURF_2020"/>
    <tableColumn id="14" xr3:uid="{00000000-0010-0000-0000-00000E000000}" name="SURF_2021"/>
    <tableColumn id="15" xr3:uid="{00000000-0010-0000-0000-00000F000000}" name="SURF_2022"/>
    <tableColumn id="16" xr3:uid="{00000000-0010-0000-0000-000010000000}" name="SURF_2023"/>
    <tableColumn id="17" xr3:uid="{00000000-0010-0000-0000-000011000000}" name="REND_2010"/>
    <tableColumn id="18" xr3:uid="{00000000-0010-0000-0000-000012000000}" name="REND_2011"/>
    <tableColumn id="19" xr3:uid="{00000000-0010-0000-0000-000013000000}" name="REND_2012"/>
    <tableColumn id="20" xr3:uid="{00000000-0010-0000-0000-000014000000}" name="REND_2013"/>
    <tableColumn id="21" xr3:uid="{00000000-0010-0000-0000-000015000000}" name="REND_2014"/>
    <tableColumn id="22" xr3:uid="{00000000-0010-0000-0000-000016000000}" name="REND_2015"/>
    <tableColumn id="23" xr3:uid="{00000000-0010-0000-0000-000017000000}" name="REND_2016"/>
    <tableColumn id="24" xr3:uid="{00000000-0010-0000-0000-000018000000}" name="REND_2017"/>
    <tableColumn id="25" xr3:uid="{00000000-0010-0000-0000-000019000000}" name="REND_2018"/>
    <tableColumn id="26" xr3:uid="{00000000-0010-0000-0000-00001A000000}" name="REND_2019"/>
    <tableColumn id="27" xr3:uid="{00000000-0010-0000-0000-00001B000000}" name="REND_2020"/>
    <tableColumn id="28" xr3:uid="{00000000-0010-0000-0000-00001C000000}" name="REND_2021"/>
    <tableColumn id="29" xr3:uid="{00000000-0010-0000-0000-00001D000000}" name="REND_2022"/>
    <tableColumn id="30" xr3:uid="{00000000-0010-0000-0000-00001E000000}" name="REND_2023"/>
    <tableColumn id="31" xr3:uid="{00000000-0010-0000-0000-00001F000000}" name="PROD_2010"/>
    <tableColumn id="32" xr3:uid="{00000000-0010-0000-0000-000020000000}" name="PROD_2011"/>
    <tableColumn id="33" xr3:uid="{00000000-0010-0000-0000-000021000000}" name="PROD_2012"/>
    <tableColumn id="34" xr3:uid="{00000000-0010-0000-0000-000022000000}" name="PROD_2013"/>
    <tableColumn id="35" xr3:uid="{00000000-0010-0000-0000-000023000000}" name="PROD_2014"/>
    <tableColumn id="36" xr3:uid="{00000000-0010-0000-0000-000024000000}" name="PROD_2015"/>
    <tableColumn id="37" xr3:uid="{00000000-0010-0000-0000-000025000000}" name="PROD_2016"/>
    <tableColumn id="38" xr3:uid="{00000000-0010-0000-0000-000026000000}" name="PROD_2017"/>
    <tableColumn id="39" xr3:uid="{00000000-0010-0000-0000-000027000000}" name="PROD_2018"/>
    <tableColumn id="40" xr3:uid="{00000000-0010-0000-0000-000028000000}" name="PROD_2019"/>
    <tableColumn id="41" xr3:uid="{00000000-0010-0000-0000-000029000000}" name="PROD_2020"/>
    <tableColumn id="42" xr3:uid="{00000000-0010-0000-0000-00002A000000}" name="PROD_2021"/>
    <tableColumn id="43" xr3:uid="{00000000-0010-0000-0000-00002B000000}" name="PROD_2022"/>
    <tableColumn id="44" xr3:uid="{00000000-0010-0000-0000-00002C000000}"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D200"/>
  </sheetPr>
  <dimension ref="A1:AMH14"/>
  <sheetViews>
    <sheetView workbookViewId="0">
      <selection activeCell="D16" sqref="D16"/>
    </sheetView>
  </sheetViews>
  <sheetFormatPr baseColWidth="10" defaultColWidth="11.44140625" defaultRowHeight="14.4"/>
  <cols>
    <col min="1" max="1" width="21.33203125" customWidth="1"/>
  </cols>
  <sheetData>
    <row r="1" spans="1:1022" s="267" customFormat="1" ht="16.2" customHeight="1">
      <c r="A1" s="266" t="s">
        <v>0</v>
      </c>
    </row>
    <row r="2" spans="1:1022" ht="15.6" customHeight="1">
      <c r="A2" s="268"/>
      <c r="B2" s="269"/>
      <c r="C2" s="269"/>
      <c r="D2" s="269"/>
      <c r="E2" s="269"/>
      <c r="F2" s="269"/>
      <c r="G2" s="269"/>
      <c r="H2" s="270"/>
      <c r="I2" s="269"/>
      <c r="J2" s="269"/>
      <c r="K2" s="269"/>
      <c r="L2" s="269"/>
      <c r="M2" s="269"/>
      <c r="N2" s="270"/>
      <c r="O2" s="270"/>
      <c r="P2" s="270"/>
      <c r="Q2" s="270"/>
      <c r="R2" s="270"/>
      <c r="S2" s="270"/>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row>
    <row r="3" spans="1:1022" ht="15.6" customHeight="1">
      <c r="A3" s="271" t="s">
        <v>1</v>
      </c>
      <c r="B3" s="269"/>
      <c r="C3" s="269"/>
      <c r="D3" s="269"/>
      <c r="E3" s="269"/>
      <c r="F3" s="269"/>
      <c r="G3" s="269"/>
      <c r="H3" s="270"/>
      <c r="I3" s="269"/>
      <c r="J3" s="269"/>
      <c r="K3" s="269"/>
      <c r="L3" s="269"/>
      <c r="M3" s="269"/>
      <c r="N3" s="270"/>
      <c r="O3" s="270"/>
      <c r="P3" s="270"/>
      <c r="Q3" s="270"/>
      <c r="R3" s="270"/>
      <c r="S3" s="270"/>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269"/>
      <c r="FM3" s="269"/>
      <c r="FN3" s="269"/>
      <c r="FO3" s="269"/>
      <c r="FP3" s="269"/>
      <c r="FQ3" s="269"/>
      <c r="FR3" s="269"/>
      <c r="FS3" s="269"/>
      <c r="FT3" s="269"/>
      <c r="FU3" s="269"/>
      <c r="FV3" s="269"/>
      <c r="FW3" s="269"/>
      <c r="FX3" s="269"/>
      <c r="FY3" s="269"/>
      <c r="FZ3" s="269"/>
      <c r="GA3" s="269"/>
      <c r="GB3" s="269"/>
      <c r="GC3" s="269"/>
      <c r="GD3" s="269"/>
      <c r="GE3" s="269"/>
      <c r="GF3" s="269"/>
      <c r="GG3" s="269"/>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row>
    <row r="4" spans="1:1022" ht="15.6" customHeight="1">
      <c r="A4" s="271"/>
      <c r="B4" s="269"/>
      <c r="C4" s="269"/>
      <c r="D4" s="269"/>
      <c r="E4" s="269"/>
      <c r="F4" s="269"/>
      <c r="G4" s="269"/>
      <c r="H4" s="270"/>
      <c r="I4" s="269"/>
      <c r="J4" s="269"/>
      <c r="K4" s="269"/>
      <c r="L4" s="269"/>
      <c r="M4" s="269"/>
      <c r="N4" s="270"/>
      <c r="O4" s="270"/>
      <c r="P4" s="270"/>
      <c r="Q4" s="270"/>
      <c r="R4" s="270"/>
      <c r="S4" s="270"/>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9"/>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269"/>
      <c r="EQ4" s="269"/>
      <c r="ER4" s="269"/>
      <c r="ES4" s="269"/>
      <c r="ET4" s="269"/>
      <c r="EU4" s="269"/>
      <c r="EV4" s="269"/>
      <c r="EW4" s="269"/>
      <c r="EX4" s="269"/>
      <c r="EY4" s="269"/>
      <c r="EZ4" s="269"/>
      <c r="FA4" s="269"/>
      <c r="FB4" s="269"/>
      <c r="FC4" s="269"/>
      <c r="FD4" s="269"/>
      <c r="FE4" s="269"/>
      <c r="FF4" s="269"/>
      <c r="FG4" s="269"/>
      <c r="FH4" s="269"/>
      <c r="FI4" s="269"/>
      <c r="FJ4" s="269"/>
      <c r="FK4" s="269"/>
      <c r="FL4" s="269"/>
      <c r="FM4" s="269"/>
      <c r="FN4" s="269"/>
      <c r="FO4" s="269"/>
      <c r="FP4" s="269"/>
      <c r="FQ4" s="269"/>
      <c r="FR4" s="269"/>
      <c r="FS4" s="269"/>
      <c r="FT4" s="269"/>
      <c r="FU4" s="269"/>
      <c r="FV4" s="269"/>
      <c r="FW4" s="269"/>
      <c r="FX4" s="269"/>
      <c r="FY4" s="269"/>
      <c r="FZ4" s="269"/>
      <c r="GA4" s="269"/>
      <c r="GB4" s="269"/>
      <c r="GC4" s="269"/>
      <c r="GD4" s="269"/>
      <c r="GE4" s="269"/>
      <c r="GF4" s="269"/>
      <c r="GG4" s="269"/>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row>
    <row r="5" spans="1:1022" ht="15.6" customHeight="1">
      <c r="A5" s="272" t="s">
        <v>2</v>
      </c>
      <c r="B5" s="273" t="s">
        <v>3</v>
      </c>
      <c r="C5" s="269"/>
      <c r="D5" s="269"/>
      <c r="E5" s="269"/>
      <c r="F5" s="269"/>
      <c r="G5" s="269"/>
      <c r="H5" s="270"/>
      <c r="I5" s="269"/>
      <c r="J5" s="269"/>
      <c r="K5" s="269"/>
      <c r="L5" s="269"/>
      <c r="M5" s="269"/>
      <c r="N5" s="270"/>
      <c r="O5" s="270"/>
      <c r="P5" s="270"/>
      <c r="Q5" s="270"/>
      <c r="R5" s="270"/>
      <c r="S5" s="270"/>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CY5" s="269"/>
      <c r="CZ5" s="269"/>
      <c r="DA5" s="269"/>
      <c r="DB5" s="269"/>
      <c r="DC5" s="269"/>
      <c r="DD5" s="269"/>
      <c r="DE5" s="269"/>
      <c r="DF5" s="269"/>
      <c r="DG5" s="269"/>
      <c r="DH5" s="269"/>
      <c r="DI5" s="269"/>
      <c r="DJ5" s="269"/>
      <c r="DK5" s="269"/>
      <c r="DL5" s="269"/>
      <c r="DM5" s="269"/>
      <c r="DN5" s="269"/>
      <c r="DO5" s="269"/>
      <c r="DP5" s="269"/>
      <c r="DQ5" s="269"/>
      <c r="DR5" s="269"/>
      <c r="DS5" s="269"/>
      <c r="DT5" s="269"/>
      <c r="DU5" s="269"/>
      <c r="DV5" s="269"/>
      <c r="DW5" s="269"/>
      <c r="DX5" s="269"/>
      <c r="DY5" s="269"/>
      <c r="DZ5" s="269"/>
      <c r="EA5" s="269"/>
      <c r="EB5" s="269"/>
      <c r="EC5" s="269"/>
      <c r="ED5" s="269"/>
      <c r="EE5" s="269"/>
      <c r="EF5" s="269"/>
      <c r="EG5" s="269"/>
      <c r="EH5" s="269"/>
      <c r="EI5" s="269"/>
      <c r="EJ5" s="269"/>
      <c r="EK5" s="269"/>
      <c r="EL5" s="269"/>
      <c r="EM5" s="269"/>
      <c r="EN5" s="269"/>
      <c r="EO5" s="269"/>
      <c r="EP5" s="269"/>
      <c r="EQ5" s="269"/>
      <c r="ER5" s="269"/>
      <c r="ES5" s="269"/>
      <c r="ET5" s="269"/>
      <c r="EU5" s="269"/>
      <c r="EV5" s="269"/>
      <c r="EW5" s="269"/>
      <c r="EX5" s="269"/>
      <c r="EY5" s="269"/>
      <c r="EZ5" s="269"/>
      <c r="FA5" s="269"/>
      <c r="FB5" s="269"/>
      <c r="FC5" s="269"/>
      <c r="FD5" s="269"/>
      <c r="FE5" s="269"/>
      <c r="FF5" s="269"/>
      <c r="FG5" s="269"/>
      <c r="FH5" s="269"/>
      <c r="FI5" s="269"/>
      <c r="FJ5" s="269"/>
      <c r="FK5" s="269"/>
      <c r="FL5" s="269"/>
      <c r="FM5" s="269"/>
      <c r="FN5" s="269"/>
      <c r="FO5" s="269"/>
      <c r="FP5" s="269"/>
      <c r="FQ5" s="269"/>
      <c r="FR5" s="269"/>
      <c r="FS5" s="269"/>
      <c r="FT5" s="269"/>
      <c r="FU5" s="269"/>
      <c r="FV5" s="269"/>
      <c r="FW5" s="269"/>
      <c r="FX5" s="269"/>
      <c r="FY5" s="269"/>
      <c r="FZ5" s="269"/>
      <c r="GA5" s="269"/>
      <c r="GB5" s="269"/>
      <c r="GC5" s="269"/>
      <c r="GD5" s="269"/>
      <c r="GE5" s="269"/>
      <c r="GF5" s="269"/>
      <c r="GG5" s="269"/>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c r="ABE5" s="269"/>
      <c r="ABF5" s="269"/>
      <c r="ABG5" s="269"/>
      <c r="ABH5" s="269"/>
      <c r="ABI5" s="269"/>
      <c r="ABJ5" s="269"/>
      <c r="ABK5" s="269"/>
      <c r="ABL5" s="269"/>
      <c r="ABM5" s="269"/>
      <c r="ABN5" s="269"/>
      <c r="ABO5" s="269"/>
      <c r="ABP5" s="269"/>
      <c r="ABQ5" s="269"/>
      <c r="ABR5" s="269"/>
      <c r="ABS5" s="269"/>
      <c r="ABT5" s="269"/>
      <c r="ABU5" s="269"/>
      <c r="ABV5" s="269"/>
      <c r="ABW5" s="269"/>
      <c r="ABX5" s="269"/>
      <c r="ABY5" s="269"/>
      <c r="ABZ5" s="269"/>
      <c r="ACA5" s="269"/>
      <c r="ACB5" s="269"/>
      <c r="ACC5" s="269"/>
      <c r="ACD5" s="269"/>
      <c r="ACE5" s="269"/>
      <c r="ACF5" s="269"/>
      <c r="ACG5" s="269"/>
      <c r="ACH5" s="269"/>
      <c r="ACI5" s="269"/>
      <c r="ACJ5" s="269"/>
      <c r="ACK5" s="269"/>
      <c r="ACL5" s="269"/>
      <c r="ACM5" s="269"/>
      <c r="ACN5" s="269"/>
      <c r="ACO5" s="269"/>
      <c r="ACP5" s="269"/>
      <c r="ACQ5" s="269"/>
      <c r="ACR5" s="269"/>
      <c r="ACS5" s="269"/>
      <c r="ACT5" s="269"/>
      <c r="ACU5" s="269"/>
      <c r="ACV5" s="269"/>
      <c r="ACW5" s="269"/>
      <c r="ACX5" s="269"/>
      <c r="ACY5" s="269"/>
      <c r="ACZ5" s="269"/>
      <c r="ADA5" s="269"/>
      <c r="ADB5" s="269"/>
      <c r="ADC5" s="269"/>
      <c r="ADD5" s="269"/>
      <c r="ADE5" s="269"/>
      <c r="ADF5" s="269"/>
      <c r="ADG5" s="269"/>
      <c r="ADH5" s="269"/>
      <c r="ADI5" s="269"/>
      <c r="ADJ5" s="269"/>
      <c r="ADK5" s="269"/>
      <c r="ADL5" s="269"/>
      <c r="ADM5" s="269"/>
      <c r="ADN5" s="269"/>
      <c r="ADO5" s="269"/>
      <c r="ADP5" s="269"/>
      <c r="ADQ5" s="269"/>
      <c r="ADR5" s="269"/>
      <c r="ADS5" s="269"/>
      <c r="ADT5" s="269"/>
      <c r="ADU5" s="269"/>
      <c r="ADV5" s="269"/>
      <c r="ADW5" s="269"/>
      <c r="ADX5" s="269"/>
      <c r="ADY5" s="269"/>
      <c r="ADZ5" s="269"/>
      <c r="AEA5" s="269"/>
      <c r="AEB5" s="269"/>
      <c r="AEC5" s="269"/>
      <c r="AED5" s="269"/>
      <c r="AEE5" s="269"/>
      <c r="AEF5" s="269"/>
      <c r="AEG5" s="269"/>
      <c r="AEH5" s="269"/>
      <c r="AEI5" s="269"/>
      <c r="AEJ5" s="269"/>
      <c r="AEK5" s="269"/>
      <c r="AEL5" s="269"/>
      <c r="AEM5" s="269"/>
      <c r="AEN5" s="269"/>
      <c r="AEO5" s="269"/>
      <c r="AEP5" s="269"/>
      <c r="AEQ5" s="269"/>
      <c r="AER5" s="269"/>
      <c r="AES5" s="269"/>
      <c r="AET5" s="269"/>
      <c r="AEU5" s="269"/>
      <c r="AEV5" s="269"/>
      <c r="AEW5" s="269"/>
      <c r="AEX5" s="269"/>
      <c r="AEY5" s="269"/>
      <c r="AEZ5" s="269"/>
      <c r="AFA5" s="269"/>
      <c r="AFB5" s="269"/>
      <c r="AFC5" s="269"/>
      <c r="AFD5" s="269"/>
      <c r="AFE5" s="269"/>
      <c r="AFF5" s="269"/>
      <c r="AFG5" s="269"/>
      <c r="AFH5" s="269"/>
      <c r="AFI5" s="269"/>
      <c r="AFJ5" s="269"/>
      <c r="AFK5" s="269"/>
      <c r="AFL5" s="269"/>
      <c r="AFM5" s="269"/>
      <c r="AFN5" s="269"/>
      <c r="AFO5" s="269"/>
      <c r="AFP5" s="269"/>
      <c r="AFQ5" s="269"/>
      <c r="AFR5" s="269"/>
      <c r="AFS5" s="269"/>
      <c r="AFT5" s="269"/>
      <c r="AFU5" s="269"/>
      <c r="AFV5" s="269"/>
      <c r="AFW5" s="269"/>
      <c r="AFX5" s="269"/>
      <c r="AFY5" s="269"/>
      <c r="AFZ5" s="269"/>
      <c r="AGA5" s="269"/>
      <c r="AGB5" s="269"/>
      <c r="AGC5" s="269"/>
      <c r="AGD5" s="269"/>
      <c r="AGE5" s="269"/>
      <c r="AGF5" s="269"/>
      <c r="AGG5" s="269"/>
      <c r="AGH5" s="269"/>
      <c r="AGI5" s="269"/>
      <c r="AGJ5" s="269"/>
      <c r="AGK5" s="269"/>
      <c r="AGL5" s="269"/>
      <c r="AGM5" s="269"/>
      <c r="AGN5" s="269"/>
      <c r="AGO5" s="269"/>
      <c r="AGP5" s="269"/>
      <c r="AGQ5" s="269"/>
      <c r="AGR5" s="269"/>
      <c r="AGS5" s="269"/>
      <c r="AGT5" s="269"/>
      <c r="AGU5" s="269"/>
      <c r="AGV5" s="269"/>
      <c r="AGW5" s="269"/>
      <c r="AGX5" s="269"/>
      <c r="AGY5" s="269"/>
      <c r="AGZ5" s="269"/>
      <c r="AHA5" s="269"/>
      <c r="AHB5" s="269"/>
      <c r="AHC5" s="269"/>
      <c r="AHD5" s="269"/>
      <c r="AHE5" s="269"/>
      <c r="AHF5" s="269"/>
      <c r="AHG5" s="269"/>
      <c r="AHH5" s="269"/>
      <c r="AHI5" s="269"/>
      <c r="AHJ5" s="269"/>
      <c r="AHK5" s="269"/>
      <c r="AHL5" s="269"/>
      <c r="AHM5" s="269"/>
      <c r="AHN5" s="269"/>
      <c r="AHO5" s="269"/>
      <c r="AHP5" s="269"/>
      <c r="AHQ5" s="269"/>
      <c r="AHR5" s="269"/>
      <c r="AHS5" s="269"/>
      <c r="AHT5" s="269"/>
      <c r="AHU5" s="269"/>
      <c r="AHV5" s="269"/>
      <c r="AHW5" s="269"/>
      <c r="AHX5" s="269"/>
      <c r="AHY5" s="269"/>
      <c r="AHZ5" s="269"/>
      <c r="AIA5" s="269"/>
      <c r="AIB5" s="269"/>
      <c r="AIC5" s="269"/>
      <c r="AID5" s="269"/>
      <c r="AIE5" s="269"/>
      <c r="AIF5" s="269"/>
      <c r="AIG5" s="269"/>
      <c r="AIH5" s="269"/>
      <c r="AII5" s="269"/>
      <c r="AIJ5" s="269"/>
      <c r="AIK5" s="269"/>
      <c r="AIL5" s="269"/>
      <c r="AIM5" s="269"/>
      <c r="AIN5" s="269"/>
      <c r="AIO5" s="269"/>
      <c r="AIP5" s="269"/>
      <c r="AIQ5" s="269"/>
      <c r="AIR5" s="269"/>
      <c r="AIS5" s="269"/>
      <c r="AIT5" s="269"/>
      <c r="AIU5" s="269"/>
      <c r="AIV5" s="269"/>
      <c r="AIW5" s="269"/>
      <c r="AIX5" s="269"/>
      <c r="AIY5" s="269"/>
      <c r="AIZ5" s="269"/>
      <c r="AJA5" s="269"/>
      <c r="AJB5" s="269"/>
      <c r="AJC5" s="269"/>
      <c r="AJD5" s="269"/>
      <c r="AJE5" s="269"/>
      <c r="AJF5" s="269"/>
      <c r="AJG5" s="269"/>
      <c r="AJH5" s="269"/>
      <c r="AJI5" s="269"/>
      <c r="AJJ5" s="269"/>
      <c r="AJK5" s="269"/>
      <c r="AJL5" s="269"/>
      <c r="AJM5" s="269"/>
      <c r="AJN5" s="269"/>
      <c r="AJO5" s="269"/>
      <c r="AJP5" s="269"/>
      <c r="AJQ5" s="269"/>
      <c r="AJR5" s="269"/>
      <c r="AJS5" s="269"/>
      <c r="AJT5" s="269"/>
      <c r="AJU5" s="269"/>
      <c r="AJV5" s="269"/>
      <c r="AJW5" s="269"/>
      <c r="AJX5" s="269"/>
      <c r="AJY5" s="269"/>
      <c r="AJZ5" s="269"/>
      <c r="AKA5" s="269"/>
      <c r="AKB5" s="269"/>
      <c r="AKC5" s="269"/>
      <c r="AKD5" s="269"/>
      <c r="AKE5" s="269"/>
      <c r="AKF5" s="269"/>
      <c r="AKG5" s="269"/>
      <c r="AKH5" s="269"/>
      <c r="AKI5" s="269"/>
      <c r="AKJ5" s="269"/>
      <c r="AKK5" s="269"/>
      <c r="AKL5" s="269"/>
      <c r="AKM5" s="269"/>
      <c r="AKN5" s="269"/>
      <c r="AKO5" s="269"/>
      <c r="AKP5" s="269"/>
      <c r="AKQ5" s="269"/>
      <c r="AKR5" s="269"/>
      <c r="AKS5" s="269"/>
      <c r="AKT5" s="269"/>
      <c r="AKU5" s="269"/>
      <c r="AKV5" s="269"/>
      <c r="AKW5" s="269"/>
      <c r="AKX5" s="269"/>
      <c r="AKY5" s="269"/>
      <c r="AKZ5" s="269"/>
      <c r="ALA5" s="269"/>
      <c r="ALB5" s="269"/>
      <c r="ALC5" s="269"/>
      <c r="ALD5" s="269"/>
      <c r="ALE5" s="269"/>
      <c r="ALF5" s="269"/>
      <c r="ALG5" s="269"/>
      <c r="ALH5" s="269"/>
      <c r="ALI5" s="269"/>
      <c r="ALJ5" s="269"/>
      <c r="ALK5" s="269"/>
      <c r="ALL5" s="269"/>
      <c r="ALM5" s="269"/>
      <c r="ALN5" s="269"/>
      <c r="ALO5" s="269"/>
      <c r="ALP5" s="269"/>
      <c r="ALQ5" s="269"/>
      <c r="ALR5" s="269"/>
      <c r="ALS5" s="269"/>
      <c r="ALT5" s="269"/>
      <c r="ALU5" s="269"/>
      <c r="ALV5" s="269"/>
      <c r="ALW5" s="269"/>
      <c r="ALX5" s="269"/>
      <c r="ALY5" s="269"/>
      <c r="ALZ5" s="269"/>
      <c r="AMA5" s="269"/>
      <c r="AMB5" s="269"/>
      <c r="AMC5" s="269"/>
      <c r="AMD5" s="269"/>
      <c r="AME5" s="269"/>
      <c r="AMF5" s="269"/>
      <c r="AMG5" s="269"/>
      <c r="AMH5" s="269"/>
    </row>
    <row r="6" spans="1:1022" ht="15.6" customHeight="1">
      <c r="A6" s="272" t="s">
        <v>4</v>
      </c>
      <c r="B6" s="274" t="s">
        <v>5</v>
      </c>
      <c r="C6" s="269"/>
      <c r="D6" s="269"/>
      <c r="E6" s="269"/>
      <c r="F6" s="269"/>
      <c r="G6" s="269"/>
      <c r="H6" s="270"/>
      <c r="I6" s="269"/>
      <c r="J6" s="269"/>
      <c r="K6" s="269"/>
      <c r="L6" s="269"/>
      <c r="M6" s="269"/>
      <c r="N6" s="270"/>
      <c r="O6" s="270"/>
      <c r="P6" s="270"/>
      <c r="Q6" s="270"/>
      <c r="R6" s="270"/>
      <c r="S6" s="270"/>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269"/>
      <c r="CA6" s="269"/>
      <c r="CB6" s="269"/>
      <c r="CC6" s="269"/>
      <c r="CD6" s="269"/>
      <c r="CE6" s="269"/>
      <c r="CF6" s="269"/>
      <c r="CG6" s="269"/>
      <c r="CH6" s="269"/>
      <c r="CI6" s="269"/>
      <c r="CJ6" s="269"/>
      <c r="CK6" s="269"/>
      <c r="CL6" s="269"/>
      <c r="CM6" s="269"/>
      <c r="CN6" s="269"/>
      <c r="CO6" s="269"/>
      <c r="CP6" s="269"/>
      <c r="CQ6" s="269"/>
      <c r="CR6" s="269"/>
      <c r="CS6" s="269"/>
      <c r="CT6" s="269"/>
      <c r="CU6" s="269"/>
      <c r="CV6" s="269"/>
      <c r="CW6" s="269"/>
      <c r="CX6" s="269"/>
      <c r="CY6" s="269"/>
      <c r="CZ6" s="269"/>
      <c r="DA6" s="269"/>
      <c r="DB6" s="269"/>
      <c r="DC6" s="269"/>
      <c r="DD6" s="269"/>
      <c r="DE6" s="269"/>
      <c r="DF6" s="269"/>
      <c r="DG6" s="269"/>
      <c r="DH6" s="269"/>
      <c r="DI6" s="269"/>
      <c r="DJ6" s="269"/>
      <c r="DK6" s="269"/>
      <c r="DL6" s="269"/>
      <c r="DM6" s="269"/>
      <c r="DN6" s="269"/>
      <c r="DO6" s="269"/>
      <c r="DP6" s="269"/>
      <c r="DQ6" s="269"/>
      <c r="DR6" s="269"/>
      <c r="DS6" s="269"/>
      <c r="DT6" s="269"/>
      <c r="DU6" s="269"/>
      <c r="DV6" s="269"/>
      <c r="DW6" s="269"/>
      <c r="DX6" s="269"/>
      <c r="DY6" s="269"/>
      <c r="DZ6" s="269"/>
      <c r="EA6" s="269"/>
      <c r="EB6" s="269"/>
      <c r="EC6" s="269"/>
      <c r="ED6" s="269"/>
      <c r="EE6" s="269"/>
      <c r="EF6" s="269"/>
      <c r="EG6" s="269"/>
      <c r="EH6" s="269"/>
      <c r="EI6" s="269"/>
      <c r="EJ6" s="269"/>
      <c r="EK6" s="269"/>
      <c r="EL6" s="269"/>
      <c r="EM6" s="269"/>
      <c r="EN6" s="269"/>
      <c r="EO6" s="269"/>
      <c r="EP6" s="269"/>
      <c r="EQ6" s="269"/>
      <c r="ER6" s="269"/>
      <c r="ES6" s="269"/>
      <c r="ET6" s="269"/>
      <c r="EU6" s="269"/>
      <c r="EV6" s="269"/>
      <c r="EW6" s="269"/>
      <c r="EX6" s="269"/>
      <c r="EY6" s="269"/>
      <c r="EZ6" s="269"/>
      <c r="FA6" s="269"/>
      <c r="FB6" s="269"/>
      <c r="FC6" s="269"/>
      <c r="FD6" s="269"/>
      <c r="FE6" s="269"/>
      <c r="FF6" s="269"/>
      <c r="FG6" s="269"/>
      <c r="FH6" s="269"/>
      <c r="FI6" s="269"/>
      <c r="FJ6" s="269"/>
      <c r="FK6" s="269"/>
      <c r="FL6" s="269"/>
      <c r="FM6" s="269"/>
      <c r="FN6" s="269"/>
      <c r="FO6" s="269"/>
      <c r="FP6" s="269"/>
      <c r="FQ6" s="269"/>
      <c r="FR6" s="269"/>
      <c r="FS6" s="269"/>
      <c r="FT6" s="269"/>
      <c r="FU6" s="269"/>
      <c r="FV6" s="269"/>
      <c r="FW6" s="269"/>
      <c r="FX6" s="269"/>
      <c r="FY6" s="269"/>
      <c r="FZ6" s="269"/>
      <c r="GA6" s="269"/>
      <c r="GB6" s="269"/>
      <c r="GC6" s="269"/>
      <c r="GD6" s="269"/>
      <c r="GE6" s="269"/>
      <c r="GF6" s="269"/>
      <c r="GG6" s="269"/>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c r="ABE6" s="269"/>
      <c r="ABF6" s="269"/>
      <c r="ABG6" s="269"/>
      <c r="ABH6" s="269"/>
      <c r="ABI6" s="269"/>
      <c r="ABJ6" s="269"/>
      <c r="ABK6" s="269"/>
      <c r="ABL6" s="269"/>
      <c r="ABM6" s="269"/>
      <c r="ABN6" s="269"/>
      <c r="ABO6" s="269"/>
      <c r="ABP6" s="269"/>
      <c r="ABQ6" s="269"/>
      <c r="ABR6" s="269"/>
      <c r="ABS6" s="269"/>
      <c r="ABT6" s="269"/>
      <c r="ABU6" s="269"/>
      <c r="ABV6" s="269"/>
      <c r="ABW6" s="269"/>
      <c r="ABX6" s="269"/>
      <c r="ABY6" s="269"/>
      <c r="ABZ6" s="269"/>
      <c r="ACA6" s="269"/>
      <c r="ACB6" s="269"/>
      <c r="ACC6" s="269"/>
      <c r="ACD6" s="269"/>
      <c r="ACE6" s="269"/>
      <c r="ACF6" s="269"/>
      <c r="ACG6" s="269"/>
      <c r="ACH6" s="269"/>
      <c r="ACI6" s="269"/>
      <c r="ACJ6" s="269"/>
      <c r="ACK6" s="269"/>
      <c r="ACL6" s="269"/>
      <c r="ACM6" s="269"/>
      <c r="ACN6" s="269"/>
      <c r="ACO6" s="269"/>
      <c r="ACP6" s="269"/>
      <c r="ACQ6" s="269"/>
      <c r="ACR6" s="269"/>
      <c r="ACS6" s="269"/>
      <c r="ACT6" s="269"/>
      <c r="ACU6" s="269"/>
      <c r="ACV6" s="269"/>
      <c r="ACW6" s="269"/>
      <c r="ACX6" s="269"/>
      <c r="ACY6" s="269"/>
      <c r="ACZ6" s="269"/>
      <c r="ADA6" s="269"/>
      <c r="ADB6" s="269"/>
      <c r="ADC6" s="269"/>
      <c r="ADD6" s="269"/>
      <c r="ADE6" s="269"/>
      <c r="ADF6" s="269"/>
      <c r="ADG6" s="269"/>
      <c r="ADH6" s="269"/>
      <c r="ADI6" s="269"/>
      <c r="ADJ6" s="269"/>
      <c r="ADK6" s="269"/>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row>
    <row r="7" spans="1:1022" ht="15.6" customHeight="1">
      <c r="A7" s="272" t="s">
        <v>6</v>
      </c>
      <c r="B7" s="273" t="s">
        <v>7</v>
      </c>
      <c r="C7" s="269"/>
      <c r="D7" s="269"/>
      <c r="E7" s="269"/>
      <c r="F7" s="269"/>
      <c r="G7" s="269"/>
      <c r="H7" s="270"/>
      <c r="I7" s="269"/>
      <c r="J7" s="269"/>
      <c r="K7" s="269"/>
      <c r="L7" s="269"/>
      <c r="M7" s="269"/>
      <c r="N7" s="270"/>
      <c r="O7" s="270"/>
      <c r="P7" s="270"/>
      <c r="Q7" s="270"/>
      <c r="R7" s="269"/>
      <c r="S7" s="270"/>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c r="FL7" s="269"/>
      <c r="FM7" s="269"/>
      <c r="FN7" s="269"/>
      <c r="FO7" s="269"/>
      <c r="FP7" s="269"/>
      <c r="FQ7" s="269"/>
      <c r="FR7" s="269"/>
      <c r="FS7" s="269"/>
      <c r="FT7" s="269"/>
      <c r="FU7" s="269"/>
      <c r="FV7" s="269"/>
      <c r="FW7" s="269"/>
      <c r="FX7" s="269"/>
      <c r="FY7" s="269"/>
      <c r="FZ7" s="269"/>
      <c r="GA7" s="269"/>
      <c r="GB7" s="269"/>
      <c r="GC7" s="269"/>
      <c r="GD7" s="269"/>
      <c r="GE7" s="269"/>
      <c r="GF7" s="269"/>
      <c r="GG7" s="269"/>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c r="ABE7" s="269"/>
      <c r="ABF7" s="269"/>
      <c r="ABG7" s="269"/>
      <c r="ABH7" s="269"/>
      <c r="ABI7" s="269"/>
      <c r="ABJ7" s="269"/>
      <c r="ABK7" s="269"/>
      <c r="ABL7" s="269"/>
      <c r="ABM7" s="269"/>
      <c r="ABN7" s="269"/>
      <c r="ABO7" s="269"/>
      <c r="ABP7" s="269"/>
      <c r="ABQ7" s="269"/>
      <c r="ABR7" s="269"/>
      <c r="ABS7" s="269"/>
      <c r="ABT7" s="269"/>
      <c r="ABU7" s="269"/>
      <c r="ABV7" s="269"/>
      <c r="ABW7" s="269"/>
      <c r="ABX7" s="269"/>
      <c r="ABY7" s="269"/>
      <c r="ABZ7" s="269"/>
      <c r="ACA7" s="269"/>
      <c r="ACB7" s="269"/>
      <c r="ACC7" s="269"/>
      <c r="ACD7" s="269"/>
      <c r="ACE7" s="269"/>
      <c r="ACF7" s="269"/>
      <c r="ACG7" s="269"/>
      <c r="ACH7" s="269"/>
      <c r="ACI7" s="269"/>
      <c r="ACJ7" s="269"/>
      <c r="ACK7" s="269"/>
      <c r="ACL7" s="269"/>
      <c r="ACM7" s="269"/>
      <c r="ACN7" s="269"/>
      <c r="ACO7" s="269"/>
      <c r="ACP7" s="269"/>
      <c r="ACQ7" s="269"/>
      <c r="ACR7" s="269"/>
      <c r="ACS7" s="269"/>
      <c r="ACT7" s="269"/>
      <c r="ACU7" s="269"/>
      <c r="ACV7" s="269"/>
      <c r="ACW7" s="269"/>
      <c r="ACX7" s="269"/>
      <c r="ACY7" s="269"/>
      <c r="ACZ7" s="269"/>
      <c r="ADA7" s="269"/>
      <c r="ADB7" s="269"/>
      <c r="ADC7" s="269"/>
      <c r="ADD7" s="269"/>
      <c r="ADE7" s="269"/>
      <c r="ADF7" s="269"/>
      <c r="ADG7" s="269"/>
      <c r="ADH7" s="269"/>
      <c r="ADI7" s="269"/>
      <c r="ADJ7" s="269"/>
      <c r="ADK7" s="269"/>
      <c r="ADL7" s="269"/>
      <c r="ADM7" s="269"/>
      <c r="ADN7" s="269"/>
      <c r="ADO7" s="269"/>
      <c r="ADP7" s="269"/>
      <c r="ADQ7" s="269"/>
      <c r="ADR7" s="269"/>
      <c r="ADS7" s="269"/>
      <c r="ADT7" s="269"/>
      <c r="ADU7" s="269"/>
      <c r="ADV7" s="269"/>
      <c r="ADW7" s="269"/>
      <c r="ADX7" s="269"/>
      <c r="ADY7" s="269"/>
      <c r="ADZ7" s="269"/>
      <c r="AEA7" s="269"/>
      <c r="AEB7" s="269"/>
      <c r="AEC7" s="269"/>
      <c r="AED7" s="269"/>
      <c r="AEE7" s="269"/>
      <c r="AEF7" s="269"/>
      <c r="AEG7" s="269"/>
      <c r="AEH7" s="269"/>
      <c r="AEI7" s="269"/>
      <c r="AEJ7" s="269"/>
      <c r="AEK7" s="269"/>
      <c r="AEL7" s="269"/>
      <c r="AEM7" s="269"/>
      <c r="AEN7" s="269"/>
      <c r="AEO7" s="269"/>
      <c r="AEP7" s="269"/>
      <c r="AEQ7" s="269"/>
      <c r="AER7" s="269"/>
      <c r="AES7" s="269"/>
      <c r="AET7" s="269"/>
      <c r="AEU7" s="269"/>
      <c r="AEV7" s="269"/>
      <c r="AEW7" s="269"/>
      <c r="AEX7" s="269"/>
      <c r="AEY7" s="269"/>
      <c r="AEZ7" s="269"/>
      <c r="AFA7" s="269"/>
      <c r="AFB7" s="269"/>
      <c r="AFC7" s="269"/>
      <c r="AFD7" s="269"/>
      <c r="AFE7" s="269"/>
      <c r="AFF7" s="269"/>
      <c r="AFG7" s="269"/>
      <c r="AFH7" s="269"/>
      <c r="AFI7" s="269"/>
      <c r="AFJ7" s="269"/>
      <c r="AFK7" s="269"/>
      <c r="AFL7" s="269"/>
      <c r="AFM7" s="269"/>
      <c r="AFN7" s="269"/>
      <c r="AFO7" s="269"/>
      <c r="AFP7" s="269"/>
      <c r="AFQ7" s="269"/>
      <c r="AFR7" s="269"/>
      <c r="AFS7" s="269"/>
      <c r="AFT7" s="269"/>
      <c r="AFU7" s="269"/>
      <c r="AFV7" s="269"/>
      <c r="AFW7" s="269"/>
      <c r="AFX7" s="269"/>
      <c r="AFY7" s="269"/>
      <c r="AFZ7" s="269"/>
      <c r="AGA7" s="269"/>
      <c r="AGB7" s="269"/>
      <c r="AGC7" s="269"/>
      <c r="AGD7" s="269"/>
      <c r="AGE7" s="269"/>
      <c r="AGF7" s="269"/>
      <c r="AGG7" s="269"/>
      <c r="AGH7" s="269"/>
      <c r="AGI7" s="269"/>
      <c r="AGJ7" s="269"/>
      <c r="AGK7" s="269"/>
      <c r="AGL7" s="269"/>
      <c r="AGM7" s="269"/>
      <c r="AGN7" s="269"/>
      <c r="AGO7" s="269"/>
      <c r="AGP7" s="269"/>
      <c r="AGQ7" s="269"/>
      <c r="AGR7" s="269"/>
      <c r="AGS7" s="269"/>
      <c r="AGT7" s="269"/>
      <c r="AGU7" s="269"/>
      <c r="AGV7" s="269"/>
      <c r="AGW7" s="269"/>
      <c r="AGX7" s="269"/>
      <c r="AGY7" s="269"/>
      <c r="AGZ7" s="269"/>
      <c r="AHA7" s="269"/>
      <c r="AHB7" s="269"/>
      <c r="AHC7" s="269"/>
      <c r="AHD7" s="269"/>
      <c r="AHE7" s="269"/>
      <c r="AHF7" s="269"/>
      <c r="AHG7" s="269"/>
      <c r="AHH7" s="269"/>
      <c r="AHI7" s="269"/>
      <c r="AHJ7" s="269"/>
      <c r="AHK7" s="269"/>
      <c r="AHL7" s="269"/>
      <c r="AHM7" s="269"/>
      <c r="AHN7" s="269"/>
      <c r="AHO7" s="269"/>
      <c r="AHP7" s="269"/>
      <c r="AHQ7" s="269"/>
      <c r="AHR7" s="269"/>
      <c r="AHS7" s="269"/>
      <c r="AHT7" s="269"/>
      <c r="AHU7" s="269"/>
      <c r="AHV7" s="269"/>
      <c r="AHW7" s="269"/>
      <c r="AHX7" s="269"/>
      <c r="AHY7" s="269"/>
      <c r="AHZ7" s="269"/>
      <c r="AIA7" s="269"/>
      <c r="AIB7" s="269"/>
      <c r="AIC7" s="269"/>
      <c r="AID7" s="269"/>
      <c r="AIE7" s="269"/>
      <c r="AIF7" s="269"/>
      <c r="AIG7" s="269"/>
      <c r="AIH7" s="269"/>
      <c r="AII7" s="269"/>
      <c r="AIJ7" s="269"/>
      <c r="AIK7" s="269"/>
      <c r="AIL7" s="269"/>
      <c r="AIM7" s="269"/>
      <c r="AIN7" s="269"/>
      <c r="AIO7" s="269"/>
      <c r="AIP7" s="269"/>
      <c r="AIQ7" s="269"/>
      <c r="AIR7" s="269"/>
      <c r="AIS7" s="269"/>
      <c r="AIT7" s="269"/>
      <c r="AIU7" s="269"/>
      <c r="AIV7" s="269"/>
      <c r="AIW7" s="269"/>
      <c r="AIX7" s="269"/>
      <c r="AIY7" s="269"/>
      <c r="AIZ7" s="269"/>
      <c r="AJA7" s="269"/>
      <c r="AJB7" s="269"/>
      <c r="AJC7" s="269"/>
      <c r="AJD7" s="269"/>
      <c r="AJE7" s="269"/>
      <c r="AJF7" s="269"/>
      <c r="AJG7" s="269"/>
      <c r="AJH7" s="269"/>
      <c r="AJI7" s="269"/>
      <c r="AJJ7" s="269"/>
      <c r="AJK7" s="269"/>
      <c r="AJL7" s="269"/>
      <c r="AJM7" s="269"/>
      <c r="AJN7" s="269"/>
      <c r="AJO7" s="269"/>
      <c r="AJP7" s="269"/>
      <c r="AJQ7" s="269"/>
      <c r="AJR7" s="269"/>
      <c r="AJS7" s="269"/>
      <c r="AJT7" s="269"/>
      <c r="AJU7" s="269"/>
      <c r="AJV7" s="269"/>
      <c r="AJW7" s="269"/>
      <c r="AJX7" s="269"/>
      <c r="AJY7" s="269"/>
      <c r="AJZ7" s="269"/>
      <c r="AKA7" s="269"/>
      <c r="AKB7" s="269"/>
      <c r="AKC7" s="269"/>
      <c r="AKD7" s="269"/>
      <c r="AKE7" s="269"/>
      <c r="AKF7" s="269"/>
      <c r="AKG7" s="269"/>
      <c r="AKH7" s="269"/>
      <c r="AKI7" s="269"/>
      <c r="AKJ7" s="269"/>
      <c r="AKK7" s="269"/>
      <c r="AKL7" s="269"/>
      <c r="AKM7" s="269"/>
      <c r="AKN7" s="269"/>
      <c r="AKO7" s="269"/>
      <c r="AKP7" s="269"/>
      <c r="AKQ7" s="269"/>
      <c r="AKR7" s="269"/>
      <c r="AKS7" s="269"/>
      <c r="AKT7" s="269"/>
      <c r="AKU7" s="269"/>
      <c r="AKV7" s="269"/>
      <c r="AKW7" s="269"/>
      <c r="AKX7" s="269"/>
      <c r="AKY7" s="269"/>
      <c r="AKZ7" s="269"/>
      <c r="ALA7" s="269"/>
      <c r="ALB7" s="269"/>
      <c r="ALC7" s="269"/>
      <c r="ALD7" s="269"/>
      <c r="ALE7" s="269"/>
      <c r="ALF7" s="269"/>
      <c r="ALG7" s="269"/>
      <c r="ALH7" s="269"/>
      <c r="ALI7" s="269"/>
      <c r="ALJ7" s="269"/>
      <c r="ALK7" s="269"/>
      <c r="ALL7" s="269"/>
      <c r="ALM7" s="269"/>
      <c r="ALN7" s="269"/>
      <c r="ALO7" s="269"/>
      <c r="ALP7" s="269"/>
      <c r="ALQ7" s="269"/>
      <c r="ALR7" s="269"/>
      <c r="ALS7" s="269"/>
      <c r="ALT7" s="269"/>
      <c r="ALU7" s="269"/>
      <c r="ALV7" s="269"/>
      <c r="ALW7" s="269"/>
      <c r="ALX7" s="269"/>
      <c r="ALY7" s="269"/>
      <c r="ALZ7" s="269"/>
      <c r="AMA7" s="269"/>
      <c r="AMB7" s="269"/>
      <c r="AMC7" s="269"/>
      <c r="AMD7" s="269"/>
      <c r="AME7" s="269"/>
      <c r="AMF7" s="269"/>
      <c r="AMG7" s="269"/>
      <c r="AMH7" s="269"/>
    </row>
    <row r="8" spans="1:1022" ht="15.6" customHeight="1">
      <c r="A8" s="272" t="s">
        <v>8</v>
      </c>
      <c r="B8" s="273" t="s">
        <v>9</v>
      </c>
      <c r="C8" s="269"/>
      <c r="D8" s="269"/>
      <c r="E8" s="269"/>
      <c r="F8" s="269"/>
      <c r="G8" s="269"/>
      <c r="H8" s="270"/>
      <c r="I8" s="269"/>
      <c r="J8" s="269"/>
      <c r="K8" s="269"/>
      <c r="L8" s="269"/>
      <c r="M8" s="269"/>
      <c r="N8" s="270"/>
      <c r="O8" s="270"/>
      <c r="P8" s="270"/>
      <c r="Q8" s="270"/>
      <c r="R8" s="269"/>
      <c r="S8" s="270"/>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269"/>
      <c r="CZ8" s="269"/>
      <c r="DA8" s="269"/>
      <c r="DB8" s="269"/>
      <c r="DC8" s="269"/>
      <c r="DD8" s="269"/>
      <c r="DE8" s="269"/>
      <c r="DF8" s="269"/>
      <c r="DG8" s="269"/>
      <c r="DH8" s="269"/>
      <c r="DI8" s="269"/>
      <c r="DJ8" s="269"/>
      <c r="DK8" s="269"/>
      <c r="DL8" s="269"/>
      <c r="DM8" s="269"/>
      <c r="DN8" s="269"/>
      <c r="DO8" s="269"/>
      <c r="DP8" s="269"/>
      <c r="DQ8" s="269"/>
      <c r="DR8" s="269"/>
      <c r="DS8" s="269"/>
      <c r="DT8" s="269"/>
      <c r="DU8" s="269"/>
      <c r="DV8" s="269"/>
      <c r="DW8" s="269"/>
      <c r="DX8" s="269"/>
      <c r="DY8" s="269"/>
      <c r="DZ8" s="269"/>
      <c r="EA8" s="269"/>
      <c r="EB8" s="269"/>
      <c r="EC8" s="269"/>
      <c r="ED8" s="269"/>
      <c r="EE8" s="269"/>
      <c r="EF8" s="269"/>
      <c r="EG8" s="269"/>
      <c r="EH8" s="269"/>
      <c r="EI8" s="269"/>
      <c r="EJ8" s="269"/>
      <c r="EK8" s="269"/>
      <c r="EL8" s="269"/>
      <c r="EM8" s="269"/>
      <c r="EN8" s="269"/>
      <c r="EO8" s="269"/>
      <c r="EP8" s="269"/>
      <c r="EQ8" s="269"/>
      <c r="ER8" s="269"/>
      <c r="ES8" s="269"/>
      <c r="ET8" s="269"/>
      <c r="EU8" s="269"/>
      <c r="EV8" s="269"/>
      <c r="EW8" s="269"/>
      <c r="EX8" s="269"/>
      <c r="EY8" s="269"/>
      <c r="EZ8" s="269"/>
      <c r="FA8" s="269"/>
      <c r="FB8" s="269"/>
      <c r="FC8" s="269"/>
      <c r="FD8" s="269"/>
      <c r="FE8" s="269"/>
      <c r="FF8" s="269"/>
      <c r="FG8" s="269"/>
      <c r="FH8" s="269"/>
      <c r="FI8" s="269"/>
      <c r="FJ8" s="269"/>
      <c r="FK8" s="269"/>
      <c r="FL8" s="269"/>
      <c r="FM8" s="269"/>
      <c r="FN8" s="269"/>
      <c r="FO8" s="269"/>
      <c r="FP8" s="269"/>
      <c r="FQ8" s="269"/>
      <c r="FR8" s="269"/>
      <c r="FS8" s="269"/>
      <c r="FT8" s="269"/>
      <c r="FU8" s="269"/>
      <c r="FV8" s="269"/>
      <c r="FW8" s="269"/>
      <c r="FX8" s="269"/>
      <c r="FY8" s="269"/>
      <c r="FZ8" s="269"/>
      <c r="GA8" s="269"/>
      <c r="GB8" s="269"/>
      <c r="GC8" s="269"/>
      <c r="GD8" s="269"/>
      <c r="GE8" s="269"/>
      <c r="GF8" s="269"/>
      <c r="GG8" s="269"/>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c r="ABE8" s="269"/>
      <c r="ABF8" s="269"/>
      <c r="ABG8" s="269"/>
      <c r="ABH8" s="269"/>
      <c r="ABI8" s="269"/>
      <c r="ABJ8" s="269"/>
      <c r="ABK8" s="269"/>
      <c r="ABL8" s="269"/>
      <c r="ABM8" s="269"/>
      <c r="ABN8" s="269"/>
      <c r="ABO8" s="269"/>
      <c r="ABP8" s="269"/>
      <c r="ABQ8" s="269"/>
      <c r="ABR8" s="269"/>
      <c r="ABS8" s="269"/>
      <c r="ABT8" s="269"/>
      <c r="ABU8" s="269"/>
      <c r="ABV8" s="269"/>
      <c r="ABW8" s="269"/>
      <c r="ABX8" s="269"/>
      <c r="ABY8" s="269"/>
      <c r="ABZ8" s="269"/>
      <c r="ACA8" s="269"/>
      <c r="ACB8" s="269"/>
      <c r="ACC8" s="269"/>
      <c r="ACD8" s="269"/>
      <c r="ACE8" s="269"/>
      <c r="ACF8" s="269"/>
      <c r="ACG8" s="269"/>
      <c r="ACH8" s="269"/>
      <c r="ACI8" s="269"/>
      <c r="ACJ8" s="269"/>
      <c r="ACK8" s="269"/>
      <c r="ACL8" s="269"/>
      <c r="ACM8" s="269"/>
      <c r="ACN8" s="269"/>
      <c r="ACO8" s="269"/>
      <c r="ACP8" s="269"/>
      <c r="ACQ8" s="269"/>
      <c r="ACR8" s="269"/>
      <c r="ACS8" s="269"/>
      <c r="ACT8" s="269"/>
      <c r="ACU8" s="269"/>
      <c r="ACV8" s="269"/>
      <c r="ACW8" s="269"/>
      <c r="ACX8" s="269"/>
      <c r="ACY8" s="269"/>
      <c r="ACZ8" s="269"/>
      <c r="ADA8" s="269"/>
      <c r="ADB8" s="269"/>
      <c r="ADC8" s="269"/>
      <c r="ADD8" s="269"/>
      <c r="ADE8" s="269"/>
      <c r="ADF8" s="269"/>
      <c r="ADG8" s="269"/>
      <c r="ADH8" s="269"/>
      <c r="ADI8" s="269"/>
      <c r="ADJ8" s="269"/>
      <c r="ADK8" s="269"/>
      <c r="ADL8" s="269"/>
      <c r="ADM8" s="269"/>
      <c r="ADN8" s="269"/>
      <c r="ADO8" s="269"/>
      <c r="ADP8" s="269"/>
      <c r="ADQ8" s="269"/>
      <c r="ADR8" s="269"/>
      <c r="ADS8" s="269"/>
      <c r="ADT8" s="269"/>
      <c r="ADU8" s="269"/>
      <c r="ADV8" s="269"/>
      <c r="ADW8" s="269"/>
      <c r="ADX8" s="269"/>
      <c r="ADY8" s="269"/>
      <c r="ADZ8" s="269"/>
      <c r="AEA8" s="269"/>
      <c r="AEB8" s="269"/>
      <c r="AEC8" s="269"/>
      <c r="AED8" s="269"/>
      <c r="AEE8" s="269"/>
      <c r="AEF8" s="269"/>
      <c r="AEG8" s="269"/>
      <c r="AEH8" s="269"/>
      <c r="AEI8" s="269"/>
      <c r="AEJ8" s="269"/>
      <c r="AEK8" s="269"/>
      <c r="AEL8" s="269"/>
      <c r="AEM8" s="269"/>
      <c r="AEN8" s="269"/>
      <c r="AEO8" s="269"/>
      <c r="AEP8" s="269"/>
      <c r="AEQ8" s="269"/>
      <c r="AER8" s="269"/>
      <c r="AES8" s="269"/>
      <c r="AET8" s="269"/>
      <c r="AEU8" s="269"/>
      <c r="AEV8" s="269"/>
      <c r="AEW8" s="269"/>
      <c r="AEX8" s="269"/>
      <c r="AEY8" s="269"/>
      <c r="AEZ8" s="269"/>
      <c r="AFA8" s="269"/>
      <c r="AFB8" s="269"/>
      <c r="AFC8" s="269"/>
      <c r="AFD8" s="269"/>
      <c r="AFE8" s="269"/>
      <c r="AFF8" s="269"/>
      <c r="AFG8" s="269"/>
      <c r="AFH8" s="269"/>
      <c r="AFI8" s="269"/>
      <c r="AFJ8" s="269"/>
      <c r="AFK8" s="269"/>
      <c r="AFL8" s="269"/>
      <c r="AFM8" s="269"/>
      <c r="AFN8" s="269"/>
      <c r="AFO8" s="269"/>
      <c r="AFP8" s="269"/>
      <c r="AFQ8" s="269"/>
      <c r="AFR8" s="269"/>
      <c r="AFS8" s="269"/>
      <c r="AFT8" s="269"/>
      <c r="AFU8" s="269"/>
      <c r="AFV8" s="269"/>
      <c r="AFW8" s="269"/>
      <c r="AFX8" s="269"/>
      <c r="AFY8" s="269"/>
      <c r="AFZ8" s="269"/>
      <c r="AGA8" s="269"/>
      <c r="AGB8" s="269"/>
      <c r="AGC8" s="269"/>
      <c r="AGD8" s="269"/>
      <c r="AGE8" s="269"/>
      <c r="AGF8" s="269"/>
      <c r="AGG8" s="269"/>
      <c r="AGH8" s="269"/>
      <c r="AGI8" s="269"/>
      <c r="AGJ8" s="269"/>
      <c r="AGK8" s="269"/>
      <c r="AGL8" s="269"/>
      <c r="AGM8" s="269"/>
      <c r="AGN8" s="269"/>
      <c r="AGO8" s="269"/>
      <c r="AGP8" s="269"/>
      <c r="AGQ8" s="269"/>
      <c r="AGR8" s="269"/>
      <c r="AGS8" s="269"/>
      <c r="AGT8" s="269"/>
      <c r="AGU8" s="269"/>
      <c r="AGV8" s="269"/>
      <c r="AGW8" s="269"/>
      <c r="AGX8" s="269"/>
      <c r="AGY8" s="269"/>
      <c r="AGZ8" s="269"/>
      <c r="AHA8" s="269"/>
      <c r="AHB8" s="269"/>
      <c r="AHC8" s="269"/>
      <c r="AHD8" s="269"/>
      <c r="AHE8" s="269"/>
      <c r="AHF8" s="269"/>
      <c r="AHG8" s="269"/>
      <c r="AHH8" s="269"/>
      <c r="AHI8" s="269"/>
      <c r="AHJ8" s="269"/>
      <c r="AHK8" s="269"/>
      <c r="AHL8" s="269"/>
      <c r="AHM8" s="269"/>
      <c r="AHN8" s="269"/>
      <c r="AHO8" s="269"/>
      <c r="AHP8" s="269"/>
      <c r="AHQ8" s="269"/>
      <c r="AHR8" s="269"/>
      <c r="AHS8" s="269"/>
      <c r="AHT8" s="269"/>
      <c r="AHU8" s="269"/>
      <c r="AHV8" s="269"/>
      <c r="AHW8" s="269"/>
      <c r="AHX8" s="269"/>
      <c r="AHY8" s="269"/>
      <c r="AHZ8" s="269"/>
      <c r="AIA8" s="269"/>
      <c r="AIB8" s="269"/>
      <c r="AIC8" s="269"/>
      <c r="AID8" s="269"/>
      <c r="AIE8" s="269"/>
      <c r="AIF8" s="269"/>
      <c r="AIG8" s="269"/>
      <c r="AIH8" s="269"/>
      <c r="AII8" s="269"/>
      <c r="AIJ8" s="269"/>
      <c r="AIK8" s="269"/>
      <c r="AIL8" s="269"/>
      <c r="AIM8" s="269"/>
      <c r="AIN8" s="269"/>
      <c r="AIO8" s="269"/>
      <c r="AIP8" s="269"/>
      <c r="AIQ8" s="269"/>
      <c r="AIR8" s="269"/>
      <c r="AIS8" s="269"/>
      <c r="AIT8" s="269"/>
      <c r="AIU8" s="269"/>
      <c r="AIV8" s="269"/>
      <c r="AIW8" s="269"/>
      <c r="AIX8" s="269"/>
      <c r="AIY8" s="269"/>
      <c r="AIZ8" s="269"/>
      <c r="AJA8" s="269"/>
      <c r="AJB8" s="269"/>
      <c r="AJC8" s="269"/>
      <c r="AJD8" s="269"/>
      <c r="AJE8" s="269"/>
      <c r="AJF8" s="269"/>
      <c r="AJG8" s="269"/>
      <c r="AJH8" s="269"/>
      <c r="AJI8" s="269"/>
      <c r="AJJ8" s="269"/>
      <c r="AJK8" s="269"/>
      <c r="AJL8" s="269"/>
      <c r="AJM8" s="269"/>
      <c r="AJN8" s="269"/>
      <c r="AJO8" s="269"/>
      <c r="AJP8" s="269"/>
      <c r="AJQ8" s="269"/>
      <c r="AJR8" s="269"/>
      <c r="AJS8" s="269"/>
      <c r="AJT8" s="269"/>
      <c r="AJU8" s="269"/>
      <c r="AJV8" s="269"/>
      <c r="AJW8" s="269"/>
      <c r="AJX8" s="269"/>
      <c r="AJY8" s="269"/>
      <c r="AJZ8" s="269"/>
      <c r="AKA8" s="269"/>
      <c r="AKB8" s="269"/>
      <c r="AKC8" s="269"/>
      <c r="AKD8" s="269"/>
      <c r="AKE8" s="269"/>
      <c r="AKF8" s="269"/>
      <c r="AKG8" s="269"/>
      <c r="AKH8" s="269"/>
      <c r="AKI8" s="269"/>
      <c r="AKJ8" s="269"/>
      <c r="AKK8" s="269"/>
      <c r="AKL8" s="269"/>
      <c r="AKM8" s="269"/>
      <c r="AKN8" s="269"/>
      <c r="AKO8" s="269"/>
      <c r="AKP8" s="269"/>
      <c r="AKQ8" s="269"/>
      <c r="AKR8" s="269"/>
      <c r="AKS8" s="269"/>
      <c r="AKT8" s="269"/>
      <c r="AKU8" s="269"/>
      <c r="AKV8" s="269"/>
      <c r="AKW8" s="269"/>
      <c r="AKX8" s="269"/>
      <c r="AKY8" s="269"/>
      <c r="AKZ8" s="269"/>
      <c r="ALA8" s="269"/>
      <c r="ALB8" s="269"/>
      <c r="ALC8" s="269"/>
      <c r="ALD8" s="269"/>
      <c r="ALE8" s="269"/>
      <c r="ALF8" s="269"/>
      <c r="ALG8" s="269"/>
      <c r="ALH8" s="269"/>
      <c r="ALI8" s="269"/>
      <c r="ALJ8" s="269"/>
      <c r="ALK8" s="269"/>
      <c r="ALL8" s="269"/>
      <c r="ALM8" s="269"/>
      <c r="ALN8" s="269"/>
      <c r="ALO8" s="269"/>
      <c r="ALP8" s="269"/>
      <c r="ALQ8" s="269"/>
      <c r="ALR8" s="269"/>
      <c r="ALS8" s="269"/>
      <c r="ALT8" s="269"/>
      <c r="ALU8" s="269"/>
      <c r="ALV8" s="269"/>
      <c r="ALW8" s="269"/>
      <c r="ALX8" s="269"/>
      <c r="ALY8" s="269"/>
      <c r="ALZ8" s="269"/>
      <c r="AMA8" s="269"/>
      <c r="AMB8" s="269"/>
      <c r="AMC8" s="269"/>
      <c r="AMD8" s="269"/>
      <c r="AME8" s="269"/>
      <c r="AMF8" s="269"/>
      <c r="AMG8" s="269"/>
      <c r="AMH8" s="269"/>
    </row>
    <row r="9" spans="1:1022" ht="15.6" customHeight="1">
      <c r="A9" s="272" t="s">
        <v>10</v>
      </c>
      <c r="B9" s="273" t="s">
        <v>11</v>
      </c>
      <c r="C9" s="269"/>
      <c r="D9" s="269"/>
      <c r="E9" s="269"/>
      <c r="F9" s="269"/>
      <c r="G9" s="269"/>
      <c r="H9" s="270"/>
      <c r="I9" s="269"/>
      <c r="J9" s="269"/>
      <c r="K9" s="269"/>
      <c r="L9" s="269"/>
      <c r="M9" s="269"/>
      <c r="N9" s="270"/>
      <c r="O9" s="270"/>
      <c r="P9" s="270"/>
      <c r="Q9" s="270"/>
      <c r="R9" s="269"/>
      <c r="S9" s="270"/>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269"/>
      <c r="CZ9" s="269"/>
      <c r="DA9" s="269"/>
      <c r="DB9" s="269"/>
      <c r="DC9" s="269"/>
      <c r="DD9" s="269"/>
      <c r="DE9" s="269"/>
      <c r="DF9" s="269"/>
      <c r="DG9" s="269"/>
      <c r="DH9" s="269"/>
      <c r="DI9" s="269"/>
      <c r="DJ9" s="269"/>
      <c r="DK9" s="269"/>
      <c r="DL9" s="269"/>
      <c r="DM9" s="269"/>
      <c r="DN9" s="269"/>
      <c r="DO9" s="269"/>
      <c r="DP9" s="269"/>
      <c r="DQ9" s="269"/>
      <c r="DR9" s="269"/>
      <c r="DS9" s="269"/>
      <c r="DT9" s="269"/>
      <c r="DU9" s="269"/>
      <c r="DV9" s="269"/>
      <c r="DW9" s="269"/>
      <c r="DX9" s="269"/>
      <c r="DY9" s="269"/>
      <c r="DZ9" s="269"/>
      <c r="EA9" s="269"/>
      <c r="EB9" s="269"/>
      <c r="EC9" s="269"/>
      <c r="ED9" s="269"/>
      <c r="EE9" s="269"/>
      <c r="EF9" s="269"/>
      <c r="EG9" s="269"/>
      <c r="EH9" s="269"/>
      <c r="EI9" s="269"/>
      <c r="EJ9" s="269"/>
      <c r="EK9" s="269"/>
      <c r="EL9" s="269"/>
      <c r="EM9" s="269"/>
      <c r="EN9" s="269"/>
      <c r="EO9" s="269"/>
      <c r="EP9" s="269"/>
      <c r="EQ9" s="269"/>
      <c r="ER9" s="269"/>
      <c r="ES9" s="269"/>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c r="ABE9" s="269"/>
      <c r="ABF9" s="269"/>
      <c r="ABG9" s="269"/>
      <c r="ABH9" s="269"/>
      <c r="ABI9" s="269"/>
      <c r="ABJ9" s="269"/>
      <c r="ABK9" s="269"/>
      <c r="ABL9" s="269"/>
      <c r="ABM9" s="269"/>
      <c r="ABN9" s="269"/>
      <c r="ABO9" s="269"/>
      <c r="ABP9" s="269"/>
      <c r="ABQ9" s="269"/>
      <c r="ABR9" s="269"/>
      <c r="ABS9" s="269"/>
      <c r="ABT9" s="269"/>
      <c r="ABU9" s="269"/>
      <c r="ABV9" s="269"/>
      <c r="ABW9" s="269"/>
      <c r="ABX9" s="269"/>
      <c r="ABY9" s="269"/>
      <c r="ABZ9" s="269"/>
      <c r="ACA9" s="269"/>
      <c r="ACB9" s="269"/>
      <c r="ACC9" s="269"/>
      <c r="ACD9" s="269"/>
      <c r="ACE9" s="269"/>
      <c r="ACF9" s="269"/>
      <c r="ACG9" s="269"/>
      <c r="ACH9" s="269"/>
      <c r="ACI9" s="269"/>
      <c r="ACJ9" s="269"/>
      <c r="ACK9" s="269"/>
      <c r="ACL9" s="269"/>
      <c r="ACM9" s="269"/>
      <c r="ACN9" s="269"/>
      <c r="ACO9" s="269"/>
      <c r="ACP9" s="269"/>
      <c r="ACQ9" s="269"/>
      <c r="ACR9" s="269"/>
      <c r="ACS9" s="269"/>
      <c r="ACT9" s="269"/>
      <c r="ACU9" s="269"/>
      <c r="ACV9" s="269"/>
      <c r="ACW9" s="269"/>
      <c r="ACX9" s="269"/>
      <c r="ACY9" s="269"/>
      <c r="ACZ9" s="269"/>
      <c r="ADA9" s="269"/>
      <c r="ADB9" s="269"/>
      <c r="ADC9" s="269"/>
      <c r="ADD9" s="269"/>
      <c r="ADE9" s="269"/>
      <c r="ADF9" s="269"/>
      <c r="ADG9" s="269"/>
      <c r="ADH9" s="269"/>
      <c r="ADI9" s="269"/>
      <c r="ADJ9" s="269"/>
      <c r="ADK9" s="269"/>
      <c r="ADL9" s="269"/>
      <c r="ADM9" s="269"/>
      <c r="ADN9" s="269"/>
      <c r="ADO9" s="269"/>
      <c r="ADP9" s="269"/>
      <c r="ADQ9" s="269"/>
      <c r="ADR9" s="269"/>
      <c r="ADS9" s="269"/>
      <c r="ADT9" s="269"/>
      <c r="ADU9" s="269"/>
      <c r="ADV9" s="269"/>
      <c r="ADW9" s="269"/>
      <c r="ADX9" s="269"/>
      <c r="ADY9" s="269"/>
      <c r="ADZ9" s="269"/>
      <c r="AEA9" s="269"/>
      <c r="AEB9" s="269"/>
      <c r="AEC9" s="269"/>
      <c r="AED9" s="269"/>
      <c r="AEE9" s="269"/>
      <c r="AEF9" s="269"/>
      <c r="AEG9" s="269"/>
      <c r="AEH9" s="269"/>
      <c r="AEI9" s="269"/>
      <c r="AEJ9" s="269"/>
      <c r="AEK9" s="269"/>
      <c r="AEL9" s="269"/>
      <c r="AEM9" s="269"/>
      <c r="AEN9" s="269"/>
      <c r="AEO9" s="269"/>
      <c r="AEP9" s="269"/>
      <c r="AEQ9" s="269"/>
      <c r="AER9" s="269"/>
      <c r="AES9" s="269"/>
      <c r="AET9" s="269"/>
      <c r="AEU9" s="269"/>
      <c r="AEV9" s="269"/>
      <c r="AEW9" s="269"/>
      <c r="AEX9" s="269"/>
      <c r="AEY9" s="269"/>
      <c r="AEZ9" s="269"/>
      <c r="AFA9" s="269"/>
      <c r="AFB9" s="269"/>
      <c r="AFC9" s="269"/>
      <c r="AFD9" s="269"/>
      <c r="AFE9" s="269"/>
      <c r="AFF9" s="269"/>
      <c r="AFG9" s="269"/>
      <c r="AFH9" s="269"/>
      <c r="AFI9" s="269"/>
      <c r="AFJ9" s="269"/>
      <c r="AFK9" s="269"/>
      <c r="AFL9" s="269"/>
      <c r="AFM9" s="269"/>
      <c r="AFN9" s="269"/>
      <c r="AFO9" s="269"/>
      <c r="AFP9" s="269"/>
      <c r="AFQ9" s="269"/>
      <c r="AFR9" s="269"/>
      <c r="AFS9" s="269"/>
      <c r="AFT9" s="269"/>
      <c r="AFU9" s="269"/>
      <c r="AFV9" s="269"/>
      <c r="AFW9" s="269"/>
      <c r="AFX9" s="269"/>
      <c r="AFY9" s="269"/>
      <c r="AFZ9" s="269"/>
      <c r="AGA9" s="269"/>
      <c r="AGB9" s="269"/>
      <c r="AGC9" s="269"/>
      <c r="AGD9" s="269"/>
      <c r="AGE9" s="269"/>
      <c r="AGF9" s="269"/>
      <c r="AGG9" s="269"/>
      <c r="AGH9" s="269"/>
      <c r="AGI9" s="269"/>
      <c r="AGJ9" s="269"/>
      <c r="AGK9" s="269"/>
      <c r="AGL9" s="269"/>
      <c r="AGM9" s="269"/>
      <c r="AGN9" s="269"/>
      <c r="AGO9" s="269"/>
      <c r="AGP9" s="269"/>
      <c r="AGQ9" s="269"/>
      <c r="AGR9" s="269"/>
      <c r="AGS9" s="269"/>
      <c r="AGT9" s="269"/>
      <c r="AGU9" s="269"/>
      <c r="AGV9" s="269"/>
      <c r="AGW9" s="269"/>
      <c r="AGX9" s="269"/>
      <c r="AGY9" s="269"/>
      <c r="AGZ9" s="269"/>
      <c r="AHA9" s="269"/>
      <c r="AHB9" s="269"/>
      <c r="AHC9" s="269"/>
      <c r="AHD9" s="269"/>
      <c r="AHE9" s="269"/>
      <c r="AHF9" s="269"/>
      <c r="AHG9" s="269"/>
      <c r="AHH9" s="269"/>
      <c r="AHI9" s="269"/>
      <c r="AHJ9" s="269"/>
      <c r="AHK9" s="269"/>
      <c r="AHL9" s="269"/>
      <c r="AHM9" s="269"/>
      <c r="AHN9" s="269"/>
      <c r="AHO9" s="269"/>
      <c r="AHP9" s="269"/>
      <c r="AHQ9" s="269"/>
      <c r="AHR9" s="269"/>
      <c r="AHS9" s="269"/>
      <c r="AHT9" s="269"/>
      <c r="AHU9" s="269"/>
      <c r="AHV9" s="269"/>
      <c r="AHW9" s="269"/>
      <c r="AHX9" s="269"/>
      <c r="AHY9" s="269"/>
      <c r="AHZ9" s="269"/>
      <c r="AIA9" s="269"/>
      <c r="AIB9" s="269"/>
      <c r="AIC9" s="269"/>
      <c r="AID9" s="269"/>
      <c r="AIE9" s="269"/>
      <c r="AIF9" s="269"/>
      <c r="AIG9" s="269"/>
      <c r="AIH9" s="269"/>
      <c r="AII9" s="269"/>
      <c r="AIJ9" s="269"/>
      <c r="AIK9" s="269"/>
      <c r="AIL9" s="269"/>
      <c r="AIM9" s="269"/>
      <c r="AIN9" s="269"/>
      <c r="AIO9" s="269"/>
      <c r="AIP9" s="269"/>
      <c r="AIQ9" s="269"/>
      <c r="AIR9" s="269"/>
      <c r="AIS9" s="269"/>
      <c r="AIT9" s="269"/>
      <c r="AIU9" s="269"/>
      <c r="AIV9" s="269"/>
      <c r="AIW9" s="269"/>
      <c r="AIX9" s="269"/>
      <c r="AIY9" s="269"/>
      <c r="AIZ9" s="269"/>
      <c r="AJA9" s="269"/>
      <c r="AJB9" s="269"/>
      <c r="AJC9" s="269"/>
      <c r="AJD9" s="269"/>
      <c r="AJE9" s="269"/>
      <c r="AJF9" s="269"/>
      <c r="AJG9" s="269"/>
      <c r="AJH9" s="269"/>
      <c r="AJI9" s="269"/>
      <c r="AJJ9" s="269"/>
      <c r="AJK9" s="269"/>
      <c r="AJL9" s="269"/>
      <c r="AJM9" s="269"/>
      <c r="AJN9" s="269"/>
      <c r="AJO9" s="269"/>
      <c r="AJP9" s="269"/>
      <c r="AJQ9" s="269"/>
      <c r="AJR9" s="269"/>
      <c r="AJS9" s="269"/>
      <c r="AJT9" s="269"/>
      <c r="AJU9" s="269"/>
      <c r="AJV9" s="269"/>
      <c r="AJW9" s="269"/>
      <c r="AJX9" s="269"/>
      <c r="AJY9" s="269"/>
      <c r="AJZ9" s="269"/>
      <c r="AKA9" s="269"/>
      <c r="AKB9" s="269"/>
      <c r="AKC9" s="269"/>
      <c r="AKD9" s="269"/>
      <c r="AKE9" s="269"/>
      <c r="AKF9" s="269"/>
      <c r="AKG9" s="269"/>
      <c r="AKH9" s="269"/>
      <c r="AKI9" s="269"/>
      <c r="AKJ9" s="269"/>
      <c r="AKK9" s="269"/>
      <c r="AKL9" s="269"/>
      <c r="AKM9" s="269"/>
      <c r="AKN9" s="269"/>
      <c r="AKO9" s="269"/>
      <c r="AKP9" s="269"/>
      <c r="AKQ9" s="269"/>
      <c r="AKR9" s="269"/>
      <c r="AKS9" s="269"/>
      <c r="AKT9" s="269"/>
      <c r="AKU9" s="269"/>
      <c r="AKV9" s="269"/>
      <c r="AKW9" s="269"/>
      <c r="AKX9" s="269"/>
      <c r="AKY9" s="269"/>
      <c r="AKZ9" s="269"/>
      <c r="ALA9" s="269"/>
      <c r="ALB9" s="269"/>
      <c r="ALC9" s="269"/>
      <c r="ALD9" s="269"/>
      <c r="ALE9" s="269"/>
      <c r="ALF9" s="269"/>
      <c r="ALG9" s="269"/>
      <c r="ALH9" s="269"/>
      <c r="ALI9" s="269"/>
      <c r="ALJ9" s="269"/>
      <c r="ALK9" s="269"/>
      <c r="ALL9" s="269"/>
      <c r="ALM9" s="269"/>
      <c r="ALN9" s="269"/>
      <c r="ALO9" s="269"/>
      <c r="ALP9" s="269"/>
      <c r="ALQ9" s="269"/>
      <c r="ALR9" s="269"/>
      <c r="ALS9" s="269"/>
      <c r="ALT9" s="269"/>
      <c r="ALU9" s="269"/>
      <c r="ALV9" s="269"/>
      <c r="ALW9" s="269"/>
      <c r="ALX9" s="269"/>
      <c r="ALY9" s="269"/>
      <c r="ALZ9" s="269"/>
      <c r="AMA9" s="269"/>
      <c r="AMB9" s="269"/>
      <c r="AMC9" s="269"/>
      <c r="AMD9" s="269"/>
      <c r="AME9" s="269"/>
      <c r="AMF9" s="269"/>
      <c r="AMG9" s="269"/>
      <c r="AMH9" s="269"/>
    </row>
    <row r="10" spans="1:1022" ht="15.6" customHeight="1">
      <c r="A10" s="272" t="s">
        <v>12</v>
      </c>
      <c r="B10" s="273" t="s">
        <v>13</v>
      </c>
      <c r="C10" s="269"/>
      <c r="D10" s="269"/>
      <c r="E10" s="269"/>
      <c r="F10" s="269"/>
      <c r="G10" s="269"/>
      <c r="H10" s="270"/>
      <c r="I10" s="269"/>
      <c r="J10" s="269"/>
      <c r="K10" s="269"/>
      <c r="L10" s="269"/>
      <c r="M10" s="269"/>
      <c r="N10" s="270"/>
      <c r="O10" s="270"/>
      <c r="P10" s="270"/>
      <c r="Q10" s="270"/>
      <c r="R10" s="269"/>
      <c r="S10" s="270"/>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269"/>
      <c r="CA10" s="269"/>
      <c r="CB10" s="269"/>
      <c r="CC10" s="269"/>
      <c r="CD10" s="269"/>
      <c r="CE10" s="269"/>
      <c r="CF10" s="269"/>
      <c r="CG10" s="269"/>
      <c r="CH10" s="269"/>
      <c r="CI10" s="269"/>
      <c r="CJ10" s="269"/>
      <c r="CK10" s="269"/>
      <c r="CL10" s="269"/>
      <c r="CM10" s="269"/>
      <c r="CN10" s="269"/>
      <c r="CO10" s="269"/>
      <c r="CP10" s="269"/>
      <c r="CQ10" s="269"/>
      <c r="CR10" s="269"/>
      <c r="CS10" s="269"/>
      <c r="CT10" s="269"/>
      <c r="CU10" s="269"/>
      <c r="CV10" s="269"/>
      <c r="CW10" s="269"/>
      <c r="CX10" s="269"/>
      <c r="CY10" s="269"/>
      <c r="CZ10" s="269"/>
      <c r="DA10" s="269"/>
      <c r="DB10" s="269"/>
      <c r="DC10" s="269"/>
      <c r="DD10" s="269"/>
      <c r="DE10" s="269"/>
      <c r="DF10" s="269"/>
      <c r="DG10" s="269"/>
      <c r="DH10" s="269"/>
      <c r="DI10" s="269"/>
      <c r="DJ10" s="269"/>
      <c r="DK10" s="269"/>
      <c r="DL10" s="269"/>
      <c r="DM10" s="269"/>
      <c r="DN10" s="269"/>
      <c r="DO10" s="269"/>
      <c r="DP10" s="269"/>
      <c r="DQ10" s="269"/>
      <c r="DR10" s="269"/>
      <c r="DS10" s="269"/>
      <c r="DT10" s="269"/>
      <c r="DU10" s="269"/>
      <c r="DV10" s="269"/>
      <c r="DW10" s="269"/>
      <c r="DX10" s="269"/>
      <c r="DY10" s="269"/>
      <c r="DZ10" s="269"/>
      <c r="EA10" s="269"/>
      <c r="EB10" s="269"/>
      <c r="EC10" s="269"/>
      <c r="ED10" s="269"/>
      <c r="EE10" s="269"/>
      <c r="EF10" s="269"/>
      <c r="EG10" s="269"/>
      <c r="EH10" s="269"/>
      <c r="EI10" s="269"/>
      <c r="EJ10" s="269"/>
      <c r="EK10" s="269"/>
      <c r="EL10" s="269"/>
      <c r="EM10" s="269"/>
      <c r="EN10" s="269"/>
      <c r="EO10" s="269"/>
      <c r="EP10" s="269"/>
      <c r="EQ10" s="269"/>
      <c r="ER10" s="269"/>
      <c r="ES10" s="269"/>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c r="ABE10" s="269"/>
      <c r="ABF10" s="269"/>
      <c r="ABG10" s="269"/>
      <c r="ABH10" s="269"/>
      <c r="ABI10" s="269"/>
      <c r="ABJ10" s="269"/>
      <c r="ABK10" s="269"/>
      <c r="ABL10" s="269"/>
      <c r="ABM10" s="269"/>
      <c r="ABN10" s="269"/>
      <c r="ABO10" s="269"/>
      <c r="ABP10" s="269"/>
      <c r="ABQ10" s="269"/>
      <c r="ABR10" s="269"/>
      <c r="ABS10" s="269"/>
      <c r="ABT10" s="269"/>
      <c r="ABU10" s="269"/>
      <c r="ABV10" s="269"/>
      <c r="ABW10" s="269"/>
      <c r="ABX10" s="269"/>
      <c r="ABY10" s="269"/>
      <c r="ABZ10" s="269"/>
      <c r="ACA10" s="269"/>
      <c r="ACB10" s="269"/>
      <c r="ACC10" s="269"/>
      <c r="ACD10" s="269"/>
      <c r="ACE10" s="269"/>
      <c r="ACF10" s="269"/>
      <c r="ACG10" s="269"/>
      <c r="ACH10" s="269"/>
      <c r="ACI10" s="269"/>
      <c r="ACJ10" s="269"/>
      <c r="ACK10" s="269"/>
      <c r="ACL10" s="269"/>
      <c r="ACM10" s="269"/>
      <c r="ACN10" s="269"/>
      <c r="ACO10" s="269"/>
      <c r="ACP10" s="269"/>
      <c r="ACQ10" s="269"/>
      <c r="ACR10" s="269"/>
      <c r="ACS10" s="269"/>
      <c r="ACT10" s="269"/>
      <c r="ACU10" s="269"/>
      <c r="ACV10" s="269"/>
      <c r="ACW10" s="269"/>
      <c r="ACX10" s="269"/>
      <c r="ACY10" s="269"/>
      <c r="ACZ10" s="269"/>
      <c r="ADA10" s="269"/>
      <c r="ADB10" s="269"/>
      <c r="ADC10" s="269"/>
      <c r="ADD10" s="269"/>
      <c r="ADE10" s="269"/>
      <c r="ADF10" s="269"/>
      <c r="ADG10" s="269"/>
      <c r="ADH10" s="269"/>
      <c r="ADI10" s="269"/>
      <c r="ADJ10" s="269"/>
      <c r="ADK10" s="269"/>
      <c r="ADL10" s="269"/>
      <c r="ADM10" s="269"/>
      <c r="ADN10" s="269"/>
      <c r="ADO10" s="269"/>
      <c r="ADP10" s="269"/>
      <c r="ADQ10" s="269"/>
      <c r="ADR10" s="269"/>
      <c r="ADS10" s="269"/>
      <c r="ADT10" s="269"/>
      <c r="ADU10" s="269"/>
      <c r="ADV10" s="269"/>
      <c r="ADW10" s="269"/>
      <c r="ADX10" s="269"/>
      <c r="ADY10" s="269"/>
      <c r="ADZ10" s="269"/>
      <c r="AEA10" s="269"/>
      <c r="AEB10" s="269"/>
      <c r="AEC10" s="269"/>
      <c r="AED10" s="269"/>
      <c r="AEE10" s="269"/>
      <c r="AEF10" s="269"/>
      <c r="AEG10" s="269"/>
      <c r="AEH10" s="269"/>
      <c r="AEI10" s="269"/>
      <c r="AEJ10" s="269"/>
      <c r="AEK10" s="269"/>
      <c r="AEL10" s="269"/>
      <c r="AEM10" s="269"/>
      <c r="AEN10" s="269"/>
      <c r="AEO10" s="269"/>
      <c r="AEP10" s="269"/>
      <c r="AEQ10" s="269"/>
      <c r="AER10" s="269"/>
      <c r="AES10" s="269"/>
      <c r="AET10" s="269"/>
      <c r="AEU10" s="269"/>
      <c r="AEV10" s="269"/>
      <c r="AEW10" s="269"/>
      <c r="AEX10" s="269"/>
      <c r="AEY10" s="269"/>
      <c r="AEZ10" s="269"/>
      <c r="AFA10" s="269"/>
      <c r="AFB10" s="269"/>
      <c r="AFC10" s="269"/>
      <c r="AFD10" s="269"/>
      <c r="AFE10" s="269"/>
      <c r="AFF10" s="269"/>
      <c r="AFG10" s="269"/>
      <c r="AFH10" s="269"/>
      <c r="AFI10" s="269"/>
      <c r="AFJ10" s="269"/>
      <c r="AFK10" s="269"/>
      <c r="AFL10" s="269"/>
      <c r="AFM10" s="269"/>
      <c r="AFN10" s="269"/>
      <c r="AFO10" s="269"/>
      <c r="AFP10" s="269"/>
      <c r="AFQ10" s="269"/>
      <c r="AFR10" s="269"/>
      <c r="AFS10" s="269"/>
      <c r="AFT10" s="269"/>
      <c r="AFU10" s="269"/>
      <c r="AFV10" s="269"/>
      <c r="AFW10" s="269"/>
      <c r="AFX10" s="269"/>
      <c r="AFY10" s="269"/>
      <c r="AFZ10" s="269"/>
      <c r="AGA10" s="269"/>
      <c r="AGB10" s="269"/>
      <c r="AGC10" s="269"/>
      <c r="AGD10" s="269"/>
      <c r="AGE10" s="269"/>
      <c r="AGF10" s="269"/>
      <c r="AGG10" s="269"/>
      <c r="AGH10" s="269"/>
      <c r="AGI10" s="269"/>
      <c r="AGJ10" s="269"/>
      <c r="AGK10" s="269"/>
      <c r="AGL10" s="269"/>
      <c r="AGM10" s="269"/>
      <c r="AGN10" s="269"/>
      <c r="AGO10" s="269"/>
      <c r="AGP10" s="269"/>
      <c r="AGQ10" s="269"/>
      <c r="AGR10" s="269"/>
      <c r="AGS10" s="269"/>
      <c r="AGT10" s="269"/>
      <c r="AGU10" s="269"/>
      <c r="AGV10" s="269"/>
      <c r="AGW10" s="269"/>
      <c r="AGX10" s="269"/>
      <c r="AGY10" s="269"/>
      <c r="AGZ10" s="269"/>
      <c r="AHA10" s="269"/>
      <c r="AHB10" s="269"/>
      <c r="AHC10" s="269"/>
      <c r="AHD10" s="269"/>
      <c r="AHE10" s="269"/>
      <c r="AHF10" s="269"/>
      <c r="AHG10" s="269"/>
      <c r="AHH10" s="269"/>
      <c r="AHI10" s="269"/>
      <c r="AHJ10" s="269"/>
      <c r="AHK10" s="269"/>
      <c r="AHL10" s="269"/>
      <c r="AHM10" s="269"/>
      <c r="AHN10" s="269"/>
      <c r="AHO10" s="269"/>
      <c r="AHP10" s="269"/>
      <c r="AHQ10" s="269"/>
      <c r="AHR10" s="269"/>
      <c r="AHS10" s="269"/>
      <c r="AHT10" s="269"/>
      <c r="AHU10" s="269"/>
      <c r="AHV10" s="269"/>
      <c r="AHW10" s="269"/>
      <c r="AHX10" s="269"/>
      <c r="AHY10" s="269"/>
      <c r="AHZ10" s="269"/>
      <c r="AIA10" s="269"/>
      <c r="AIB10" s="269"/>
      <c r="AIC10" s="269"/>
      <c r="AID10" s="269"/>
      <c r="AIE10" s="269"/>
      <c r="AIF10" s="269"/>
      <c r="AIG10" s="269"/>
      <c r="AIH10" s="269"/>
      <c r="AII10" s="269"/>
      <c r="AIJ10" s="269"/>
      <c r="AIK10" s="269"/>
      <c r="AIL10" s="269"/>
      <c r="AIM10" s="269"/>
      <c r="AIN10" s="269"/>
      <c r="AIO10" s="269"/>
      <c r="AIP10" s="269"/>
      <c r="AIQ10" s="269"/>
      <c r="AIR10" s="269"/>
      <c r="AIS10" s="269"/>
      <c r="AIT10" s="269"/>
      <c r="AIU10" s="269"/>
      <c r="AIV10" s="269"/>
      <c r="AIW10" s="269"/>
      <c r="AIX10" s="269"/>
      <c r="AIY10" s="269"/>
      <c r="AIZ10" s="269"/>
      <c r="AJA10" s="269"/>
      <c r="AJB10" s="269"/>
      <c r="AJC10" s="269"/>
      <c r="AJD10" s="269"/>
      <c r="AJE10" s="269"/>
      <c r="AJF10" s="269"/>
      <c r="AJG10" s="269"/>
      <c r="AJH10" s="269"/>
      <c r="AJI10" s="269"/>
      <c r="AJJ10" s="269"/>
      <c r="AJK10" s="269"/>
      <c r="AJL10" s="269"/>
      <c r="AJM10" s="269"/>
      <c r="AJN10" s="269"/>
      <c r="AJO10" s="269"/>
      <c r="AJP10" s="269"/>
      <c r="AJQ10" s="269"/>
      <c r="AJR10" s="269"/>
      <c r="AJS10" s="269"/>
      <c r="AJT10" s="269"/>
      <c r="AJU10" s="269"/>
      <c r="AJV10" s="269"/>
      <c r="AJW10" s="269"/>
      <c r="AJX10" s="269"/>
      <c r="AJY10" s="269"/>
      <c r="AJZ10" s="269"/>
      <c r="AKA10" s="269"/>
      <c r="AKB10" s="269"/>
      <c r="AKC10" s="269"/>
      <c r="AKD10" s="269"/>
      <c r="AKE10" s="269"/>
      <c r="AKF10" s="269"/>
      <c r="AKG10" s="269"/>
      <c r="AKH10" s="269"/>
      <c r="AKI10" s="269"/>
      <c r="AKJ10" s="269"/>
      <c r="AKK10" s="269"/>
      <c r="AKL10" s="269"/>
      <c r="AKM10" s="269"/>
      <c r="AKN10" s="269"/>
      <c r="AKO10" s="269"/>
      <c r="AKP10" s="269"/>
      <c r="AKQ10" s="269"/>
      <c r="AKR10" s="269"/>
      <c r="AKS10" s="269"/>
      <c r="AKT10" s="269"/>
      <c r="AKU10" s="269"/>
      <c r="AKV10" s="269"/>
      <c r="AKW10" s="269"/>
      <c r="AKX10" s="269"/>
      <c r="AKY10" s="269"/>
      <c r="AKZ10" s="269"/>
      <c r="ALA10" s="269"/>
      <c r="ALB10" s="269"/>
      <c r="ALC10" s="269"/>
      <c r="ALD10" s="269"/>
      <c r="ALE10" s="269"/>
      <c r="ALF10" s="269"/>
      <c r="ALG10" s="269"/>
      <c r="ALH10" s="269"/>
      <c r="ALI10" s="269"/>
      <c r="ALJ10" s="269"/>
      <c r="ALK10" s="269"/>
      <c r="ALL10" s="269"/>
      <c r="ALM10" s="269"/>
      <c r="ALN10" s="269"/>
      <c r="ALO10" s="269"/>
      <c r="ALP10" s="269"/>
      <c r="ALQ10" s="269"/>
      <c r="ALR10" s="269"/>
      <c r="ALS10" s="269"/>
      <c r="ALT10" s="269"/>
      <c r="ALU10" s="269"/>
      <c r="ALV10" s="269"/>
      <c r="ALW10" s="269"/>
      <c r="ALX10" s="269"/>
      <c r="ALY10" s="269"/>
      <c r="ALZ10" s="269"/>
      <c r="AMA10" s="269"/>
      <c r="AMB10" s="269"/>
      <c r="AMC10" s="269"/>
      <c r="AMD10" s="269"/>
      <c r="AME10" s="269"/>
      <c r="AMF10" s="269"/>
      <c r="AMG10" s="269"/>
      <c r="AMH10" s="269"/>
    </row>
    <row r="11" spans="1:1022" ht="15.6" customHeight="1">
      <c r="A11" s="272" t="s">
        <v>14</v>
      </c>
      <c r="B11" s="275">
        <v>46035</v>
      </c>
      <c r="C11" s="269"/>
      <c r="D11" s="269"/>
      <c r="E11" s="269"/>
      <c r="F11" s="269"/>
      <c r="G11" s="269"/>
      <c r="H11" s="270"/>
      <c r="I11" s="269"/>
      <c r="J11" s="269"/>
      <c r="K11" s="269"/>
      <c r="L11" s="269"/>
      <c r="M11" s="269"/>
      <c r="N11" s="270"/>
      <c r="O11" s="270"/>
      <c r="P11" s="270"/>
      <c r="Q11" s="270"/>
      <c r="R11" s="269"/>
      <c r="S11" s="270"/>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269"/>
      <c r="CA11" s="269"/>
      <c r="CB11" s="269"/>
      <c r="CC11" s="269"/>
      <c r="CD11" s="269"/>
      <c r="CE11" s="269"/>
      <c r="CF11" s="269"/>
      <c r="CG11" s="269"/>
      <c r="CH11" s="269"/>
      <c r="CI11" s="269"/>
      <c r="CJ11" s="269"/>
      <c r="CK11" s="269"/>
      <c r="CL11" s="269"/>
      <c r="CM11" s="269"/>
      <c r="CN11" s="269"/>
      <c r="CO11" s="269"/>
      <c r="CP11" s="269"/>
      <c r="CQ11" s="269"/>
      <c r="CR11" s="269"/>
      <c r="CS11" s="269"/>
      <c r="CT11" s="269"/>
      <c r="CU11" s="269"/>
      <c r="CV11" s="269"/>
      <c r="CW11" s="269"/>
      <c r="CX11" s="269"/>
      <c r="CY11" s="269"/>
      <c r="CZ11" s="269"/>
      <c r="DA11" s="269"/>
      <c r="DB11" s="269"/>
      <c r="DC11" s="269"/>
      <c r="DD11" s="269"/>
      <c r="DE11" s="269"/>
      <c r="DF11" s="269"/>
      <c r="DG11" s="269"/>
      <c r="DH11" s="269"/>
      <c r="DI11" s="269"/>
      <c r="DJ11" s="269"/>
      <c r="DK11" s="269"/>
      <c r="DL11" s="269"/>
      <c r="DM11" s="269"/>
      <c r="DN11" s="269"/>
      <c r="DO11" s="269"/>
      <c r="DP11" s="269"/>
      <c r="DQ11" s="269"/>
      <c r="DR11" s="269"/>
      <c r="DS11" s="269"/>
      <c r="DT11" s="269"/>
      <c r="DU11" s="269"/>
      <c r="DV11" s="269"/>
      <c r="DW11" s="269"/>
      <c r="DX11" s="269"/>
      <c r="DY11" s="269"/>
      <c r="DZ11" s="269"/>
      <c r="EA11" s="269"/>
      <c r="EB11" s="269"/>
      <c r="EC11" s="269"/>
      <c r="ED11" s="269"/>
      <c r="EE11" s="269"/>
      <c r="EF11" s="269"/>
      <c r="EG11" s="269"/>
      <c r="EH11" s="269"/>
      <c r="EI11" s="269"/>
      <c r="EJ11" s="269"/>
      <c r="EK11" s="269"/>
      <c r="EL11" s="269"/>
      <c r="EM11" s="269"/>
      <c r="EN11" s="269"/>
      <c r="EO11" s="269"/>
      <c r="EP11" s="269"/>
      <c r="EQ11" s="269"/>
      <c r="ER11" s="269"/>
      <c r="ES11" s="269"/>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69"/>
      <c r="ABU11" s="269"/>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69"/>
      <c r="ACQ11" s="269"/>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69"/>
      <c r="ADM11" s="269"/>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69"/>
      <c r="AEI11" s="269"/>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69"/>
      <c r="AFE11" s="269"/>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69"/>
      <c r="AGA11" s="269"/>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69"/>
      <c r="AGW11" s="269"/>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69"/>
      <c r="AHS11" s="269"/>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69"/>
      <c r="AIO11" s="269"/>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69"/>
      <c r="AJK11" s="269"/>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69"/>
      <c r="AKG11" s="269"/>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69"/>
      <c r="ALC11" s="269"/>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69"/>
      <c r="ALY11" s="269"/>
      <c r="ALZ11" s="269"/>
      <c r="AMA11" s="269"/>
      <c r="AMB11" s="269"/>
      <c r="AMC11" s="269"/>
      <c r="AMD11" s="269"/>
      <c r="AME11" s="269"/>
      <c r="AMF11" s="269"/>
      <c r="AMG11" s="269"/>
      <c r="AMH11" s="269"/>
    </row>
    <row r="14" spans="1:1022">
      <c r="B14" s="2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33"/>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32.44140625" style="1" bestFit="1" customWidth="1"/>
    <col min="2" max="2" width="44.44140625" style="1" bestFit="1" customWidth="1"/>
    <col min="3" max="3" width="7.77734375" style="1" bestFit="1" customWidth="1"/>
    <col min="4" max="4" width="12.88671875" style="2" bestFit="1" customWidth="1"/>
    <col min="5" max="5" width="6.6640625" style="1" bestFit="1" customWidth="1"/>
    <col min="6" max="6" width="6.664062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33.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Secteurs!$B$5</f>
        <v>Culture destinée aux plants</v>
      </c>
      <c r="B2" s="1" t="str">
        <f>Produits!$B$3</f>
        <v>Plants certifiés de pommes de terre</v>
      </c>
      <c r="C2" s="14">
        <f>('Récolte - AGRESTE'!AL14+'Récolte - AGRESTE'!AL182)/10^4</f>
        <v>624.80449999999996</v>
      </c>
      <c r="E2" s="1">
        <f>Etiquettes!$H$5</f>
        <v>0</v>
      </c>
      <c r="F2" s="1">
        <f>Etiquettes!$H$4</f>
        <v>0</v>
      </c>
      <c r="G2" s="16">
        <f>Etiquettes!$H$3</f>
        <v>0</v>
      </c>
      <c r="H2" s="15" t="s">
        <v>337</v>
      </c>
      <c r="I2" s="16">
        <f>Etiquettes!$H$6</f>
        <v>0</v>
      </c>
      <c r="J2" s="16" t="s">
        <v>385</v>
      </c>
      <c r="K2" s="16"/>
      <c r="L2" s="1" t="str">
        <f>'Récolte - AGRESTE'!$B$6</f>
        <v>Agreste - Statistique agricole annuelle - SSP</v>
      </c>
      <c r="M2" s="16" t="s">
        <v>39</v>
      </c>
      <c r="N2" s="15">
        <f>Etiquettes!$H$11</f>
        <v>0</v>
      </c>
      <c r="O2" s="16" t="str">
        <f t="shared" ref="O2:O16" si="0">_xlfn.CONCAT(J2,IF(OR(ISBLANK(C2),ISERROR(C2)),"",_xlfn.CONCAT(" = ",MROUND(C2,1)," ",E2," (",L2,")")))</f>
        <v>Récolte de plants = 625 0 (Agreste - Statistique agricole annuelle - SSP)</v>
      </c>
      <c r="P2" s="16">
        <f>Etiquettes!$H$15</f>
        <v>0</v>
      </c>
      <c r="Q2" s="16" t="s">
        <v>342</v>
      </c>
      <c r="R2" s="16">
        <f>Etiquettes!$H$17</f>
        <v>0</v>
      </c>
    </row>
    <row r="3" spans="1:20">
      <c r="A3" s="1" t="str">
        <f>Secteurs!$B$5</f>
        <v>Culture destinée aux plants</v>
      </c>
      <c r="B3" s="1" t="str">
        <f>Produits!$B$13</f>
        <v>Dessus de plants de pommes de terre</v>
      </c>
      <c r="C3" s="14">
        <f>('Récolte - AGRESTE'!AL15+'Récolte - AGRESTE'!AL183)/10^4</f>
        <v>80.158100000000005</v>
      </c>
      <c r="E3" s="1">
        <f>Etiquettes!$H$5</f>
        <v>0</v>
      </c>
      <c r="F3" s="1">
        <f>Etiquettes!$H$4</f>
        <v>0</v>
      </c>
      <c r="G3" s="16">
        <f>Etiquettes!$H$3</f>
        <v>0</v>
      </c>
      <c r="H3" s="15" t="s">
        <v>337</v>
      </c>
      <c r="I3" s="16">
        <f>Etiquettes!$H$6</f>
        <v>0</v>
      </c>
      <c r="J3" s="16" t="s">
        <v>387</v>
      </c>
      <c r="K3" s="16"/>
      <c r="L3" s="1" t="str">
        <f>'Récolte - AGRESTE'!$B$6</f>
        <v>Agreste - Statistique agricole annuelle - SSP</v>
      </c>
      <c r="M3" s="16" t="s">
        <v>39</v>
      </c>
      <c r="N3" s="15">
        <f>Etiquettes!$H$11</f>
        <v>0</v>
      </c>
      <c r="O3" s="16" t="str">
        <f t="shared" si="0"/>
        <v>Récolte de dessus de plants = 80 0 (Agreste - Statistique agricole annuelle - SSP)</v>
      </c>
      <c r="P3" s="16">
        <f>Etiquettes!$H$15</f>
        <v>0</v>
      </c>
      <c r="Q3" s="16" t="s">
        <v>342</v>
      </c>
      <c r="R3" s="16">
        <f>Etiquettes!$H$17</f>
        <v>0</v>
      </c>
    </row>
    <row r="4" spans="1:20">
      <c r="A4" s="1" t="str">
        <f>Secteurs!$B$3</f>
        <v>Culture destinée à la féculerie</v>
      </c>
      <c r="B4" s="1" t="str">
        <f>Produits!$B$6</f>
        <v>Pommes de terre de féculerie</v>
      </c>
      <c r="C4" s="14">
        <f>('Récolte - AGRESTE'!AL16+'Récolte - AGRESTE'!AL184)/10^4</f>
        <v>926.34870000000001</v>
      </c>
      <c r="E4" s="1">
        <f>Etiquettes!$H$5</f>
        <v>0</v>
      </c>
      <c r="F4" s="1">
        <f>Etiquettes!$H$4</f>
        <v>0</v>
      </c>
      <c r="G4" s="16">
        <f>Etiquettes!$H$3</f>
        <v>0</v>
      </c>
      <c r="H4" s="15" t="s">
        <v>337</v>
      </c>
      <c r="I4" s="16">
        <f>Etiquettes!$H$6</f>
        <v>0</v>
      </c>
      <c r="J4" s="16" t="s">
        <v>378</v>
      </c>
      <c r="K4" s="16"/>
      <c r="L4" s="1" t="str">
        <f>'Récolte - AGRESTE'!$B$6</f>
        <v>Agreste - Statistique agricole annuelle - SSP</v>
      </c>
      <c r="M4" s="16" t="s">
        <v>39</v>
      </c>
      <c r="N4" s="15">
        <f>Etiquettes!$H$11</f>
        <v>0</v>
      </c>
      <c r="O4" s="16" t="str">
        <f t="shared" si="0"/>
        <v>Récolte de pommes de terre de féculerie = 926 0 (Agreste - Statistique agricole annuelle - SSP)</v>
      </c>
      <c r="P4" s="16">
        <f>Etiquettes!$H$15</f>
        <v>0</v>
      </c>
      <c r="Q4" s="16" t="s">
        <v>342</v>
      </c>
      <c r="R4" s="16">
        <f>Etiquettes!$H$17</f>
        <v>0</v>
      </c>
    </row>
    <row r="5" spans="1:20">
      <c r="A5" s="1" t="str">
        <f>Secteurs!$B$4</f>
        <v>Culture destinée à la consommation</v>
      </c>
      <c r="B5" s="1" t="str">
        <f>Produits!$B$9</f>
        <v>Pommes de terre primeurs ou nouvelles</v>
      </c>
      <c r="C5" s="14">
        <f>('Récolte - AGRESTE'!AL17+'Récolte - AGRESTE'!AL185)/10^4</f>
        <v>208.5651</v>
      </c>
      <c r="E5" s="1">
        <f>Etiquettes!$H$5</f>
        <v>0</v>
      </c>
      <c r="F5" s="1">
        <f>Etiquettes!$H$4</f>
        <v>0</v>
      </c>
      <c r="G5" s="16">
        <f>Etiquettes!$H$3</f>
        <v>0</v>
      </c>
      <c r="H5" s="15" t="s">
        <v>337</v>
      </c>
      <c r="I5" s="16">
        <f>Etiquettes!$H$6</f>
        <v>0</v>
      </c>
      <c r="J5" s="16" t="s">
        <v>381</v>
      </c>
      <c r="K5" s="16"/>
      <c r="L5" s="1" t="str">
        <f>'Récolte - AGRESTE'!$B$6</f>
        <v>Agreste - Statistique agricole annuelle - SSP</v>
      </c>
      <c r="M5" s="16" t="s">
        <v>39</v>
      </c>
      <c r="N5" s="15">
        <f>Etiquettes!$H$11</f>
        <v>0</v>
      </c>
      <c r="O5" s="16" t="str">
        <f t="shared" si="0"/>
        <v>Récolte de pommes de terre primeurs ou nouvelles = 209 0 (Agreste - Statistique agricole annuelle - SSP)</v>
      </c>
      <c r="P5" s="16">
        <f>Etiquettes!$H$15</f>
        <v>0</v>
      </c>
      <c r="Q5" s="16" t="s">
        <v>342</v>
      </c>
      <c r="R5" s="16">
        <f>Etiquettes!$H$17</f>
        <v>0</v>
      </c>
    </row>
    <row r="6" spans="1:20">
      <c r="A6" s="1" t="str">
        <f>Secteurs!$B$4</f>
        <v>Culture destinée à la consommation</v>
      </c>
      <c r="B6" s="1" t="str">
        <f>Produits!$B$11</f>
        <v>Pommes de terre de conservation ou demi-saison</v>
      </c>
      <c r="C6" s="14">
        <f>('Récolte - AGRESTE'!AL18+'Récolte - AGRESTE'!AL186)/10^4</f>
        <v>5333.0699000000004</v>
      </c>
      <c r="E6" s="1">
        <f>Etiquettes!$H$5</f>
        <v>0</v>
      </c>
      <c r="F6" s="1">
        <f>Etiquettes!$H$4</f>
        <v>0</v>
      </c>
      <c r="G6" s="16">
        <f>Etiquettes!$H$3</f>
        <v>0</v>
      </c>
      <c r="H6" s="15" t="s">
        <v>337</v>
      </c>
      <c r="I6" s="16">
        <f>Etiquettes!$H$6</f>
        <v>0</v>
      </c>
      <c r="J6" s="16" t="s">
        <v>383</v>
      </c>
      <c r="K6" s="16"/>
      <c r="L6" s="1" t="str">
        <f>'Récolte - AGRESTE'!$B$6</f>
        <v>Agreste - Statistique agricole annuelle - SSP</v>
      </c>
      <c r="M6" s="16" t="s">
        <v>39</v>
      </c>
      <c r="N6" s="15">
        <f>Etiquettes!$H$11</f>
        <v>0</v>
      </c>
      <c r="O6" s="16" t="str">
        <f t="shared" si="0"/>
        <v>Récolte de pommes de terre de conservation ou demi-saison = 5333 0 (Agreste - Statistique agricole annuelle - SSP)</v>
      </c>
      <c r="P6" s="16">
        <f>Etiquettes!$H$15</f>
        <v>0</v>
      </c>
      <c r="Q6" s="16" t="s">
        <v>342</v>
      </c>
      <c r="R6" s="16">
        <f>Etiquettes!$H$17</f>
        <v>0</v>
      </c>
    </row>
    <row r="7" spans="1:20">
      <c r="A7" s="1" t="str">
        <f>Secteurs!$B$5</f>
        <v>Culture destinée aux plants</v>
      </c>
      <c r="B7" s="1" t="str">
        <f>Produits!$B$3</f>
        <v>Plants certifiés de pommes de terre</v>
      </c>
      <c r="C7" s="14">
        <f>('Récolte - AGRESTE'!AP14+'Récolte - AGRESTE'!AP182)/10^4</f>
        <v>700.98159999999996</v>
      </c>
      <c r="E7" s="1">
        <f>Etiquettes!$H$5</f>
        <v>0</v>
      </c>
      <c r="F7" s="1">
        <f>Etiquettes!$I$4</f>
        <v>0</v>
      </c>
      <c r="G7" s="16">
        <f>Etiquettes!$H$3</f>
        <v>0</v>
      </c>
      <c r="H7" s="15" t="s">
        <v>417</v>
      </c>
      <c r="I7" s="16">
        <f>Etiquettes!$H$6</f>
        <v>0</v>
      </c>
      <c r="J7" s="16" t="s">
        <v>385</v>
      </c>
      <c r="K7" s="16"/>
      <c r="L7" s="1" t="str">
        <f>'Récolte - AGRESTE'!$B$6</f>
        <v>Agreste - Statistique agricole annuelle - SSP</v>
      </c>
      <c r="M7" s="16" t="s">
        <v>39</v>
      </c>
      <c r="N7" s="15">
        <f>Etiquettes!$H$11</f>
        <v>0</v>
      </c>
      <c r="O7" s="16" t="str">
        <f t="shared" si="0"/>
        <v>Récolte de plants = 701 0 (Agreste - Statistique agricole annuelle - SSP)</v>
      </c>
      <c r="P7" s="16">
        <f>Etiquettes!$H$15</f>
        <v>0</v>
      </c>
      <c r="Q7" s="16" t="s">
        <v>342</v>
      </c>
      <c r="R7" s="16">
        <f>Etiquettes!$H$17</f>
        <v>0</v>
      </c>
    </row>
    <row r="8" spans="1:20">
      <c r="A8" s="1" t="str">
        <f>Secteurs!$B$5</f>
        <v>Culture destinée aux plants</v>
      </c>
      <c r="B8" s="1" t="str">
        <f>Produits!$B$13</f>
        <v>Dessus de plants de pommes de terre</v>
      </c>
      <c r="C8" s="14">
        <f>('Récolte - AGRESTE'!AP15+'Récolte - AGRESTE'!AP183)/10^4</f>
        <v>94.579499999999996</v>
      </c>
      <c r="E8" s="1">
        <f>Etiquettes!$H$5</f>
        <v>0</v>
      </c>
      <c r="F8" s="1">
        <f>Etiquettes!$I$4</f>
        <v>0</v>
      </c>
      <c r="G8" s="16">
        <f>Etiquettes!$H$3</f>
        <v>0</v>
      </c>
      <c r="H8" s="15" t="s">
        <v>417</v>
      </c>
      <c r="I8" s="16">
        <f>Etiquettes!$H$6</f>
        <v>0</v>
      </c>
      <c r="J8" s="16" t="s">
        <v>387</v>
      </c>
      <c r="K8" s="16"/>
      <c r="L8" s="1" t="str">
        <f>'Récolte - AGRESTE'!$B$6</f>
        <v>Agreste - Statistique agricole annuelle - SSP</v>
      </c>
      <c r="M8" s="16" t="s">
        <v>39</v>
      </c>
      <c r="N8" s="15">
        <f>Etiquettes!$H$11</f>
        <v>0</v>
      </c>
      <c r="O8" s="16" t="str">
        <f t="shared" si="0"/>
        <v>Récolte de dessus de plants = 95 0 (Agreste - Statistique agricole annuelle - SSP)</v>
      </c>
      <c r="P8" s="16">
        <f>Etiquettes!$H$15</f>
        <v>0</v>
      </c>
      <c r="Q8" s="16" t="s">
        <v>342</v>
      </c>
      <c r="R8" s="16">
        <f>Etiquettes!$H$17</f>
        <v>0</v>
      </c>
    </row>
    <row r="9" spans="1:20">
      <c r="A9" s="1" t="str">
        <f>Secteurs!$B$3</f>
        <v>Culture destinée à la féculerie</v>
      </c>
      <c r="B9" s="1" t="str">
        <f>Produits!$B$6</f>
        <v>Pommes de terre de féculerie</v>
      </c>
      <c r="C9" s="14">
        <f>('Récolte - AGRESTE'!AP16+'Récolte - AGRESTE'!AP184)/10^4</f>
        <v>958.60350000000005</v>
      </c>
      <c r="E9" s="1">
        <f>Etiquettes!$H$5</f>
        <v>0</v>
      </c>
      <c r="F9" s="1">
        <f>Etiquettes!$I$4</f>
        <v>0</v>
      </c>
      <c r="G9" s="16">
        <f>Etiquettes!$H$3</f>
        <v>0</v>
      </c>
      <c r="H9" s="15" t="s">
        <v>417</v>
      </c>
      <c r="I9" s="16">
        <f>Etiquettes!$H$6</f>
        <v>0</v>
      </c>
      <c r="J9" s="16" t="s">
        <v>378</v>
      </c>
      <c r="K9" s="16"/>
      <c r="L9" s="1" t="str">
        <f>'Récolte - AGRESTE'!$B$6</f>
        <v>Agreste - Statistique agricole annuelle - SSP</v>
      </c>
      <c r="M9" s="16" t="s">
        <v>39</v>
      </c>
      <c r="N9" s="15">
        <f>Etiquettes!$H$11</f>
        <v>0</v>
      </c>
      <c r="O9" s="16" t="str">
        <f t="shared" si="0"/>
        <v>Récolte de pommes de terre de féculerie = 959 0 (Agreste - Statistique agricole annuelle - SSP)</v>
      </c>
      <c r="P9" s="16">
        <f>Etiquettes!$H$15</f>
        <v>0</v>
      </c>
      <c r="Q9" s="16" t="s">
        <v>342</v>
      </c>
      <c r="R9" s="16">
        <f>Etiquettes!$H$17</f>
        <v>0</v>
      </c>
    </row>
    <row r="10" spans="1:20">
      <c r="A10" s="1" t="str">
        <f>Secteurs!$B$4</f>
        <v>Culture destinée à la consommation</v>
      </c>
      <c r="B10" s="1" t="str">
        <f>Produits!$B$9</f>
        <v>Pommes de terre primeurs ou nouvelles</v>
      </c>
      <c r="C10" s="14">
        <f>('Récolte - AGRESTE'!AP17+'Récolte - AGRESTE'!AP185)/10^4</f>
        <v>384.10969999999998</v>
      </c>
      <c r="E10" s="1">
        <f>Etiquettes!$H$5</f>
        <v>0</v>
      </c>
      <c r="F10" s="1">
        <f>Etiquettes!$I$4</f>
        <v>0</v>
      </c>
      <c r="G10" s="16">
        <f>Etiquettes!$H$3</f>
        <v>0</v>
      </c>
      <c r="H10" s="15" t="s">
        <v>417</v>
      </c>
      <c r="I10" s="16">
        <f>Etiquettes!$H$6</f>
        <v>0</v>
      </c>
      <c r="J10" s="16" t="s">
        <v>381</v>
      </c>
      <c r="K10" s="16"/>
      <c r="L10" s="1" t="str">
        <f>'Récolte - AGRESTE'!$B$6</f>
        <v>Agreste - Statistique agricole annuelle - SSP</v>
      </c>
      <c r="M10" s="16" t="s">
        <v>39</v>
      </c>
      <c r="N10" s="15">
        <f>Etiquettes!$H$11</f>
        <v>0</v>
      </c>
      <c r="O10" s="16" t="str">
        <f t="shared" si="0"/>
        <v>Récolte de pommes de terre primeurs ou nouvelles = 384 0 (Agreste - Statistique agricole annuelle - SSP)</v>
      </c>
      <c r="P10" s="16">
        <f>Etiquettes!$H$15</f>
        <v>0</v>
      </c>
      <c r="Q10" s="16" t="s">
        <v>342</v>
      </c>
      <c r="R10" s="16">
        <f>Etiquettes!$H$17</f>
        <v>0</v>
      </c>
    </row>
    <row r="11" spans="1:20">
      <c r="A11" s="1" t="str">
        <f>Secteurs!$B$4</f>
        <v>Culture destinée à la consommation</v>
      </c>
      <c r="B11" s="1" t="str">
        <f>Produits!$B$11</f>
        <v>Pommes de terre de conservation ou demi-saison</v>
      </c>
      <c r="C11" s="14">
        <f>('Récolte - AGRESTE'!AP18+'Récolte - AGRESTE'!AP186)/10^4</f>
        <v>6551.4153999999999</v>
      </c>
      <c r="E11" s="1">
        <f>Etiquettes!$H$5</f>
        <v>0</v>
      </c>
      <c r="F11" s="1">
        <f>Etiquettes!$I$4</f>
        <v>0</v>
      </c>
      <c r="G11" s="16">
        <f>Etiquettes!$H$3</f>
        <v>0</v>
      </c>
      <c r="H11" s="15" t="s">
        <v>417</v>
      </c>
      <c r="I11" s="16">
        <f>Etiquettes!$H$6</f>
        <v>0</v>
      </c>
      <c r="J11" s="16" t="s">
        <v>383</v>
      </c>
      <c r="K11" s="16"/>
      <c r="L11" s="1" t="str">
        <f>'Récolte - AGRESTE'!$B$6</f>
        <v>Agreste - Statistique agricole annuelle - SSP</v>
      </c>
      <c r="M11" s="16" t="s">
        <v>39</v>
      </c>
      <c r="N11" s="15">
        <f>Etiquettes!$H$11</f>
        <v>0</v>
      </c>
      <c r="O11" s="16" t="str">
        <f t="shared" si="0"/>
        <v>Récolte de pommes de terre de conservation ou demi-saison = 6551 0 (Agreste - Statistique agricole annuelle - SSP)</v>
      </c>
      <c r="P11" s="16">
        <f>Etiquettes!$H$15</f>
        <v>0</v>
      </c>
      <c r="Q11" s="16" t="s">
        <v>342</v>
      </c>
      <c r="R11" s="16">
        <f>Etiquettes!$H$17</f>
        <v>0</v>
      </c>
    </row>
    <row r="12" spans="1:20">
      <c r="A12" s="1" t="str">
        <f>Secteurs!$B$5</f>
        <v>Culture destinée aux plants</v>
      </c>
      <c r="B12" s="1" t="str">
        <f>Produits!$B$3</f>
        <v>Plants certifiés de pommes de terre</v>
      </c>
      <c r="C12" s="14">
        <f>('Récolte - AGRESTE'!AT14+'Récolte - AGRESTE'!AT182)/10^4</f>
        <v>634.69320000000005</v>
      </c>
      <c r="E12" s="1">
        <f>Etiquettes!$H$5</f>
        <v>0</v>
      </c>
      <c r="F12" s="1">
        <f>Etiquettes!$J$4</f>
        <v>0</v>
      </c>
      <c r="G12" s="16">
        <f>Etiquettes!$H$3</f>
        <v>0</v>
      </c>
      <c r="H12" s="15" t="s">
        <v>449</v>
      </c>
      <c r="I12" s="16">
        <f>Etiquettes!$H$6</f>
        <v>0</v>
      </c>
      <c r="J12" s="16" t="s">
        <v>385</v>
      </c>
      <c r="K12" s="16"/>
      <c r="L12" s="1" t="str">
        <f>'Récolte - AGRESTE'!$B$6</f>
        <v>Agreste - Statistique agricole annuelle - SSP</v>
      </c>
      <c r="M12" s="16" t="s">
        <v>39</v>
      </c>
      <c r="N12" s="15">
        <f>Etiquettes!$H$11</f>
        <v>0</v>
      </c>
      <c r="O12" s="16" t="str">
        <f t="shared" si="0"/>
        <v>Récolte de plants = 635 0 (Agreste - Statistique agricole annuelle - SSP)</v>
      </c>
      <c r="P12" s="16">
        <f>Etiquettes!$H$15</f>
        <v>0</v>
      </c>
      <c r="Q12" s="16" t="s">
        <v>342</v>
      </c>
      <c r="R12" s="16">
        <f>Etiquettes!$H$17</f>
        <v>0</v>
      </c>
    </row>
    <row r="13" spans="1:20">
      <c r="A13" s="1" t="str">
        <f>Secteurs!$B$5</f>
        <v>Culture destinée aux plants</v>
      </c>
      <c r="B13" s="1" t="str">
        <f>Produits!$B$13</f>
        <v>Dessus de plants de pommes de terre</v>
      </c>
      <c r="C13" s="14">
        <f>('Récolte - AGRESTE'!AT15+'Récolte - AGRESTE'!AT183)/10^4</f>
        <v>102.3574</v>
      </c>
      <c r="E13" s="1">
        <f>Etiquettes!$H$5</f>
        <v>0</v>
      </c>
      <c r="F13" s="1">
        <f>Etiquettes!$J$4</f>
        <v>0</v>
      </c>
      <c r="G13" s="16">
        <f>Etiquettes!$H$3</f>
        <v>0</v>
      </c>
      <c r="H13" s="15" t="s">
        <v>449</v>
      </c>
      <c r="I13" s="16">
        <f>Etiquettes!$H$6</f>
        <v>0</v>
      </c>
      <c r="J13" s="16" t="s">
        <v>387</v>
      </c>
      <c r="K13" s="16"/>
      <c r="L13" s="1" t="str">
        <f>'Récolte - AGRESTE'!$B$6</f>
        <v>Agreste - Statistique agricole annuelle - SSP</v>
      </c>
      <c r="M13" s="16" t="s">
        <v>39</v>
      </c>
      <c r="N13" s="15">
        <f>Etiquettes!$H$11</f>
        <v>0</v>
      </c>
      <c r="O13" s="16" t="str">
        <f t="shared" si="0"/>
        <v>Récolte de dessus de plants = 102 0 (Agreste - Statistique agricole annuelle - SSP)</v>
      </c>
      <c r="P13" s="16">
        <f>Etiquettes!$H$15</f>
        <v>0</v>
      </c>
      <c r="Q13" s="16" t="s">
        <v>342</v>
      </c>
      <c r="R13" s="16">
        <f>Etiquettes!$H$17</f>
        <v>0</v>
      </c>
    </row>
    <row r="14" spans="1:20">
      <c r="A14" s="1" t="str">
        <f>Secteurs!$B$3</f>
        <v>Culture destinée à la féculerie</v>
      </c>
      <c r="B14" s="1" t="str">
        <f>Produits!$B$6</f>
        <v>Pommes de terre de féculerie</v>
      </c>
      <c r="C14" s="14">
        <f>('Récolte - AGRESTE'!AT16+'Récolte - AGRESTE'!AT184)/10^4</f>
        <v>726.07669999999996</v>
      </c>
      <c r="E14" s="1">
        <f>Etiquettes!$H$5</f>
        <v>0</v>
      </c>
      <c r="F14" s="1">
        <f>Etiquettes!$J$4</f>
        <v>0</v>
      </c>
      <c r="G14" s="16">
        <f>Etiquettes!$H$3</f>
        <v>0</v>
      </c>
      <c r="H14" s="15" t="s">
        <v>449</v>
      </c>
      <c r="I14" s="16">
        <f>Etiquettes!$H$6</f>
        <v>0</v>
      </c>
      <c r="J14" s="16" t="s">
        <v>378</v>
      </c>
      <c r="K14" s="16"/>
      <c r="L14" s="1" t="str">
        <f>'Récolte - AGRESTE'!$B$6</f>
        <v>Agreste - Statistique agricole annuelle - SSP</v>
      </c>
      <c r="M14" s="16" t="s">
        <v>39</v>
      </c>
      <c r="N14" s="15">
        <f>Etiquettes!$H$11</f>
        <v>0</v>
      </c>
      <c r="O14" s="16" t="str">
        <f t="shared" si="0"/>
        <v>Récolte de pommes de terre de féculerie = 726 0 (Agreste - Statistique agricole annuelle - SSP)</v>
      </c>
      <c r="P14" s="16">
        <f>Etiquettes!$H$15</f>
        <v>0</v>
      </c>
      <c r="Q14" s="16" t="s">
        <v>342</v>
      </c>
      <c r="R14" s="16">
        <f>Etiquettes!$H$17</f>
        <v>0</v>
      </c>
    </row>
    <row r="15" spans="1:20">
      <c r="A15" s="1" t="str">
        <f>Secteurs!$B$4</f>
        <v>Culture destinée à la consommation</v>
      </c>
      <c r="B15" s="1" t="str">
        <f>Produits!$B$9</f>
        <v>Pommes de terre primeurs ou nouvelles</v>
      </c>
      <c r="C15" s="14">
        <f>('Récolte - AGRESTE'!AT17+'Récolte - AGRESTE'!AT185)/10^4</f>
        <v>419.83370000000002</v>
      </c>
      <c r="E15" s="1">
        <f>Etiquettes!$H$5</f>
        <v>0</v>
      </c>
      <c r="F15" s="1">
        <f>Etiquettes!$J$4</f>
        <v>0</v>
      </c>
      <c r="G15" s="16">
        <f>Etiquettes!$H$3</f>
        <v>0</v>
      </c>
      <c r="H15" s="15" t="s">
        <v>449</v>
      </c>
      <c r="I15" s="16">
        <f>Etiquettes!$H$6</f>
        <v>0</v>
      </c>
      <c r="J15" s="16" t="s">
        <v>381</v>
      </c>
      <c r="K15" s="16"/>
      <c r="L15" s="1" t="str">
        <f>'Récolte - AGRESTE'!$B$6</f>
        <v>Agreste - Statistique agricole annuelle - SSP</v>
      </c>
      <c r="M15" s="16" t="s">
        <v>39</v>
      </c>
      <c r="N15" s="15">
        <f>Etiquettes!$H$11</f>
        <v>0</v>
      </c>
      <c r="O15" s="16" t="str">
        <f t="shared" si="0"/>
        <v>Récolte de pommes de terre primeurs ou nouvelles = 420 0 (Agreste - Statistique agricole annuelle - SSP)</v>
      </c>
      <c r="P15" s="16">
        <f>Etiquettes!$H$15</f>
        <v>0</v>
      </c>
      <c r="Q15" s="16" t="s">
        <v>342</v>
      </c>
      <c r="R15" s="16">
        <f>Etiquettes!$H$17</f>
        <v>0</v>
      </c>
    </row>
    <row r="16" spans="1:20">
      <c r="A16" s="1" t="str">
        <f>Secteurs!$B$4</f>
        <v>Culture destinée à la consommation</v>
      </c>
      <c r="B16" s="1" t="str">
        <f>Produits!$B$11</f>
        <v>Pommes de terre de conservation ou demi-saison</v>
      </c>
      <c r="C16" s="14">
        <f>('Récolte - AGRESTE'!AT18+'Récolte - AGRESTE'!AT186)/10^4</f>
        <v>6723.5330000000004</v>
      </c>
      <c r="E16" s="1">
        <f>Etiquettes!$H$5</f>
        <v>0</v>
      </c>
      <c r="F16" s="1">
        <f>Etiquettes!$J$4</f>
        <v>0</v>
      </c>
      <c r="G16" s="16">
        <f>Etiquettes!$H$3</f>
        <v>0</v>
      </c>
      <c r="H16" s="15" t="s">
        <v>449</v>
      </c>
      <c r="I16" s="16">
        <f>Etiquettes!$H$6</f>
        <v>0</v>
      </c>
      <c r="J16" s="16" t="s">
        <v>383</v>
      </c>
      <c r="K16" s="16"/>
      <c r="L16" s="1" t="str">
        <f>'Récolte - AGRESTE'!$B$6</f>
        <v>Agreste - Statistique agricole annuelle - SSP</v>
      </c>
      <c r="M16" s="16" t="s">
        <v>39</v>
      </c>
      <c r="N16" s="15">
        <f>Etiquettes!$H$11</f>
        <v>0</v>
      </c>
      <c r="O16" s="16" t="str">
        <f t="shared" si="0"/>
        <v>Récolte de pommes de terre de conservation ou demi-saison = 6724 0 (Agreste - Statistique agricole annuelle - SSP)</v>
      </c>
      <c r="P16" s="16">
        <f>Etiquettes!$H$15</f>
        <v>0</v>
      </c>
      <c r="Q16" s="16" t="s">
        <v>342</v>
      </c>
      <c r="R16" s="16">
        <f>Etiquettes!$H$17</f>
        <v>0</v>
      </c>
    </row>
    <row r="17" spans="3:18">
      <c r="C17" s="14"/>
      <c r="L17" s="1"/>
      <c r="O17" s="15"/>
      <c r="P17" s="15"/>
    </row>
    <row r="18" spans="3:18">
      <c r="C18" s="14"/>
      <c r="J18" s="16"/>
      <c r="K18" s="16"/>
      <c r="L18" s="1"/>
      <c r="O18" s="15"/>
      <c r="P18" s="15"/>
      <c r="R18" s="16"/>
    </row>
    <row r="19" spans="3:18">
      <c r="C19" s="17"/>
      <c r="K19" s="16"/>
      <c r="L19" s="1"/>
      <c r="O19" s="15"/>
      <c r="P19" s="15"/>
      <c r="R19" s="16"/>
    </row>
    <row r="20" spans="3:18">
      <c r="C20" s="14"/>
      <c r="K20" s="16"/>
      <c r="L20" s="1"/>
      <c r="O20" s="15"/>
      <c r="P20" s="15"/>
      <c r="R20" s="16"/>
    </row>
    <row r="21" spans="3:18">
      <c r="C21" s="14"/>
      <c r="K21" s="16"/>
      <c r="L21" s="1"/>
      <c r="O21" s="15"/>
      <c r="P21" s="15"/>
    </row>
    <row r="22" spans="3:18">
      <c r="C22" s="14"/>
      <c r="I22" s="1"/>
      <c r="K22" s="16"/>
      <c r="L22" s="1"/>
      <c r="O22" s="15"/>
      <c r="P22" s="15"/>
    </row>
    <row r="23" spans="3:18">
      <c r="C23" s="14"/>
      <c r="I23" s="1"/>
      <c r="L23" s="1"/>
      <c r="O23" s="15"/>
      <c r="P23" s="15"/>
    </row>
    <row r="24" spans="3:18">
      <c r="C24" s="14"/>
      <c r="I24" s="1"/>
      <c r="L24" s="1"/>
      <c r="O24" s="15"/>
      <c r="P24" s="15"/>
    </row>
    <row r="25" spans="3:18">
      <c r="C25" s="14"/>
      <c r="I25" s="1"/>
      <c r="L25" s="1"/>
      <c r="O25" s="15"/>
      <c r="P25" s="15"/>
    </row>
    <row r="26" spans="3:18">
      <c r="D26" s="14"/>
    </row>
    <row r="27" spans="3:18">
      <c r="D27" s="17"/>
    </row>
    <row r="28" spans="3:18">
      <c r="D28" s="14"/>
    </row>
    <row r="29" spans="3:18">
      <c r="D29" s="14"/>
    </row>
    <row r="30" spans="3:18">
      <c r="D30" s="14"/>
    </row>
    <row r="31" spans="3:18">
      <c r="D31" s="14"/>
    </row>
    <row r="32" spans="3:18">
      <c r="D32" s="14"/>
    </row>
    <row r="33" spans="4:4">
      <c r="D33" s="14"/>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H253"/>
  <sheetViews>
    <sheetView workbookViewId="0">
      <pane xSplit="4" ySplit="13" topLeftCell="E14" activePane="bottomRight" state="frozen"/>
      <selection activeCell="G10" sqref="G10"/>
      <selection pane="topRight" activeCell="G10" sqref="G10"/>
      <selection pane="bottomLeft" activeCell="G10" sqref="G10"/>
      <selection pane="bottomRight" activeCell="G10" sqref="G10"/>
    </sheetView>
  </sheetViews>
  <sheetFormatPr baseColWidth="10" defaultRowHeight="14.4"/>
  <cols>
    <col min="1" max="1" width="12.109375" style="26" customWidth="1"/>
    <col min="2" max="2" width="39.5546875" style="26" customWidth="1"/>
    <col min="3" max="3" width="11.5546875" style="6" customWidth="1"/>
    <col min="4" max="4" width="50.33203125" style="6" customWidth="1"/>
    <col min="5" max="18" width="15.6640625" style="6" hidden="1" customWidth="1"/>
    <col min="19" max="32" width="8.6640625" style="6" hidden="1" customWidth="1"/>
    <col min="33" max="37" width="15.6640625" style="6" hidden="1" customWidth="1"/>
    <col min="38" max="38" width="15.6640625" style="6" customWidth="1"/>
    <col min="39" max="41" width="15.6640625" style="6" hidden="1" customWidth="1"/>
    <col min="42" max="42" width="15.6640625" style="6" customWidth="1"/>
    <col min="43" max="45" width="15.6640625" style="6" hidden="1" customWidth="1"/>
    <col min="46" max="60" width="15.6640625" style="6" customWidth="1"/>
    <col min="61" max="61" width="14.6640625" style="6" customWidth="1"/>
    <col min="62" max="62" width="11.5546875" style="6" customWidth="1"/>
    <col min="63" max="16384" width="11.5546875" style="6"/>
  </cols>
  <sheetData>
    <row r="1" spans="1:60" s="26" customFormat="1" ht="15" customHeight="1" thickBot="1">
      <c r="A1" s="279" t="s">
        <v>15</v>
      </c>
      <c r="B1" s="309" t="s">
        <v>486</v>
      </c>
    </row>
    <row r="2" spans="1:60" s="26" customFormat="1">
      <c r="A2" s="27" t="s">
        <v>487</v>
      </c>
      <c r="B2" s="28" t="s">
        <v>488</v>
      </c>
    </row>
    <row r="3" spans="1:60" s="26" customFormat="1">
      <c r="A3" s="29" t="s">
        <v>489</v>
      </c>
      <c r="B3" s="30" t="s">
        <v>490</v>
      </c>
    </row>
    <row r="4" spans="1:60" s="26" customFormat="1">
      <c r="A4" s="29" t="s">
        <v>183</v>
      </c>
      <c r="B4" s="30" t="s">
        <v>11</v>
      </c>
    </row>
    <row r="5" spans="1:60" s="26" customFormat="1">
      <c r="A5" s="29" t="s">
        <v>182</v>
      </c>
      <c r="B5" s="30" t="s">
        <v>491</v>
      </c>
    </row>
    <row r="6" spans="1:60" s="26" customFormat="1">
      <c r="A6" s="29" t="s">
        <v>190</v>
      </c>
      <c r="B6" s="1" t="s">
        <v>229</v>
      </c>
    </row>
    <row r="7" spans="1:60" s="26" customFormat="1" ht="15" customHeight="1" thickBot="1">
      <c r="A7" s="31" t="s">
        <v>492</v>
      </c>
      <c r="B7" s="32" t="s">
        <v>493</v>
      </c>
    </row>
    <row r="8" spans="1:60" ht="19.8" customHeight="1">
      <c r="C8" s="5" t="s">
        <v>494</v>
      </c>
      <c r="E8" s="7"/>
      <c r="F8" s="7"/>
      <c r="G8" s="7"/>
      <c r="H8" s="7"/>
      <c r="I8" s="7"/>
      <c r="J8" s="7"/>
      <c r="K8" s="7"/>
      <c r="L8" s="7"/>
      <c r="M8" s="7"/>
      <c r="N8" s="7"/>
      <c r="O8" s="7"/>
      <c r="P8" s="7"/>
      <c r="Q8" s="7"/>
      <c r="R8" s="7"/>
      <c r="S8" s="8"/>
      <c r="T8" s="8"/>
      <c r="U8" s="8"/>
      <c r="V8" s="8"/>
      <c r="W8" s="8"/>
      <c r="X8" s="8"/>
      <c r="Y8" s="8"/>
      <c r="Z8" s="8"/>
      <c r="AA8" s="8"/>
      <c r="AB8" s="8"/>
      <c r="AC8" s="8"/>
      <c r="AD8" s="8"/>
      <c r="AE8" s="8"/>
      <c r="AF8" s="8"/>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ht="15.6" customHeight="1">
      <c r="C9" s="9" t="s">
        <v>495</v>
      </c>
      <c r="E9" s="7"/>
      <c r="F9" s="7"/>
      <c r="G9" s="7"/>
      <c r="H9" s="7"/>
      <c r="I9" s="7"/>
      <c r="J9" s="7"/>
      <c r="K9" s="7"/>
      <c r="L9" s="7"/>
      <c r="M9" s="7"/>
      <c r="N9" s="7"/>
      <c r="O9" s="7"/>
      <c r="P9" s="7"/>
      <c r="Q9" s="7"/>
      <c r="R9" s="7"/>
      <c r="S9" s="8"/>
      <c r="T9" s="8"/>
      <c r="U9" s="8"/>
      <c r="V9" s="8"/>
      <c r="W9" s="8"/>
      <c r="X9" s="8"/>
      <c r="Y9" s="8"/>
      <c r="Z9" s="8"/>
      <c r="AA9" s="8"/>
      <c r="AB9" s="8"/>
      <c r="AC9" s="8"/>
      <c r="AD9" s="8"/>
      <c r="AE9" s="8"/>
      <c r="AF9" s="8"/>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c r="C10" s="6" t="s">
        <v>496</v>
      </c>
      <c r="E10" s="7"/>
      <c r="F10" s="7"/>
      <c r="G10" s="7"/>
      <c r="H10" s="7"/>
      <c r="I10" s="7"/>
      <c r="J10" s="7"/>
      <c r="K10" s="7"/>
      <c r="L10" s="7"/>
      <c r="M10" s="7"/>
      <c r="N10" s="7"/>
      <c r="O10" s="7"/>
      <c r="P10" s="7"/>
      <c r="Q10" s="7"/>
      <c r="R10" s="7"/>
      <c r="S10" s="8"/>
      <c r="T10" s="8"/>
      <c r="U10" s="8"/>
      <c r="V10" s="8"/>
      <c r="W10" s="8"/>
      <c r="X10" s="8"/>
      <c r="Y10" s="8"/>
      <c r="Z10" s="8"/>
      <c r="AA10" s="8"/>
      <c r="AB10" s="8"/>
      <c r="AC10" s="8"/>
      <c r="AD10" s="8"/>
      <c r="AE10" s="8"/>
      <c r="AF10" s="8"/>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c r="C11" s="6" t="s">
        <v>497</v>
      </c>
      <c r="E11" s="7"/>
      <c r="F11" s="7"/>
      <c r="G11" s="7"/>
      <c r="H11" s="7"/>
      <c r="I11" s="7"/>
      <c r="J11" s="7"/>
      <c r="K11" s="7"/>
      <c r="L11" s="7"/>
      <c r="M11" s="7"/>
      <c r="N11" s="7"/>
      <c r="O11" s="7"/>
      <c r="P11" s="7"/>
      <c r="Q11" s="7"/>
      <c r="R11" s="7"/>
      <c r="S11" s="8"/>
      <c r="T11" s="8"/>
      <c r="U11" s="8"/>
      <c r="V11" s="8"/>
      <c r="W11" s="8"/>
      <c r="X11" s="8"/>
      <c r="Y11" s="8"/>
      <c r="Z11" s="8"/>
      <c r="AA11" s="8"/>
      <c r="AB11" s="8"/>
      <c r="AC11" s="8"/>
      <c r="AD11" s="8"/>
      <c r="AE11" s="8"/>
      <c r="AF11" s="8"/>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c r="E12" s="7"/>
      <c r="F12" s="7"/>
      <c r="G12" s="7"/>
      <c r="H12" s="7"/>
      <c r="I12" s="7"/>
      <c r="J12" s="7"/>
      <c r="K12" s="7"/>
      <c r="L12" s="7"/>
      <c r="M12" s="7"/>
      <c r="N12" s="7"/>
      <c r="O12" s="7"/>
      <c r="P12" s="7"/>
      <c r="Q12" s="7"/>
      <c r="R12" s="7"/>
      <c r="S12" s="8"/>
      <c r="T12" s="8"/>
      <c r="U12" s="8"/>
      <c r="V12" s="8"/>
      <c r="W12" s="8"/>
      <c r="X12" s="8"/>
      <c r="Y12" s="8"/>
      <c r="Z12" s="8"/>
      <c r="AA12" s="8"/>
      <c r="AB12" s="8"/>
      <c r="AC12" s="8"/>
      <c r="AD12" s="8"/>
      <c r="AE12" s="8"/>
      <c r="AF12" s="8"/>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c r="C13" s="6" t="s">
        <v>498</v>
      </c>
      <c r="D13" s="6" t="s">
        <v>499</v>
      </c>
      <c r="E13" s="7" t="s">
        <v>500</v>
      </c>
      <c r="F13" s="7" t="s">
        <v>501</v>
      </c>
      <c r="G13" s="7" t="s">
        <v>502</v>
      </c>
      <c r="H13" s="7" t="s">
        <v>503</v>
      </c>
      <c r="I13" s="7" t="s">
        <v>504</v>
      </c>
      <c r="J13" s="7" t="s">
        <v>505</v>
      </c>
      <c r="K13" s="7" t="s">
        <v>506</v>
      </c>
      <c r="L13" s="7" t="s">
        <v>507</v>
      </c>
      <c r="M13" s="7" t="s">
        <v>508</v>
      </c>
      <c r="N13" s="7" t="s">
        <v>509</v>
      </c>
      <c r="O13" s="7" t="s">
        <v>510</v>
      </c>
      <c r="P13" s="7" t="s">
        <v>511</v>
      </c>
      <c r="Q13" s="7" t="s">
        <v>512</v>
      </c>
      <c r="R13" s="7" t="s">
        <v>513</v>
      </c>
      <c r="S13" s="8" t="s">
        <v>514</v>
      </c>
      <c r="T13" s="8" t="s">
        <v>515</v>
      </c>
      <c r="U13" s="8" t="s">
        <v>516</v>
      </c>
      <c r="V13" s="8" t="s">
        <v>517</v>
      </c>
      <c r="W13" s="8" t="s">
        <v>518</v>
      </c>
      <c r="X13" s="8" t="s">
        <v>519</v>
      </c>
      <c r="Y13" s="8" t="s">
        <v>520</v>
      </c>
      <c r="Z13" s="8" t="s">
        <v>521</v>
      </c>
      <c r="AA13" s="8" t="s">
        <v>522</v>
      </c>
      <c r="AB13" s="8" t="s">
        <v>523</v>
      </c>
      <c r="AC13" s="8" t="s">
        <v>524</v>
      </c>
      <c r="AD13" s="8" t="s">
        <v>525</v>
      </c>
      <c r="AE13" s="8" t="s">
        <v>526</v>
      </c>
      <c r="AF13" s="8" t="s">
        <v>527</v>
      </c>
      <c r="AG13" s="7" t="s">
        <v>528</v>
      </c>
      <c r="AH13" s="7" t="s">
        <v>529</v>
      </c>
      <c r="AI13" s="7" t="s">
        <v>530</v>
      </c>
      <c r="AJ13" s="7" t="s">
        <v>531</v>
      </c>
      <c r="AK13" s="7" t="s">
        <v>532</v>
      </c>
      <c r="AL13" s="7" t="s">
        <v>533</v>
      </c>
      <c r="AM13" s="7" t="s">
        <v>534</v>
      </c>
      <c r="AN13" s="7" t="s">
        <v>535</v>
      </c>
      <c r="AO13" s="7" t="s">
        <v>536</v>
      </c>
      <c r="AP13" s="7" t="s">
        <v>537</v>
      </c>
      <c r="AQ13" s="7" t="s">
        <v>538</v>
      </c>
      <c r="AR13" s="7" t="s">
        <v>539</v>
      </c>
      <c r="AS13" s="7" t="s">
        <v>540</v>
      </c>
      <c r="AT13" s="7" t="s">
        <v>541</v>
      </c>
      <c r="AU13" s="7"/>
      <c r="AV13" s="7"/>
      <c r="AW13" s="7"/>
      <c r="AX13" s="7"/>
      <c r="AY13" s="7"/>
      <c r="AZ13" s="7"/>
      <c r="BA13" s="7"/>
      <c r="BB13" s="7"/>
      <c r="BC13" s="7"/>
      <c r="BD13" s="7"/>
      <c r="BE13" s="7"/>
      <c r="BF13" s="7"/>
      <c r="BG13" s="7"/>
      <c r="BH13" s="7"/>
    </row>
    <row r="14" spans="1:60">
      <c r="C14" s="6" t="s">
        <v>542</v>
      </c>
      <c r="D14" s="6" t="s">
        <v>543</v>
      </c>
      <c r="E14" s="7">
        <v>17698</v>
      </c>
      <c r="F14" s="7">
        <v>17391</v>
      </c>
      <c r="G14" s="7">
        <v>17106</v>
      </c>
      <c r="H14" s="7">
        <v>17703</v>
      </c>
      <c r="I14" s="7">
        <v>18578</v>
      </c>
      <c r="J14" s="7">
        <v>19217</v>
      </c>
      <c r="K14" s="7">
        <v>19285</v>
      </c>
      <c r="L14" s="7">
        <v>20810</v>
      </c>
      <c r="M14" s="7">
        <v>21592</v>
      </c>
      <c r="N14" s="7">
        <v>22517</v>
      </c>
      <c r="O14" s="7">
        <v>23017</v>
      </c>
      <c r="P14" s="7">
        <v>24045</v>
      </c>
      <c r="Q14" s="7">
        <v>23619</v>
      </c>
      <c r="R14" s="7">
        <v>20676</v>
      </c>
      <c r="S14" s="8">
        <v>275.12</v>
      </c>
      <c r="T14" s="8">
        <v>308.22000000000003</v>
      </c>
      <c r="U14" s="8">
        <v>286.24</v>
      </c>
      <c r="V14" s="8">
        <v>301.2</v>
      </c>
      <c r="W14" s="8">
        <v>327.38</v>
      </c>
      <c r="X14" s="8">
        <v>325.13</v>
      </c>
      <c r="Y14" s="8">
        <v>283.87</v>
      </c>
      <c r="Z14" s="8">
        <v>303.36</v>
      </c>
      <c r="AA14" s="8">
        <v>282.19</v>
      </c>
      <c r="AB14" s="8">
        <v>311.31</v>
      </c>
      <c r="AC14" s="8">
        <v>307.33</v>
      </c>
      <c r="AD14" s="8">
        <v>324.67</v>
      </c>
      <c r="AE14" s="8">
        <v>302.68</v>
      </c>
      <c r="AF14" s="8">
        <v>306.97000000000003</v>
      </c>
      <c r="AG14" s="7">
        <v>4869111</v>
      </c>
      <c r="AH14" s="7">
        <v>5360333</v>
      </c>
      <c r="AI14" s="7">
        <v>4896506</v>
      </c>
      <c r="AJ14" s="7">
        <v>5332215</v>
      </c>
      <c r="AK14" s="7">
        <v>6082042</v>
      </c>
      <c r="AL14" s="39">
        <v>6248045</v>
      </c>
      <c r="AM14" s="7">
        <v>5474523</v>
      </c>
      <c r="AN14" s="7">
        <v>6312894</v>
      </c>
      <c r="AO14" s="7">
        <v>6092969</v>
      </c>
      <c r="AP14" s="39">
        <v>7009816</v>
      </c>
      <c r="AQ14" s="7">
        <v>7073862</v>
      </c>
      <c r="AR14" s="7">
        <v>7806614</v>
      </c>
      <c r="AS14" s="7">
        <v>7148892</v>
      </c>
      <c r="AT14" s="39">
        <v>6346932</v>
      </c>
      <c r="AU14" s="7"/>
      <c r="AV14" s="7"/>
      <c r="AW14" s="7"/>
      <c r="AX14" s="7"/>
      <c r="AY14" s="7"/>
      <c r="AZ14" s="7"/>
      <c r="BA14" s="7"/>
      <c r="BB14" s="7"/>
      <c r="BC14" s="7"/>
      <c r="BD14" s="7"/>
      <c r="BE14" s="7"/>
      <c r="BF14" s="7"/>
      <c r="BG14" s="7"/>
      <c r="BH14" s="7"/>
    </row>
    <row r="15" spans="1:60">
      <c r="C15" s="6" t="s">
        <v>542</v>
      </c>
      <c r="D15" s="6" t="s">
        <v>544</v>
      </c>
      <c r="E15" s="7">
        <v>0</v>
      </c>
      <c r="F15" s="7">
        <v>0</v>
      </c>
      <c r="G15" s="7">
        <v>0</v>
      </c>
      <c r="H15" s="7">
        <v>0</v>
      </c>
      <c r="I15" s="7">
        <v>0</v>
      </c>
      <c r="J15" s="7">
        <v>0</v>
      </c>
      <c r="K15" s="7">
        <v>0</v>
      </c>
      <c r="L15" s="7">
        <v>0</v>
      </c>
      <c r="M15" s="7">
        <v>0</v>
      </c>
      <c r="N15" s="7">
        <v>0</v>
      </c>
      <c r="O15" s="7">
        <v>0</v>
      </c>
      <c r="P15" s="7">
        <v>0</v>
      </c>
      <c r="Q15" s="7">
        <v>0</v>
      </c>
      <c r="R15" s="7">
        <v>0</v>
      </c>
      <c r="S15" s="8"/>
      <c r="T15" s="8"/>
      <c r="U15" s="8"/>
      <c r="V15" s="8"/>
      <c r="W15" s="8"/>
      <c r="X15" s="8"/>
      <c r="Y15" s="8"/>
      <c r="Z15" s="8"/>
      <c r="AA15" s="8"/>
      <c r="AB15" s="8"/>
      <c r="AC15" s="8"/>
      <c r="AD15" s="8"/>
      <c r="AE15" s="8"/>
      <c r="AF15" s="8"/>
      <c r="AG15" s="7">
        <v>1093007</v>
      </c>
      <c r="AH15" s="7">
        <v>833452</v>
      </c>
      <c r="AI15" s="7">
        <v>1116867</v>
      </c>
      <c r="AJ15" s="7">
        <v>612297</v>
      </c>
      <c r="AK15" s="7">
        <v>672018</v>
      </c>
      <c r="AL15" s="39">
        <v>801581</v>
      </c>
      <c r="AM15" s="7">
        <v>948898</v>
      </c>
      <c r="AN15" s="7">
        <v>893027</v>
      </c>
      <c r="AO15" s="7">
        <v>792472</v>
      </c>
      <c r="AP15" s="39">
        <v>945795</v>
      </c>
      <c r="AQ15" s="7">
        <v>1047808</v>
      </c>
      <c r="AR15" s="7">
        <v>966213.11</v>
      </c>
      <c r="AS15" s="7">
        <v>693395.2</v>
      </c>
      <c r="AT15" s="39">
        <v>1023574</v>
      </c>
      <c r="AU15" s="7"/>
      <c r="AV15" s="7"/>
      <c r="AW15" s="7"/>
      <c r="AX15" s="7"/>
      <c r="AY15" s="7"/>
      <c r="AZ15" s="7"/>
      <c r="BA15" s="7"/>
      <c r="BB15" s="7"/>
      <c r="BC15" s="7"/>
      <c r="BD15" s="7"/>
      <c r="BE15" s="7"/>
      <c r="BF15" s="7"/>
      <c r="BG15" s="7"/>
      <c r="BH15" s="7"/>
    </row>
    <row r="16" spans="1:60">
      <c r="C16" s="6" t="s">
        <v>542</v>
      </c>
      <c r="D16" s="6" t="s">
        <v>545</v>
      </c>
      <c r="E16" s="7">
        <v>20072</v>
      </c>
      <c r="F16" s="7">
        <v>20213</v>
      </c>
      <c r="G16" s="7">
        <v>20452</v>
      </c>
      <c r="H16" s="7">
        <v>20222</v>
      </c>
      <c r="I16" s="7">
        <v>18272</v>
      </c>
      <c r="J16" s="7">
        <v>21014</v>
      </c>
      <c r="K16" s="7">
        <v>23215</v>
      </c>
      <c r="L16" s="7">
        <v>23315</v>
      </c>
      <c r="M16" s="7">
        <v>24075</v>
      </c>
      <c r="N16" s="7">
        <v>22379</v>
      </c>
      <c r="O16" s="7">
        <v>23600</v>
      </c>
      <c r="P16" s="7">
        <v>23767</v>
      </c>
      <c r="Q16" s="7">
        <v>20877</v>
      </c>
      <c r="R16" s="7">
        <v>16733</v>
      </c>
      <c r="S16" s="8">
        <v>495.88</v>
      </c>
      <c r="T16" s="8">
        <v>548.69000000000005</v>
      </c>
      <c r="U16" s="8">
        <v>521.14</v>
      </c>
      <c r="V16" s="8">
        <v>528.66</v>
      </c>
      <c r="W16" s="8">
        <v>565.21</v>
      </c>
      <c r="X16" s="8">
        <v>440.82</v>
      </c>
      <c r="Y16" s="8">
        <v>418.07</v>
      </c>
      <c r="Z16" s="8">
        <v>479.59</v>
      </c>
      <c r="AA16" s="8">
        <v>397.4</v>
      </c>
      <c r="AB16" s="8">
        <v>428.35</v>
      </c>
      <c r="AC16" s="8">
        <v>378.43</v>
      </c>
      <c r="AD16" s="8">
        <v>452.64</v>
      </c>
      <c r="AE16" s="8">
        <v>393.93</v>
      </c>
      <c r="AF16" s="8">
        <v>433.92</v>
      </c>
      <c r="AG16" s="7">
        <v>9953362</v>
      </c>
      <c r="AH16" s="7">
        <v>11090646</v>
      </c>
      <c r="AI16" s="7">
        <v>10658320</v>
      </c>
      <c r="AJ16" s="7">
        <v>10690534</v>
      </c>
      <c r="AK16" s="7">
        <v>10327571</v>
      </c>
      <c r="AL16" s="39">
        <v>9263487</v>
      </c>
      <c r="AM16" s="7">
        <v>9705460</v>
      </c>
      <c r="AN16" s="7">
        <v>11181620</v>
      </c>
      <c r="AO16" s="7">
        <v>9567500</v>
      </c>
      <c r="AP16" s="39">
        <v>9586035</v>
      </c>
      <c r="AQ16" s="7">
        <v>8930888</v>
      </c>
      <c r="AR16" s="7">
        <v>10757821</v>
      </c>
      <c r="AS16" s="7">
        <v>8224128</v>
      </c>
      <c r="AT16" s="39">
        <v>7260767</v>
      </c>
      <c r="AU16" s="7"/>
      <c r="AV16" s="7"/>
      <c r="AW16" s="7"/>
      <c r="AX16" s="7"/>
      <c r="AY16" s="7"/>
      <c r="AZ16" s="7"/>
      <c r="BA16" s="7"/>
      <c r="BB16" s="7"/>
      <c r="BC16" s="7"/>
      <c r="BD16" s="7"/>
      <c r="BE16" s="7"/>
      <c r="BF16" s="7"/>
      <c r="BG16" s="7"/>
      <c r="BH16" s="7"/>
    </row>
    <row r="17" spans="3:60">
      <c r="C17" s="6" t="s">
        <v>542</v>
      </c>
      <c r="D17" s="6" t="s">
        <v>546</v>
      </c>
      <c r="E17" s="7">
        <v>7263</v>
      </c>
      <c r="F17" s="7">
        <v>7967</v>
      </c>
      <c r="G17" s="7">
        <v>7570</v>
      </c>
      <c r="H17" s="7">
        <v>8112</v>
      </c>
      <c r="I17" s="7">
        <v>7814</v>
      </c>
      <c r="J17" s="7">
        <v>8266</v>
      </c>
      <c r="K17" s="7">
        <v>10372</v>
      </c>
      <c r="L17" s="7">
        <v>11405</v>
      </c>
      <c r="M17" s="7">
        <v>11459</v>
      </c>
      <c r="N17" s="7">
        <v>12173</v>
      </c>
      <c r="O17" s="7">
        <v>12143</v>
      </c>
      <c r="P17" s="7">
        <v>12254</v>
      </c>
      <c r="Q17" s="7">
        <v>12550</v>
      </c>
      <c r="R17" s="7">
        <v>12306</v>
      </c>
      <c r="S17" s="8">
        <v>220.56</v>
      </c>
      <c r="T17" s="8">
        <v>251.92</v>
      </c>
      <c r="U17" s="8">
        <v>254.14</v>
      </c>
      <c r="V17" s="8">
        <v>259.68</v>
      </c>
      <c r="W17" s="8">
        <v>245.4</v>
      </c>
      <c r="X17" s="8">
        <v>252.32</v>
      </c>
      <c r="Y17" s="8">
        <v>269.42</v>
      </c>
      <c r="Z17" s="8">
        <v>314.31</v>
      </c>
      <c r="AA17" s="8">
        <v>308.97000000000003</v>
      </c>
      <c r="AB17" s="8">
        <v>315.54000000000002</v>
      </c>
      <c r="AC17" s="8">
        <v>320.99</v>
      </c>
      <c r="AD17" s="8">
        <v>319.75</v>
      </c>
      <c r="AE17" s="8">
        <v>303.76</v>
      </c>
      <c r="AF17" s="8">
        <v>341.16</v>
      </c>
      <c r="AG17" s="7">
        <v>1601892</v>
      </c>
      <c r="AH17" s="7">
        <v>2007027</v>
      </c>
      <c r="AI17" s="7">
        <v>1923809</v>
      </c>
      <c r="AJ17" s="7">
        <v>2106563</v>
      </c>
      <c r="AK17" s="7">
        <v>1917525</v>
      </c>
      <c r="AL17" s="39">
        <v>2085651</v>
      </c>
      <c r="AM17" s="7">
        <v>2794382</v>
      </c>
      <c r="AN17" s="7">
        <v>3584705</v>
      </c>
      <c r="AO17" s="7">
        <v>3540499</v>
      </c>
      <c r="AP17" s="39">
        <v>3841097</v>
      </c>
      <c r="AQ17" s="7">
        <v>3897789</v>
      </c>
      <c r="AR17" s="7">
        <v>3918195</v>
      </c>
      <c r="AS17" s="7">
        <v>3812128</v>
      </c>
      <c r="AT17" s="39">
        <v>4198337</v>
      </c>
      <c r="AU17" s="7"/>
      <c r="AV17" s="7"/>
      <c r="AW17" s="7"/>
      <c r="AX17" s="7"/>
      <c r="AY17" s="7"/>
      <c r="AZ17" s="7"/>
      <c r="BA17" s="7"/>
      <c r="BB17" s="7"/>
      <c r="BC17" s="7"/>
      <c r="BD17" s="7"/>
      <c r="BE17" s="7"/>
      <c r="BF17" s="7"/>
      <c r="BG17" s="7"/>
      <c r="BH17" s="7"/>
    </row>
    <row r="18" spans="3:60">
      <c r="C18" s="6" t="s">
        <v>542</v>
      </c>
      <c r="D18" s="6" t="s">
        <v>547</v>
      </c>
      <c r="E18" s="7">
        <v>111890</v>
      </c>
      <c r="F18" s="7">
        <v>113066</v>
      </c>
      <c r="G18" s="7">
        <v>109142</v>
      </c>
      <c r="H18" s="7">
        <v>115635</v>
      </c>
      <c r="I18" s="7">
        <v>124663</v>
      </c>
      <c r="J18" s="7">
        <v>120484</v>
      </c>
      <c r="K18" s="7">
        <v>128116</v>
      </c>
      <c r="L18" s="7">
        <v>140588</v>
      </c>
      <c r="M18" s="7">
        <v>144986</v>
      </c>
      <c r="N18" s="7">
        <v>152652</v>
      </c>
      <c r="O18" s="7">
        <v>157425</v>
      </c>
      <c r="P18" s="7">
        <v>151293</v>
      </c>
      <c r="Q18" s="7">
        <v>154336</v>
      </c>
      <c r="R18" s="7">
        <v>154041</v>
      </c>
      <c r="S18" s="8">
        <v>434.38</v>
      </c>
      <c r="T18" s="8">
        <v>488.32</v>
      </c>
      <c r="U18" s="8">
        <v>414.53</v>
      </c>
      <c r="V18" s="8">
        <v>441.51</v>
      </c>
      <c r="W18" s="8">
        <v>498.2</v>
      </c>
      <c r="X18" s="8">
        <v>442.44</v>
      </c>
      <c r="Y18" s="8">
        <v>400.87</v>
      </c>
      <c r="Z18" s="8">
        <v>458.68</v>
      </c>
      <c r="AA18" s="8">
        <v>412.41</v>
      </c>
      <c r="AB18" s="8">
        <v>429</v>
      </c>
      <c r="AC18" s="8">
        <v>427.21</v>
      </c>
      <c r="AD18" s="8">
        <v>438.95</v>
      </c>
      <c r="AE18" s="8">
        <v>393.63</v>
      </c>
      <c r="AF18" s="8">
        <v>436.31</v>
      </c>
      <c r="AG18" s="7">
        <v>48602427</v>
      </c>
      <c r="AH18" s="7">
        <v>55211918</v>
      </c>
      <c r="AI18" s="7">
        <v>45243062</v>
      </c>
      <c r="AJ18" s="7">
        <v>51053977</v>
      </c>
      <c r="AK18" s="7">
        <v>62106934</v>
      </c>
      <c r="AL18" s="39">
        <v>53306339</v>
      </c>
      <c r="AM18" s="7">
        <v>51357457</v>
      </c>
      <c r="AN18" s="7">
        <v>64484948</v>
      </c>
      <c r="AO18" s="7">
        <v>59793427</v>
      </c>
      <c r="AP18" s="39">
        <v>65487034</v>
      </c>
      <c r="AQ18" s="7">
        <v>67253941</v>
      </c>
      <c r="AR18" s="7">
        <v>66410198</v>
      </c>
      <c r="AS18" s="7">
        <v>60751321</v>
      </c>
      <c r="AT18" s="39">
        <v>67210274</v>
      </c>
      <c r="AU18" s="7"/>
      <c r="AV18" s="7"/>
      <c r="AW18" s="7"/>
      <c r="AX18" s="7"/>
      <c r="AY18" s="7"/>
      <c r="AZ18" s="7"/>
      <c r="BA18" s="7"/>
      <c r="BB18" s="7"/>
      <c r="BC18" s="7"/>
      <c r="BD18" s="7"/>
      <c r="BE18" s="7"/>
      <c r="BF18" s="7"/>
      <c r="BG18" s="7"/>
      <c r="BH18" s="7"/>
    </row>
    <row r="19" spans="3:60">
      <c r="C19" s="6" t="s">
        <v>542</v>
      </c>
      <c r="D19" s="6" t="s">
        <v>548</v>
      </c>
      <c r="E19" s="7">
        <v>119153</v>
      </c>
      <c r="F19" s="7">
        <v>121033</v>
      </c>
      <c r="G19" s="7">
        <v>116712</v>
      </c>
      <c r="H19" s="7">
        <v>123747</v>
      </c>
      <c r="I19" s="7">
        <v>132477</v>
      </c>
      <c r="J19" s="7">
        <v>128750</v>
      </c>
      <c r="K19" s="7">
        <v>138488</v>
      </c>
      <c r="L19" s="7">
        <v>151993</v>
      </c>
      <c r="M19" s="7">
        <v>156445</v>
      </c>
      <c r="N19" s="7">
        <v>164825</v>
      </c>
      <c r="O19" s="7">
        <v>169568</v>
      </c>
      <c r="P19" s="7">
        <v>163547</v>
      </c>
      <c r="Q19" s="7">
        <v>166886</v>
      </c>
      <c r="R19" s="7">
        <v>166347</v>
      </c>
      <c r="S19" s="8">
        <v>421.34</v>
      </c>
      <c r="T19" s="8">
        <v>472.75</v>
      </c>
      <c r="U19" s="8">
        <v>404.13</v>
      </c>
      <c r="V19" s="8">
        <v>429.59</v>
      </c>
      <c r="W19" s="8">
        <v>483.29</v>
      </c>
      <c r="X19" s="8">
        <v>430.23</v>
      </c>
      <c r="Y19" s="8">
        <v>391.02</v>
      </c>
      <c r="Z19" s="8">
        <v>447.85</v>
      </c>
      <c r="AA19" s="8">
        <v>404.83</v>
      </c>
      <c r="AB19" s="8">
        <v>420.62</v>
      </c>
      <c r="AC19" s="8">
        <v>419.61</v>
      </c>
      <c r="AD19" s="8">
        <v>430.02</v>
      </c>
      <c r="AE19" s="8">
        <v>386.87</v>
      </c>
      <c r="AF19" s="8">
        <v>429.28</v>
      </c>
      <c r="AG19" s="7">
        <v>50204319</v>
      </c>
      <c r="AH19" s="7">
        <v>57218945</v>
      </c>
      <c r="AI19" s="7">
        <v>47166871</v>
      </c>
      <c r="AJ19" s="7">
        <v>53160540</v>
      </c>
      <c r="AK19" s="7">
        <v>64024459</v>
      </c>
      <c r="AL19" s="7">
        <v>55391990</v>
      </c>
      <c r="AM19" s="7">
        <v>54151839</v>
      </c>
      <c r="AN19" s="7">
        <v>68069653</v>
      </c>
      <c r="AO19" s="7">
        <v>63333926</v>
      </c>
      <c r="AP19" s="7">
        <v>69328131</v>
      </c>
      <c r="AQ19" s="7">
        <v>71151730</v>
      </c>
      <c r="AR19" s="7">
        <v>70328393</v>
      </c>
      <c r="AS19" s="7">
        <v>64563449</v>
      </c>
      <c r="AT19" s="7">
        <v>71408611</v>
      </c>
      <c r="AU19" s="7"/>
      <c r="AV19" s="7"/>
      <c r="AW19" s="7"/>
      <c r="AX19" s="7"/>
      <c r="AY19" s="7"/>
      <c r="AZ19" s="7"/>
      <c r="BA19" s="7"/>
      <c r="BB19" s="7"/>
      <c r="BC19" s="7"/>
      <c r="BD19" s="7"/>
      <c r="BE19" s="7"/>
      <c r="BF19" s="7"/>
      <c r="BG19" s="7"/>
      <c r="BH19" s="7"/>
    </row>
    <row r="20" spans="3:60">
      <c r="C20" s="6" t="s">
        <v>542</v>
      </c>
      <c r="D20" s="6" t="s">
        <v>549</v>
      </c>
      <c r="E20" s="7">
        <v>156923</v>
      </c>
      <c r="F20" s="7">
        <v>158637</v>
      </c>
      <c r="G20" s="7">
        <v>154270</v>
      </c>
      <c r="H20" s="7">
        <v>161672</v>
      </c>
      <c r="I20" s="7">
        <v>169327</v>
      </c>
      <c r="J20" s="7">
        <v>168981</v>
      </c>
      <c r="K20" s="7">
        <v>180988</v>
      </c>
      <c r="L20" s="7">
        <v>196118</v>
      </c>
      <c r="M20" s="7">
        <v>202112</v>
      </c>
      <c r="N20" s="7">
        <v>209721</v>
      </c>
      <c r="O20" s="7">
        <v>216185</v>
      </c>
      <c r="P20" s="7">
        <v>211359</v>
      </c>
      <c r="Q20" s="7">
        <v>211382</v>
      </c>
      <c r="R20" s="7">
        <v>203756</v>
      </c>
      <c r="S20" s="8">
        <v>421.35</v>
      </c>
      <c r="T20" s="8">
        <v>469.65</v>
      </c>
      <c r="U20" s="8">
        <v>413.81</v>
      </c>
      <c r="V20" s="8">
        <v>431.71</v>
      </c>
      <c r="W20" s="8">
        <v>478.99</v>
      </c>
      <c r="X20" s="8">
        <v>424.34</v>
      </c>
      <c r="Y20" s="8">
        <v>388.32</v>
      </c>
      <c r="Z20" s="8">
        <v>440.84</v>
      </c>
      <c r="AA20" s="8">
        <v>394.77</v>
      </c>
      <c r="AB20" s="8">
        <v>414.22</v>
      </c>
      <c r="AC20" s="8">
        <v>408</v>
      </c>
      <c r="AD20" s="8">
        <v>425.15</v>
      </c>
      <c r="AE20" s="8">
        <v>381.44</v>
      </c>
      <c r="AF20" s="8">
        <v>422.27</v>
      </c>
      <c r="AG20" s="7">
        <v>66119799</v>
      </c>
      <c r="AH20" s="7">
        <v>74503376</v>
      </c>
      <c r="AI20" s="7">
        <v>63838564</v>
      </c>
      <c r="AJ20" s="7">
        <v>69795586</v>
      </c>
      <c r="AK20" s="7">
        <v>81106090</v>
      </c>
      <c r="AL20" s="7">
        <v>71705103</v>
      </c>
      <c r="AM20" s="7">
        <v>70280720</v>
      </c>
      <c r="AN20" s="7">
        <v>86457194</v>
      </c>
      <c r="AO20" s="7">
        <v>79786867</v>
      </c>
      <c r="AP20" s="7">
        <v>86869777</v>
      </c>
      <c r="AQ20" s="7">
        <v>88204288</v>
      </c>
      <c r="AR20" s="7">
        <v>89859041.109999999</v>
      </c>
      <c r="AS20" s="7">
        <v>80629864.200000003</v>
      </c>
      <c r="AT20" s="7">
        <v>86039884</v>
      </c>
      <c r="AU20" s="7"/>
      <c r="AV20" s="7"/>
      <c r="AW20" s="7"/>
      <c r="AX20" s="7"/>
      <c r="AY20" s="7"/>
      <c r="AZ20" s="7"/>
      <c r="BA20" s="7"/>
      <c r="BB20" s="7"/>
      <c r="BC20" s="7"/>
      <c r="BD20" s="7"/>
      <c r="BE20" s="7"/>
      <c r="BF20" s="7"/>
      <c r="BG20" s="7"/>
      <c r="BH20" s="7"/>
    </row>
    <row r="21" spans="3:60">
      <c r="C21" s="6" t="s">
        <v>542</v>
      </c>
      <c r="D21" s="6" t="s">
        <v>550</v>
      </c>
      <c r="E21" s="7">
        <v>0</v>
      </c>
      <c r="F21" s="7">
        <v>0</v>
      </c>
      <c r="G21" s="7">
        <v>0</v>
      </c>
      <c r="H21" s="7">
        <v>0</v>
      </c>
      <c r="I21" s="7">
        <v>0</v>
      </c>
      <c r="J21" s="7">
        <v>0</v>
      </c>
      <c r="K21" s="7">
        <v>0</v>
      </c>
      <c r="L21" s="7">
        <v>0</v>
      </c>
      <c r="M21" s="7">
        <v>0</v>
      </c>
      <c r="N21" s="7">
        <v>0</v>
      </c>
      <c r="O21" s="7">
        <v>0</v>
      </c>
      <c r="P21" s="7">
        <v>0</v>
      </c>
      <c r="Q21" s="7">
        <v>0</v>
      </c>
      <c r="R21" s="7">
        <v>0</v>
      </c>
      <c r="S21" s="8"/>
      <c r="T21" s="8"/>
      <c r="U21" s="8"/>
      <c r="V21" s="8"/>
      <c r="W21" s="8"/>
      <c r="X21" s="8"/>
      <c r="Y21" s="8"/>
      <c r="Z21" s="8"/>
      <c r="AA21" s="8"/>
      <c r="AB21" s="8"/>
      <c r="AC21" s="8"/>
      <c r="AD21" s="8"/>
      <c r="AE21" s="8"/>
      <c r="AF21" s="8"/>
      <c r="AG21" s="7">
        <v>0</v>
      </c>
      <c r="AH21" s="7">
        <v>0</v>
      </c>
      <c r="AI21" s="7">
        <v>0</v>
      </c>
      <c r="AJ21" s="7">
        <v>0</v>
      </c>
      <c r="AK21" s="7">
        <v>0</v>
      </c>
      <c r="AL21" s="7">
        <v>0</v>
      </c>
      <c r="AM21" s="7">
        <v>0</v>
      </c>
      <c r="AN21" s="7">
        <v>0</v>
      </c>
      <c r="AO21" s="7">
        <v>0</v>
      </c>
      <c r="AP21" s="7">
        <v>0</v>
      </c>
      <c r="AQ21" s="7">
        <v>0</v>
      </c>
      <c r="AR21" s="7">
        <v>0</v>
      </c>
      <c r="AS21" s="7">
        <v>0</v>
      </c>
      <c r="AT21" s="7">
        <v>0</v>
      </c>
      <c r="AU21" s="7"/>
      <c r="AV21" s="7"/>
      <c r="AW21" s="7"/>
      <c r="AX21" s="7"/>
      <c r="AY21" s="7"/>
      <c r="AZ21" s="7"/>
      <c r="BA21" s="7"/>
      <c r="BB21" s="7"/>
      <c r="BC21" s="7"/>
      <c r="BD21" s="7"/>
      <c r="BE21" s="7"/>
      <c r="BF21" s="7"/>
      <c r="BG21" s="7"/>
      <c r="BH21" s="7"/>
    </row>
    <row r="22" spans="3:60">
      <c r="C22" s="6" t="s">
        <v>542</v>
      </c>
      <c r="D22" s="6" t="s">
        <v>551</v>
      </c>
      <c r="E22" s="7">
        <v>0</v>
      </c>
      <c r="F22" s="7">
        <v>0</v>
      </c>
      <c r="G22" s="7">
        <v>0</v>
      </c>
      <c r="H22" s="7">
        <v>0</v>
      </c>
      <c r="I22" s="7">
        <v>0</v>
      </c>
      <c r="J22" s="7">
        <v>0</v>
      </c>
      <c r="K22" s="7">
        <v>0</v>
      </c>
      <c r="L22" s="7">
        <v>0</v>
      </c>
      <c r="M22" s="7">
        <v>0</v>
      </c>
      <c r="N22" s="7">
        <v>0</v>
      </c>
      <c r="O22" s="7">
        <v>0</v>
      </c>
      <c r="P22" s="7">
        <v>0</v>
      </c>
      <c r="Q22" s="7">
        <v>0</v>
      </c>
      <c r="R22" s="7">
        <v>0</v>
      </c>
      <c r="S22" s="8"/>
      <c r="T22" s="8"/>
      <c r="U22" s="8"/>
      <c r="V22" s="8"/>
      <c r="W22" s="8"/>
      <c r="X22" s="8"/>
      <c r="Y22" s="8"/>
      <c r="Z22" s="8"/>
      <c r="AA22" s="8"/>
      <c r="AB22" s="8"/>
      <c r="AC22" s="8"/>
      <c r="AD22" s="8"/>
      <c r="AE22" s="8"/>
      <c r="AF22" s="8"/>
      <c r="AG22" s="7">
        <v>0</v>
      </c>
      <c r="AH22" s="7">
        <v>0</v>
      </c>
      <c r="AI22" s="7">
        <v>0</v>
      </c>
      <c r="AJ22" s="7">
        <v>0</v>
      </c>
      <c r="AK22" s="7">
        <v>0</v>
      </c>
      <c r="AL22" s="7">
        <v>0</v>
      </c>
      <c r="AM22" s="7">
        <v>0</v>
      </c>
      <c r="AN22" s="7">
        <v>0</v>
      </c>
      <c r="AO22" s="7">
        <v>0</v>
      </c>
      <c r="AP22" s="7">
        <v>0</v>
      </c>
      <c r="AQ22" s="7">
        <v>0</v>
      </c>
      <c r="AR22" s="7">
        <v>0</v>
      </c>
      <c r="AS22" s="7">
        <v>0</v>
      </c>
      <c r="AT22" s="7">
        <v>0</v>
      </c>
      <c r="AU22" s="7"/>
      <c r="AV22" s="7"/>
      <c r="AW22" s="7"/>
      <c r="AX22" s="7"/>
      <c r="AY22" s="7"/>
      <c r="AZ22" s="7"/>
      <c r="BA22" s="7"/>
      <c r="BB22" s="7"/>
      <c r="BC22" s="7"/>
      <c r="BD22" s="7"/>
      <c r="BE22" s="7"/>
      <c r="BF22" s="7"/>
      <c r="BG22" s="7"/>
      <c r="BH22" s="7"/>
    </row>
    <row r="23" spans="3:60">
      <c r="C23" s="6" t="s">
        <v>542</v>
      </c>
      <c r="D23" s="6" t="s">
        <v>552</v>
      </c>
      <c r="E23" s="7">
        <v>0</v>
      </c>
      <c r="F23" s="7">
        <v>0</v>
      </c>
      <c r="G23" s="7">
        <v>0</v>
      </c>
      <c r="H23" s="7">
        <v>0</v>
      </c>
      <c r="I23" s="7">
        <v>0</v>
      </c>
      <c r="J23" s="7">
        <v>0</v>
      </c>
      <c r="K23" s="7">
        <v>0</v>
      </c>
      <c r="L23" s="7">
        <v>0</v>
      </c>
      <c r="M23" s="7">
        <v>0</v>
      </c>
      <c r="N23" s="7">
        <v>0</v>
      </c>
      <c r="O23" s="7">
        <v>0</v>
      </c>
      <c r="P23" s="7">
        <v>0</v>
      </c>
      <c r="Q23" s="7">
        <v>0</v>
      </c>
      <c r="R23" s="7">
        <v>0</v>
      </c>
      <c r="S23" s="8"/>
      <c r="T23" s="8"/>
      <c r="U23" s="8"/>
      <c r="V23" s="8"/>
      <c r="W23" s="8"/>
      <c r="X23" s="8"/>
      <c r="Y23" s="8"/>
      <c r="Z23" s="8"/>
      <c r="AA23" s="8"/>
      <c r="AB23" s="8"/>
      <c r="AC23" s="8"/>
      <c r="AD23" s="8"/>
      <c r="AE23" s="8"/>
      <c r="AF23" s="8"/>
      <c r="AG23" s="7">
        <v>0</v>
      </c>
      <c r="AH23" s="7">
        <v>0</v>
      </c>
      <c r="AI23" s="7">
        <v>0</v>
      </c>
      <c r="AJ23" s="7">
        <v>0</v>
      </c>
      <c r="AK23" s="7">
        <v>0</v>
      </c>
      <c r="AL23" s="7">
        <v>0</v>
      </c>
      <c r="AM23" s="7">
        <v>0</v>
      </c>
      <c r="AN23" s="7">
        <v>0</v>
      </c>
      <c r="AO23" s="7">
        <v>0</v>
      </c>
      <c r="AP23" s="7">
        <v>0</v>
      </c>
      <c r="AQ23" s="7">
        <v>0</v>
      </c>
      <c r="AR23" s="7">
        <v>0</v>
      </c>
      <c r="AS23" s="7">
        <v>0</v>
      </c>
      <c r="AT23" s="7">
        <v>0</v>
      </c>
      <c r="AU23" s="7"/>
      <c r="AV23" s="7"/>
      <c r="AW23" s="7"/>
      <c r="AX23" s="7"/>
      <c r="AY23" s="7"/>
      <c r="AZ23" s="7"/>
      <c r="BA23" s="7"/>
      <c r="BB23" s="7"/>
      <c r="BC23" s="7"/>
      <c r="BD23" s="7"/>
      <c r="BE23" s="7"/>
      <c r="BF23" s="7"/>
      <c r="BG23" s="7"/>
      <c r="BH23" s="7"/>
    </row>
    <row r="24" spans="3:60">
      <c r="C24" s="6" t="s">
        <v>542</v>
      </c>
      <c r="D24" s="6" t="s">
        <v>553</v>
      </c>
      <c r="E24" s="7">
        <v>0</v>
      </c>
      <c r="F24" s="7">
        <v>0</v>
      </c>
      <c r="G24" s="7">
        <v>0</v>
      </c>
      <c r="H24" s="7">
        <v>0</v>
      </c>
      <c r="I24" s="7">
        <v>0</v>
      </c>
      <c r="J24" s="7">
        <v>0</v>
      </c>
      <c r="K24" s="7">
        <v>0</v>
      </c>
      <c r="L24" s="7">
        <v>0</v>
      </c>
      <c r="M24" s="7">
        <v>0</v>
      </c>
      <c r="N24" s="7">
        <v>0</v>
      </c>
      <c r="O24" s="7">
        <v>0</v>
      </c>
      <c r="P24" s="7">
        <v>0</v>
      </c>
      <c r="Q24" s="7">
        <v>0</v>
      </c>
      <c r="R24" s="7">
        <v>0</v>
      </c>
      <c r="S24" s="8"/>
      <c r="T24" s="8"/>
      <c r="U24" s="8"/>
      <c r="V24" s="8"/>
      <c r="W24" s="8"/>
      <c r="X24" s="8"/>
      <c r="Y24" s="8"/>
      <c r="Z24" s="8"/>
      <c r="AA24" s="8"/>
      <c r="AB24" s="8"/>
      <c r="AC24" s="8"/>
      <c r="AD24" s="8"/>
      <c r="AE24" s="8"/>
      <c r="AF24" s="8"/>
      <c r="AG24" s="7">
        <v>0</v>
      </c>
      <c r="AH24" s="7">
        <v>0</v>
      </c>
      <c r="AI24" s="7">
        <v>0</v>
      </c>
      <c r="AJ24" s="7">
        <v>0</v>
      </c>
      <c r="AK24" s="7">
        <v>0</v>
      </c>
      <c r="AL24" s="7">
        <v>0</v>
      </c>
      <c r="AM24" s="7">
        <v>0</v>
      </c>
      <c r="AN24" s="7">
        <v>0</v>
      </c>
      <c r="AO24" s="7">
        <v>0</v>
      </c>
      <c r="AP24" s="7">
        <v>0</v>
      </c>
      <c r="AQ24" s="7">
        <v>0</v>
      </c>
      <c r="AR24" s="7">
        <v>0</v>
      </c>
      <c r="AS24" s="7">
        <v>0</v>
      </c>
      <c r="AT24" s="7">
        <v>0</v>
      </c>
      <c r="AU24" s="7"/>
      <c r="AV24" s="7"/>
      <c r="AW24" s="7"/>
      <c r="AX24" s="7"/>
      <c r="AY24" s="7"/>
      <c r="AZ24" s="7"/>
      <c r="BA24" s="7"/>
      <c r="BB24" s="7"/>
      <c r="BC24" s="7"/>
      <c r="BD24" s="7"/>
      <c r="BE24" s="7"/>
      <c r="BF24" s="7"/>
      <c r="BG24" s="7"/>
      <c r="BH24" s="7"/>
    </row>
    <row r="25" spans="3:60">
      <c r="C25" s="6" t="s">
        <v>542</v>
      </c>
      <c r="D25" s="6" t="s">
        <v>554</v>
      </c>
      <c r="E25" s="7">
        <v>156923</v>
      </c>
      <c r="F25" s="7">
        <v>158637</v>
      </c>
      <c r="G25" s="7">
        <v>154270</v>
      </c>
      <c r="H25" s="7">
        <v>161672</v>
      </c>
      <c r="I25" s="7">
        <v>169327</v>
      </c>
      <c r="J25" s="7">
        <v>168981</v>
      </c>
      <c r="K25" s="7">
        <v>180988</v>
      </c>
      <c r="L25" s="7">
        <v>196118</v>
      </c>
      <c r="M25" s="7">
        <v>202112</v>
      </c>
      <c r="N25" s="7">
        <v>209721</v>
      </c>
      <c r="O25" s="7">
        <v>216185</v>
      </c>
      <c r="P25" s="7">
        <v>211359</v>
      </c>
      <c r="Q25" s="7">
        <v>211382</v>
      </c>
      <c r="R25" s="7">
        <v>203756</v>
      </c>
      <c r="S25" s="8"/>
      <c r="T25" s="8"/>
      <c r="U25" s="8"/>
      <c r="V25" s="8"/>
      <c r="W25" s="8"/>
      <c r="X25" s="8"/>
      <c r="Y25" s="8"/>
      <c r="Z25" s="8"/>
      <c r="AA25" s="8"/>
      <c r="AB25" s="8"/>
      <c r="AC25" s="8"/>
      <c r="AD25" s="8"/>
      <c r="AE25" s="8"/>
      <c r="AF25" s="8"/>
      <c r="AG25" s="7">
        <v>66119799</v>
      </c>
      <c r="AH25" s="7">
        <v>74503376</v>
      </c>
      <c r="AI25" s="7">
        <v>63838564</v>
      </c>
      <c r="AJ25" s="7">
        <v>69795586</v>
      </c>
      <c r="AK25" s="7">
        <v>81106090</v>
      </c>
      <c r="AL25" s="7">
        <v>71705103</v>
      </c>
      <c r="AM25" s="7">
        <v>70280720</v>
      </c>
      <c r="AN25" s="7">
        <v>86457194</v>
      </c>
      <c r="AO25" s="7">
        <v>79786867</v>
      </c>
      <c r="AP25" s="7">
        <v>86869777</v>
      </c>
      <c r="AQ25" s="7">
        <v>88204288</v>
      </c>
      <c r="AR25" s="7">
        <v>89859041.109999999</v>
      </c>
      <c r="AS25" s="7">
        <v>80629864.200000003</v>
      </c>
      <c r="AT25" s="7">
        <v>86039884</v>
      </c>
      <c r="AU25" s="7"/>
      <c r="AV25" s="7"/>
      <c r="AW25" s="7"/>
      <c r="AX25" s="7"/>
      <c r="AY25" s="7"/>
      <c r="AZ25" s="7"/>
      <c r="BA25" s="7"/>
      <c r="BB25" s="7"/>
      <c r="BC25" s="7"/>
      <c r="BD25" s="7"/>
      <c r="BE25" s="7"/>
      <c r="BF25" s="7"/>
      <c r="BG25" s="7"/>
      <c r="BH25" s="7"/>
    </row>
    <row r="26" spans="3:60" hidden="1">
      <c r="C26" s="6" t="s">
        <v>555</v>
      </c>
      <c r="D26" s="6" t="s">
        <v>543</v>
      </c>
      <c r="E26" s="7">
        <v>34</v>
      </c>
      <c r="F26" s="7">
        <v>24</v>
      </c>
      <c r="G26" s="7">
        <v>31</v>
      </c>
      <c r="H26" s="7">
        <v>29</v>
      </c>
      <c r="I26" s="7">
        <v>181</v>
      </c>
      <c r="J26" s="7">
        <v>209</v>
      </c>
      <c r="K26" s="7">
        <v>213</v>
      </c>
      <c r="L26" s="7">
        <v>285</v>
      </c>
      <c r="M26" s="7">
        <v>391</v>
      </c>
      <c r="N26" s="7">
        <v>389</v>
      </c>
      <c r="O26" s="7">
        <v>441</v>
      </c>
      <c r="P26" s="7">
        <v>376</v>
      </c>
      <c r="Q26" s="7">
        <v>358</v>
      </c>
      <c r="R26" s="7">
        <v>313</v>
      </c>
      <c r="S26" s="8">
        <v>278</v>
      </c>
      <c r="T26" s="8">
        <v>160</v>
      </c>
      <c r="U26" s="8">
        <v>308</v>
      </c>
      <c r="V26" s="8">
        <v>349</v>
      </c>
      <c r="W26" s="8">
        <v>377.41</v>
      </c>
      <c r="X26" s="8">
        <v>318.32</v>
      </c>
      <c r="Y26" s="8">
        <v>320.58</v>
      </c>
      <c r="Z26" s="8">
        <v>331.86</v>
      </c>
      <c r="AA26" s="8">
        <v>313.7</v>
      </c>
      <c r="AB26" s="8">
        <v>376.12</v>
      </c>
      <c r="AC26" s="8">
        <v>320.33999999999997</v>
      </c>
      <c r="AD26" s="8">
        <v>366.82</v>
      </c>
      <c r="AE26" s="8">
        <v>336.77</v>
      </c>
      <c r="AF26" s="8">
        <v>345.81</v>
      </c>
      <c r="AG26" s="7">
        <v>9452</v>
      </c>
      <c r="AH26" s="7">
        <v>3840</v>
      </c>
      <c r="AI26" s="7">
        <v>9548</v>
      </c>
      <c r="AJ26" s="7">
        <v>10121</v>
      </c>
      <c r="AK26" s="7">
        <v>68311</v>
      </c>
      <c r="AL26" s="7">
        <v>66528</v>
      </c>
      <c r="AM26" s="7">
        <v>68284</v>
      </c>
      <c r="AN26" s="7">
        <v>94579</v>
      </c>
      <c r="AO26" s="7">
        <v>122655</v>
      </c>
      <c r="AP26" s="7">
        <v>146311</v>
      </c>
      <c r="AQ26" s="7">
        <v>141271</v>
      </c>
      <c r="AR26" s="7">
        <v>137924</v>
      </c>
      <c r="AS26" s="7">
        <v>120564</v>
      </c>
      <c r="AT26" s="7">
        <v>108240</v>
      </c>
      <c r="AU26" s="7"/>
      <c r="AV26" s="7"/>
      <c r="AW26" s="7"/>
      <c r="AX26" s="7"/>
      <c r="AY26" s="7"/>
      <c r="AZ26" s="7"/>
      <c r="BA26" s="7"/>
      <c r="BB26" s="7"/>
      <c r="BC26" s="7"/>
      <c r="BD26" s="7"/>
      <c r="BE26" s="7"/>
      <c r="BF26" s="7"/>
      <c r="BG26" s="7"/>
      <c r="BH26" s="7"/>
    </row>
    <row r="27" spans="3:60" hidden="1">
      <c r="C27" s="6" t="s">
        <v>555</v>
      </c>
      <c r="D27" s="6" t="s">
        <v>544</v>
      </c>
      <c r="E27" s="7">
        <v>0</v>
      </c>
      <c r="F27" s="7">
        <v>0</v>
      </c>
      <c r="G27" s="7">
        <v>0</v>
      </c>
      <c r="H27" s="7">
        <v>0</v>
      </c>
      <c r="I27" s="7">
        <v>0</v>
      </c>
      <c r="J27" s="7">
        <v>0</v>
      </c>
      <c r="K27" s="7">
        <v>0</v>
      </c>
      <c r="L27" s="7">
        <v>0</v>
      </c>
      <c r="M27" s="7">
        <v>0</v>
      </c>
      <c r="N27" s="7">
        <v>0</v>
      </c>
      <c r="O27" s="7">
        <v>0</v>
      </c>
      <c r="P27" s="7">
        <v>0</v>
      </c>
      <c r="Q27" s="7">
        <v>0</v>
      </c>
      <c r="R27" s="7">
        <v>0</v>
      </c>
      <c r="S27" s="8"/>
      <c r="T27" s="8"/>
      <c r="U27" s="8"/>
      <c r="V27" s="8"/>
      <c r="W27" s="8"/>
      <c r="X27" s="8"/>
      <c r="Y27" s="8"/>
      <c r="Z27" s="8"/>
      <c r="AA27" s="8"/>
      <c r="AB27" s="8"/>
      <c r="AC27" s="8"/>
      <c r="AD27" s="8"/>
      <c r="AE27" s="8"/>
      <c r="AF27" s="8"/>
      <c r="AG27" s="7">
        <v>1110</v>
      </c>
      <c r="AH27" s="7">
        <v>357</v>
      </c>
      <c r="AI27" s="7">
        <v>255</v>
      </c>
      <c r="AJ27" s="7">
        <v>1154</v>
      </c>
      <c r="AK27" s="7">
        <v>4212</v>
      </c>
      <c r="AL27" s="7">
        <v>4835</v>
      </c>
      <c r="AM27" s="7">
        <v>6041</v>
      </c>
      <c r="AN27" s="7">
        <v>7829</v>
      </c>
      <c r="AO27" s="7">
        <v>9019</v>
      </c>
      <c r="AP27" s="7">
        <v>10280</v>
      </c>
      <c r="AQ27" s="7">
        <v>10345</v>
      </c>
      <c r="AR27" s="7">
        <v>9283.11</v>
      </c>
      <c r="AS27" s="7">
        <v>8411.2000000000007</v>
      </c>
      <c r="AT27" s="7">
        <v>10590</v>
      </c>
      <c r="AU27" s="7"/>
      <c r="AV27" s="7"/>
      <c r="AW27" s="7"/>
      <c r="AX27" s="7"/>
      <c r="AY27" s="7"/>
      <c r="AZ27" s="7"/>
      <c r="BA27" s="7"/>
      <c r="BB27" s="7"/>
      <c r="BC27" s="7"/>
      <c r="BD27" s="7"/>
      <c r="BE27" s="7"/>
      <c r="BF27" s="7"/>
      <c r="BG27" s="7"/>
      <c r="BH27" s="7"/>
    </row>
    <row r="28" spans="3:60" hidden="1">
      <c r="C28" s="6" t="s">
        <v>555</v>
      </c>
      <c r="D28" s="6" t="s">
        <v>545</v>
      </c>
      <c r="E28" s="7">
        <v>425</v>
      </c>
      <c r="F28" s="7">
        <v>433</v>
      </c>
      <c r="G28" s="7">
        <v>430</v>
      </c>
      <c r="H28" s="7">
        <v>400</v>
      </c>
      <c r="I28" s="7">
        <v>410</v>
      </c>
      <c r="J28" s="7">
        <v>625</v>
      </c>
      <c r="K28" s="7">
        <v>640</v>
      </c>
      <c r="L28" s="7">
        <v>855</v>
      </c>
      <c r="M28" s="7">
        <v>1015</v>
      </c>
      <c r="N28" s="7">
        <v>945</v>
      </c>
      <c r="O28" s="7">
        <v>1040</v>
      </c>
      <c r="P28" s="7">
        <v>870</v>
      </c>
      <c r="Q28" s="7">
        <v>700</v>
      </c>
      <c r="R28" s="7">
        <v>455</v>
      </c>
      <c r="S28" s="8">
        <v>510</v>
      </c>
      <c r="T28" s="8">
        <v>525</v>
      </c>
      <c r="U28" s="8">
        <v>515</v>
      </c>
      <c r="V28" s="8">
        <v>525</v>
      </c>
      <c r="W28" s="8">
        <v>565</v>
      </c>
      <c r="X28" s="8">
        <v>480</v>
      </c>
      <c r="Y28" s="8">
        <v>470</v>
      </c>
      <c r="Z28" s="8">
        <v>530</v>
      </c>
      <c r="AA28" s="8">
        <v>450</v>
      </c>
      <c r="AB28" s="8">
        <v>466.61</v>
      </c>
      <c r="AC28" s="8">
        <v>386.83</v>
      </c>
      <c r="AD28" s="8">
        <v>493.54</v>
      </c>
      <c r="AE28" s="8">
        <v>419.62</v>
      </c>
      <c r="AF28" s="8">
        <v>355.45</v>
      </c>
      <c r="AG28" s="7">
        <v>216750</v>
      </c>
      <c r="AH28" s="7">
        <v>227325</v>
      </c>
      <c r="AI28" s="7">
        <v>221450</v>
      </c>
      <c r="AJ28" s="7">
        <v>210000</v>
      </c>
      <c r="AK28" s="7">
        <v>231650</v>
      </c>
      <c r="AL28" s="7">
        <v>300000</v>
      </c>
      <c r="AM28" s="7">
        <v>300800</v>
      </c>
      <c r="AN28" s="7">
        <v>453150</v>
      </c>
      <c r="AO28" s="7">
        <v>456750</v>
      </c>
      <c r="AP28" s="7">
        <v>440950</v>
      </c>
      <c r="AQ28" s="7">
        <v>402300</v>
      </c>
      <c r="AR28" s="7">
        <v>429380</v>
      </c>
      <c r="AS28" s="7">
        <v>293735</v>
      </c>
      <c r="AT28" s="7">
        <v>161728</v>
      </c>
      <c r="AU28" s="7"/>
      <c r="AV28" s="7"/>
      <c r="AW28" s="7"/>
      <c r="AX28" s="7"/>
      <c r="AY28" s="7"/>
      <c r="AZ28" s="7"/>
      <c r="BA28" s="7"/>
      <c r="BB28" s="7"/>
      <c r="BC28" s="7"/>
      <c r="BD28" s="7"/>
      <c r="BE28" s="7"/>
      <c r="BF28" s="7"/>
      <c r="BG28" s="7"/>
      <c r="BH28" s="7"/>
    </row>
    <row r="29" spans="3:60" hidden="1">
      <c r="C29" s="6" t="s">
        <v>555</v>
      </c>
      <c r="D29" s="6" t="s">
        <v>546</v>
      </c>
      <c r="E29" s="7">
        <v>214</v>
      </c>
      <c r="F29" s="7">
        <v>237</v>
      </c>
      <c r="G29" s="7">
        <v>241</v>
      </c>
      <c r="H29" s="7">
        <v>261</v>
      </c>
      <c r="I29" s="7">
        <v>291</v>
      </c>
      <c r="J29" s="7">
        <v>303</v>
      </c>
      <c r="K29" s="7">
        <v>313</v>
      </c>
      <c r="L29" s="7">
        <v>323</v>
      </c>
      <c r="M29" s="7">
        <v>334</v>
      </c>
      <c r="N29" s="7">
        <v>344</v>
      </c>
      <c r="O29" s="7">
        <v>355</v>
      </c>
      <c r="P29" s="7">
        <v>355</v>
      </c>
      <c r="Q29" s="7">
        <v>355</v>
      </c>
      <c r="R29" s="7">
        <v>379</v>
      </c>
      <c r="S29" s="8">
        <v>192.78</v>
      </c>
      <c r="T29" s="8">
        <v>196.96</v>
      </c>
      <c r="U29" s="8">
        <v>194.15</v>
      </c>
      <c r="V29" s="8">
        <v>200</v>
      </c>
      <c r="W29" s="8">
        <v>210</v>
      </c>
      <c r="X29" s="8">
        <v>200</v>
      </c>
      <c r="Y29" s="8">
        <v>201.63</v>
      </c>
      <c r="Z29" s="8">
        <v>202.52</v>
      </c>
      <c r="AA29" s="8">
        <v>208.17</v>
      </c>
      <c r="AB29" s="8">
        <v>207.63</v>
      </c>
      <c r="AC29" s="8">
        <v>300</v>
      </c>
      <c r="AD29" s="8">
        <v>300</v>
      </c>
      <c r="AE29" s="8">
        <v>300</v>
      </c>
      <c r="AF29" s="8">
        <v>299.55</v>
      </c>
      <c r="AG29" s="7">
        <v>41255</v>
      </c>
      <c r="AH29" s="7">
        <v>46680</v>
      </c>
      <c r="AI29" s="7">
        <v>46790</v>
      </c>
      <c r="AJ29" s="7">
        <v>52200</v>
      </c>
      <c r="AK29" s="7">
        <v>61110</v>
      </c>
      <c r="AL29" s="7">
        <v>60600</v>
      </c>
      <c r="AM29" s="7">
        <v>63110</v>
      </c>
      <c r="AN29" s="7">
        <v>65415</v>
      </c>
      <c r="AO29" s="7">
        <v>69530</v>
      </c>
      <c r="AP29" s="7">
        <v>71425</v>
      </c>
      <c r="AQ29" s="7">
        <v>106500</v>
      </c>
      <c r="AR29" s="7">
        <v>106500</v>
      </c>
      <c r="AS29" s="7">
        <v>106500</v>
      </c>
      <c r="AT29" s="7">
        <v>113530</v>
      </c>
      <c r="AU29" s="7"/>
      <c r="AV29" s="7"/>
      <c r="AW29" s="7"/>
      <c r="AX29" s="7"/>
      <c r="AY29" s="7"/>
      <c r="AZ29" s="7"/>
      <c r="BA29" s="7"/>
      <c r="BB29" s="7"/>
      <c r="BC29" s="7"/>
      <c r="BD29" s="7"/>
      <c r="BE29" s="7"/>
      <c r="BF29" s="7"/>
      <c r="BG29" s="7"/>
      <c r="BH29" s="7"/>
    </row>
    <row r="30" spans="3:60" hidden="1">
      <c r="C30" s="6" t="s">
        <v>555</v>
      </c>
      <c r="D30" s="6" t="s">
        <v>547</v>
      </c>
      <c r="E30" s="7">
        <v>2643</v>
      </c>
      <c r="F30" s="7">
        <v>2615</v>
      </c>
      <c r="G30" s="7">
        <v>2556</v>
      </c>
      <c r="H30" s="7">
        <v>2556</v>
      </c>
      <c r="I30" s="7">
        <v>2670</v>
      </c>
      <c r="J30" s="7">
        <v>2588</v>
      </c>
      <c r="K30" s="7">
        <v>3018</v>
      </c>
      <c r="L30" s="7">
        <v>3313</v>
      </c>
      <c r="M30" s="7">
        <v>2998</v>
      </c>
      <c r="N30" s="7">
        <v>3189</v>
      </c>
      <c r="O30" s="7">
        <v>3407</v>
      </c>
      <c r="P30" s="7">
        <v>3078</v>
      </c>
      <c r="Q30" s="7">
        <v>2986</v>
      </c>
      <c r="R30" s="7">
        <v>3171</v>
      </c>
      <c r="S30" s="8">
        <v>430</v>
      </c>
      <c r="T30" s="8">
        <v>480</v>
      </c>
      <c r="U30" s="8">
        <v>450</v>
      </c>
      <c r="V30" s="8">
        <v>465</v>
      </c>
      <c r="W30" s="8">
        <v>510</v>
      </c>
      <c r="X30" s="8">
        <v>490</v>
      </c>
      <c r="Y30" s="8">
        <v>480</v>
      </c>
      <c r="Z30" s="8">
        <v>529.14</v>
      </c>
      <c r="AA30" s="8">
        <v>440</v>
      </c>
      <c r="AB30" s="8">
        <v>470</v>
      </c>
      <c r="AC30" s="8">
        <v>480</v>
      </c>
      <c r="AD30" s="8">
        <v>490</v>
      </c>
      <c r="AE30" s="8">
        <v>417</v>
      </c>
      <c r="AF30" s="8">
        <v>463.42</v>
      </c>
      <c r="AG30" s="7">
        <v>1136490</v>
      </c>
      <c r="AH30" s="7">
        <v>1255200</v>
      </c>
      <c r="AI30" s="7">
        <v>1150200</v>
      </c>
      <c r="AJ30" s="7">
        <v>1188540</v>
      </c>
      <c r="AK30" s="7">
        <v>1361700</v>
      </c>
      <c r="AL30" s="7">
        <v>1268120</v>
      </c>
      <c r="AM30" s="7">
        <v>1448640</v>
      </c>
      <c r="AN30" s="7">
        <v>1753040</v>
      </c>
      <c r="AO30" s="7">
        <v>1319120</v>
      </c>
      <c r="AP30" s="7">
        <v>1498830</v>
      </c>
      <c r="AQ30" s="7">
        <v>1635360</v>
      </c>
      <c r="AR30" s="7">
        <v>1508220</v>
      </c>
      <c r="AS30" s="7">
        <v>1245162</v>
      </c>
      <c r="AT30" s="7">
        <v>1469489</v>
      </c>
      <c r="AU30" s="7"/>
      <c r="AV30" s="7"/>
      <c r="AW30" s="7"/>
      <c r="AX30" s="7"/>
      <c r="AY30" s="7"/>
      <c r="AZ30" s="7"/>
      <c r="BA30" s="7"/>
      <c r="BB30" s="7"/>
      <c r="BC30" s="7"/>
      <c r="BD30" s="7"/>
      <c r="BE30" s="7"/>
      <c r="BF30" s="7"/>
      <c r="BG30" s="7"/>
      <c r="BH30" s="7"/>
    </row>
    <row r="31" spans="3:60" hidden="1">
      <c r="C31" s="6" t="s">
        <v>555</v>
      </c>
      <c r="D31" s="6" t="s">
        <v>548</v>
      </c>
      <c r="E31" s="7">
        <v>2857</v>
      </c>
      <c r="F31" s="7">
        <v>2852</v>
      </c>
      <c r="G31" s="7">
        <v>2797</v>
      </c>
      <c r="H31" s="7">
        <v>2817</v>
      </c>
      <c r="I31" s="7">
        <v>2961</v>
      </c>
      <c r="J31" s="7">
        <v>2891</v>
      </c>
      <c r="K31" s="7">
        <v>3331</v>
      </c>
      <c r="L31" s="7">
        <v>3636</v>
      </c>
      <c r="M31" s="7">
        <v>3332</v>
      </c>
      <c r="N31" s="7">
        <v>3533</v>
      </c>
      <c r="O31" s="7">
        <v>3762</v>
      </c>
      <c r="P31" s="7">
        <v>3433</v>
      </c>
      <c r="Q31" s="7">
        <v>3341</v>
      </c>
      <c r="R31" s="7">
        <v>3550</v>
      </c>
      <c r="S31" s="8">
        <v>412.23</v>
      </c>
      <c r="T31" s="8">
        <v>456.48</v>
      </c>
      <c r="U31" s="8">
        <v>427.95</v>
      </c>
      <c r="V31" s="8">
        <v>440.45</v>
      </c>
      <c r="W31" s="8">
        <v>480.52</v>
      </c>
      <c r="X31" s="8">
        <v>459.61</v>
      </c>
      <c r="Y31" s="8">
        <v>453.84</v>
      </c>
      <c r="Z31" s="8">
        <v>500.13</v>
      </c>
      <c r="AA31" s="8">
        <v>416.76</v>
      </c>
      <c r="AB31" s="8">
        <v>444.45</v>
      </c>
      <c r="AC31" s="8">
        <v>463.01</v>
      </c>
      <c r="AD31" s="8">
        <v>470.35</v>
      </c>
      <c r="AE31" s="8">
        <v>404.57</v>
      </c>
      <c r="AF31" s="8">
        <v>445.92</v>
      </c>
      <c r="AG31" s="7">
        <v>1177745</v>
      </c>
      <c r="AH31" s="7">
        <v>1301880</v>
      </c>
      <c r="AI31" s="7">
        <v>1196990</v>
      </c>
      <c r="AJ31" s="7">
        <v>1240740</v>
      </c>
      <c r="AK31" s="7">
        <v>1422810</v>
      </c>
      <c r="AL31" s="7">
        <v>1328720</v>
      </c>
      <c r="AM31" s="7">
        <v>1511750</v>
      </c>
      <c r="AN31" s="7">
        <v>1818455</v>
      </c>
      <c r="AO31" s="7">
        <v>1388650</v>
      </c>
      <c r="AP31" s="7">
        <v>1570255</v>
      </c>
      <c r="AQ31" s="7">
        <v>1741860</v>
      </c>
      <c r="AR31" s="7">
        <v>1614720</v>
      </c>
      <c r="AS31" s="7">
        <v>1351662</v>
      </c>
      <c r="AT31" s="7">
        <v>1583019</v>
      </c>
      <c r="AU31" s="7"/>
      <c r="AV31" s="7"/>
      <c r="AW31" s="7"/>
      <c r="AX31" s="7"/>
      <c r="AY31" s="7"/>
      <c r="AZ31" s="7"/>
      <c r="BA31" s="7"/>
      <c r="BB31" s="7"/>
      <c r="BC31" s="7"/>
      <c r="BD31" s="7"/>
      <c r="BE31" s="7"/>
      <c r="BF31" s="7"/>
      <c r="BG31" s="7"/>
      <c r="BH31" s="7"/>
    </row>
    <row r="32" spans="3:60" hidden="1">
      <c r="C32" s="6" t="s">
        <v>555</v>
      </c>
      <c r="D32" s="6" t="s">
        <v>549</v>
      </c>
      <c r="E32" s="7">
        <v>3316</v>
      </c>
      <c r="F32" s="7">
        <v>3309</v>
      </c>
      <c r="G32" s="7">
        <v>3258</v>
      </c>
      <c r="H32" s="7">
        <v>3246</v>
      </c>
      <c r="I32" s="7">
        <v>3552</v>
      </c>
      <c r="J32" s="7">
        <v>3725</v>
      </c>
      <c r="K32" s="7">
        <v>4184</v>
      </c>
      <c r="L32" s="7">
        <v>4776</v>
      </c>
      <c r="M32" s="7">
        <v>4738</v>
      </c>
      <c r="N32" s="7">
        <v>4867</v>
      </c>
      <c r="O32" s="7">
        <v>5243</v>
      </c>
      <c r="P32" s="7">
        <v>4679</v>
      </c>
      <c r="Q32" s="7">
        <v>4399</v>
      </c>
      <c r="R32" s="7">
        <v>4318</v>
      </c>
      <c r="S32" s="8">
        <v>423.72</v>
      </c>
      <c r="T32" s="8">
        <v>463.4</v>
      </c>
      <c r="U32" s="8">
        <v>438.38</v>
      </c>
      <c r="V32" s="8">
        <v>450.41</v>
      </c>
      <c r="W32" s="8">
        <v>486.2</v>
      </c>
      <c r="X32" s="8">
        <v>456.4</v>
      </c>
      <c r="Y32" s="8">
        <v>450.97</v>
      </c>
      <c r="Z32" s="8">
        <v>497.07</v>
      </c>
      <c r="AA32" s="8">
        <v>417.28</v>
      </c>
      <c r="AB32" s="8">
        <v>445.41</v>
      </c>
      <c r="AC32" s="8">
        <v>437.87</v>
      </c>
      <c r="AD32" s="8">
        <v>468.33</v>
      </c>
      <c r="AE32" s="8">
        <v>403.36</v>
      </c>
      <c r="AF32" s="8">
        <v>431.58</v>
      </c>
      <c r="AG32" s="7">
        <v>1405057</v>
      </c>
      <c r="AH32" s="7">
        <v>1533402</v>
      </c>
      <c r="AI32" s="7">
        <v>1428243</v>
      </c>
      <c r="AJ32" s="7">
        <v>1462015</v>
      </c>
      <c r="AK32" s="7">
        <v>1726983</v>
      </c>
      <c r="AL32" s="7">
        <v>1700083</v>
      </c>
      <c r="AM32" s="7">
        <v>1886875</v>
      </c>
      <c r="AN32" s="7">
        <v>2374013</v>
      </c>
      <c r="AO32" s="7">
        <v>1977074</v>
      </c>
      <c r="AP32" s="7">
        <v>2167796</v>
      </c>
      <c r="AQ32" s="7">
        <v>2295776</v>
      </c>
      <c r="AR32" s="7">
        <v>2191307.11</v>
      </c>
      <c r="AS32" s="7">
        <v>1774372.2</v>
      </c>
      <c r="AT32" s="7">
        <v>1863577</v>
      </c>
      <c r="AU32" s="7"/>
      <c r="AV32" s="7"/>
      <c r="AW32" s="7"/>
      <c r="AX32" s="7"/>
      <c r="AY32" s="7"/>
      <c r="AZ32" s="7"/>
      <c r="BA32" s="7"/>
      <c r="BB32" s="7"/>
      <c r="BC32" s="7"/>
      <c r="BD32" s="7"/>
      <c r="BE32" s="7"/>
      <c r="BF32" s="7"/>
      <c r="BG32" s="7"/>
      <c r="BH32" s="7"/>
    </row>
    <row r="33" spans="3:60" hidden="1">
      <c r="C33" s="6" t="s">
        <v>555</v>
      </c>
      <c r="D33" s="6" t="s">
        <v>550</v>
      </c>
      <c r="E33" s="7">
        <v>0</v>
      </c>
      <c r="F33" s="7">
        <v>0</v>
      </c>
      <c r="G33" s="7">
        <v>0</v>
      </c>
      <c r="H33" s="7">
        <v>0</v>
      </c>
      <c r="I33" s="7">
        <v>0</v>
      </c>
      <c r="J33" s="7">
        <v>0</v>
      </c>
      <c r="K33" s="7">
        <v>0</v>
      </c>
      <c r="L33" s="7">
        <v>0</v>
      </c>
      <c r="M33" s="7">
        <v>0</v>
      </c>
      <c r="N33" s="7">
        <v>0</v>
      </c>
      <c r="O33" s="7">
        <v>0</v>
      </c>
      <c r="P33" s="7">
        <v>0</v>
      </c>
      <c r="Q33" s="7">
        <v>0</v>
      </c>
      <c r="R33" s="7">
        <v>0</v>
      </c>
      <c r="S33" s="8"/>
      <c r="T33" s="8"/>
      <c r="U33" s="8"/>
      <c r="V33" s="8"/>
      <c r="W33" s="8"/>
      <c r="X33" s="8"/>
      <c r="Y33" s="8"/>
      <c r="Z33" s="8"/>
      <c r="AA33" s="8"/>
      <c r="AB33" s="8"/>
      <c r="AC33" s="8"/>
      <c r="AD33" s="8"/>
      <c r="AE33" s="8"/>
      <c r="AF33" s="8"/>
      <c r="AG33" s="7">
        <v>0</v>
      </c>
      <c r="AH33" s="7">
        <v>0</v>
      </c>
      <c r="AI33" s="7">
        <v>0</v>
      </c>
      <c r="AJ33" s="7">
        <v>0</v>
      </c>
      <c r="AK33" s="7">
        <v>0</v>
      </c>
      <c r="AL33" s="7">
        <v>0</v>
      </c>
      <c r="AM33" s="7">
        <v>0</v>
      </c>
      <c r="AN33" s="7">
        <v>0</v>
      </c>
      <c r="AO33" s="7">
        <v>0</v>
      </c>
      <c r="AP33" s="7">
        <v>0</v>
      </c>
      <c r="AQ33" s="7">
        <v>0</v>
      </c>
      <c r="AR33" s="7">
        <v>0</v>
      </c>
      <c r="AS33" s="7">
        <v>0</v>
      </c>
      <c r="AT33" s="7">
        <v>0</v>
      </c>
      <c r="AU33" s="7"/>
      <c r="AV33" s="7"/>
      <c r="AW33" s="7"/>
      <c r="AX33" s="7"/>
      <c r="AY33" s="7"/>
      <c r="AZ33" s="7"/>
      <c r="BA33" s="7"/>
      <c r="BB33" s="7"/>
      <c r="BC33" s="7"/>
      <c r="BD33" s="7"/>
      <c r="BE33" s="7"/>
      <c r="BF33" s="7"/>
      <c r="BG33" s="7"/>
      <c r="BH33" s="7"/>
    </row>
    <row r="34" spans="3:60" hidden="1">
      <c r="C34" s="6" t="s">
        <v>555</v>
      </c>
      <c r="D34" s="6" t="s">
        <v>551</v>
      </c>
      <c r="E34" s="7">
        <v>0</v>
      </c>
      <c r="F34" s="7">
        <v>0</v>
      </c>
      <c r="G34" s="7">
        <v>0</v>
      </c>
      <c r="H34" s="7">
        <v>0</v>
      </c>
      <c r="I34" s="7">
        <v>0</v>
      </c>
      <c r="J34" s="7">
        <v>0</v>
      </c>
      <c r="K34" s="7">
        <v>0</v>
      </c>
      <c r="L34" s="7">
        <v>0</v>
      </c>
      <c r="M34" s="7">
        <v>0</v>
      </c>
      <c r="N34" s="7">
        <v>0</v>
      </c>
      <c r="O34" s="7">
        <v>0</v>
      </c>
      <c r="P34" s="7">
        <v>0</v>
      </c>
      <c r="Q34" s="7">
        <v>0</v>
      </c>
      <c r="R34" s="7">
        <v>0</v>
      </c>
      <c r="S34" s="8"/>
      <c r="T34" s="8"/>
      <c r="U34" s="8"/>
      <c r="V34" s="8"/>
      <c r="W34" s="8"/>
      <c r="X34" s="8"/>
      <c r="Y34" s="8"/>
      <c r="Z34" s="8"/>
      <c r="AA34" s="8"/>
      <c r="AB34" s="8"/>
      <c r="AC34" s="8"/>
      <c r="AD34" s="8"/>
      <c r="AE34" s="8"/>
      <c r="AF34" s="8"/>
      <c r="AG34" s="7">
        <v>0</v>
      </c>
      <c r="AH34" s="7">
        <v>0</v>
      </c>
      <c r="AI34" s="7">
        <v>0</v>
      </c>
      <c r="AJ34" s="7">
        <v>0</v>
      </c>
      <c r="AK34" s="7">
        <v>0</v>
      </c>
      <c r="AL34" s="7">
        <v>0</v>
      </c>
      <c r="AM34" s="7">
        <v>0</v>
      </c>
      <c r="AN34" s="7">
        <v>0</v>
      </c>
      <c r="AO34" s="7">
        <v>0</v>
      </c>
      <c r="AP34" s="7">
        <v>0</v>
      </c>
      <c r="AQ34" s="7">
        <v>0</v>
      </c>
      <c r="AR34" s="7">
        <v>0</v>
      </c>
      <c r="AS34" s="7">
        <v>0</v>
      </c>
      <c r="AT34" s="7">
        <v>0</v>
      </c>
      <c r="AU34" s="7"/>
      <c r="AV34" s="7"/>
      <c r="AW34" s="7"/>
      <c r="AX34" s="7"/>
      <c r="AY34" s="7"/>
      <c r="AZ34" s="7"/>
      <c r="BA34" s="7"/>
      <c r="BB34" s="7"/>
      <c r="BC34" s="7"/>
      <c r="BD34" s="7"/>
      <c r="BE34" s="7"/>
      <c r="BF34" s="7"/>
      <c r="BG34" s="7"/>
      <c r="BH34" s="7"/>
    </row>
    <row r="35" spans="3:60" hidden="1">
      <c r="C35" s="6" t="s">
        <v>555</v>
      </c>
      <c r="D35" s="6" t="s">
        <v>552</v>
      </c>
      <c r="E35" s="7">
        <v>0</v>
      </c>
      <c r="F35" s="7">
        <v>0</v>
      </c>
      <c r="G35" s="7">
        <v>0</v>
      </c>
      <c r="H35" s="7">
        <v>0</v>
      </c>
      <c r="I35" s="7">
        <v>0</v>
      </c>
      <c r="J35" s="7">
        <v>0</v>
      </c>
      <c r="K35" s="7">
        <v>0</v>
      </c>
      <c r="L35" s="7">
        <v>0</v>
      </c>
      <c r="M35" s="7">
        <v>0</v>
      </c>
      <c r="N35" s="7">
        <v>0</v>
      </c>
      <c r="O35" s="7">
        <v>0</v>
      </c>
      <c r="P35" s="7">
        <v>0</v>
      </c>
      <c r="Q35" s="7">
        <v>0</v>
      </c>
      <c r="R35" s="7">
        <v>0</v>
      </c>
      <c r="S35" s="8"/>
      <c r="T35" s="8"/>
      <c r="U35" s="8"/>
      <c r="V35" s="8"/>
      <c r="W35" s="8"/>
      <c r="X35" s="8"/>
      <c r="Y35" s="8"/>
      <c r="Z35" s="8"/>
      <c r="AA35" s="8"/>
      <c r="AB35" s="8"/>
      <c r="AC35" s="8"/>
      <c r="AD35" s="8"/>
      <c r="AE35" s="8"/>
      <c r="AF35" s="8"/>
      <c r="AG35" s="7">
        <v>0</v>
      </c>
      <c r="AH35" s="7">
        <v>0</v>
      </c>
      <c r="AI35" s="7">
        <v>0</v>
      </c>
      <c r="AJ35" s="7">
        <v>0</v>
      </c>
      <c r="AK35" s="7">
        <v>0</v>
      </c>
      <c r="AL35" s="7">
        <v>0</v>
      </c>
      <c r="AM35" s="7">
        <v>0</v>
      </c>
      <c r="AN35" s="7">
        <v>0</v>
      </c>
      <c r="AO35" s="7">
        <v>0</v>
      </c>
      <c r="AP35" s="7">
        <v>0</v>
      </c>
      <c r="AQ35" s="7">
        <v>0</v>
      </c>
      <c r="AR35" s="7">
        <v>0</v>
      </c>
      <c r="AS35" s="7">
        <v>0</v>
      </c>
      <c r="AT35" s="7">
        <v>0</v>
      </c>
      <c r="AU35" s="7"/>
      <c r="AV35" s="7"/>
      <c r="AW35" s="7"/>
      <c r="AX35" s="7"/>
      <c r="AY35" s="7"/>
      <c r="AZ35" s="7"/>
      <c r="BA35" s="7"/>
      <c r="BB35" s="7"/>
      <c r="BC35" s="7"/>
      <c r="BD35" s="7"/>
      <c r="BE35" s="7"/>
      <c r="BF35" s="7"/>
      <c r="BG35" s="7"/>
      <c r="BH35" s="7"/>
    </row>
    <row r="36" spans="3:60" hidden="1">
      <c r="C36" s="6" t="s">
        <v>555</v>
      </c>
      <c r="D36" s="6" t="s">
        <v>553</v>
      </c>
      <c r="E36" s="7">
        <v>0</v>
      </c>
      <c r="F36" s="7">
        <v>0</v>
      </c>
      <c r="G36" s="7">
        <v>0</v>
      </c>
      <c r="H36" s="7">
        <v>0</v>
      </c>
      <c r="I36" s="7">
        <v>0</v>
      </c>
      <c r="J36" s="7">
        <v>0</v>
      </c>
      <c r="K36" s="7">
        <v>0</v>
      </c>
      <c r="L36" s="7">
        <v>0</v>
      </c>
      <c r="M36" s="7">
        <v>0</v>
      </c>
      <c r="N36" s="7">
        <v>0</v>
      </c>
      <c r="O36" s="7">
        <v>0</v>
      </c>
      <c r="P36" s="7">
        <v>0</v>
      </c>
      <c r="Q36" s="7">
        <v>0</v>
      </c>
      <c r="R36" s="7">
        <v>0</v>
      </c>
      <c r="S36" s="8"/>
      <c r="T36" s="8"/>
      <c r="U36" s="8"/>
      <c r="V36" s="8"/>
      <c r="W36" s="8"/>
      <c r="X36" s="8"/>
      <c r="Y36" s="8"/>
      <c r="Z36" s="8"/>
      <c r="AA36" s="8"/>
      <c r="AB36" s="8"/>
      <c r="AC36" s="8"/>
      <c r="AD36" s="8"/>
      <c r="AE36" s="8"/>
      <c r="AF36" s="8"/>
      <c r="AG36" s="7">
        <v>0</v>
      </c>
      <c r="AH36" s="7">
        <v>0</v>
      </c>
      <c r="AI36" s="7">
        <v>0</v>
      </c>
      <c r="AJ36" s="7">
        <v>0</v>
      </c>
      <c r="AK36" s="7">
        <v>0</v>
      </c>
      <c r="AL36" s="7">
        <v>0</v>
      </c>
      <c r="AM36" s="7">
        <v>0</v>
      </c>
      <c r="AN36" s="7">
        <v>0</v>
      </c>
      <c r="AO36" s="7">
        <v>0</v>
      </c>
      <c r="AP36" s="7">
        <v>0</v>
      </c>
      <c r="AQ36" s="7">
        <v>0</v>
      </c>
      <c r="AR36" s="7">
        <v>0</v>
      </c>
      <c r="AS36" s="7">
        <v>0</v>
      </c>
      <c r="AT36" s="7">
        <v>0</v>
      </c>
      <c r="AU36" s="7"/>
      <c r="AV36" s="7"/>
      <c r="AW36" s="7"/>
      <c r="AX36" s="7"/>
      <c r="AY36" s="7"/>
      <c r="AZ36" s="7"/>
      <c r="BA36" s="7"/>
      <c r="BB36" s="7"/>
      <c r="BC36" s="7"/>
      <c r="BD36" s="7"/>
      <c r="BE36" s="7"/>
      <c r="BF36" s="7"/>
      <c r="BG36" s="7"/>
      <c r="BH36" s="7"/>
    </row>
    <row r="37" spans="3:60" hidden="1">
      <c r="C37" s="6" t="s">
        <v>555</v>
      </c>
      <c r="D37" s="6" t="s">
        <v>554</v>
      </c>
      <c r="E37" s="7">
        <v>3316</v>
      </c>
      <c r="F37" s="7">
        <v>3309</v>
      </c>
      <c r="G37" s="7">
        <v>3258</v>
      </c>
      <c r="H37" s="7">
        <v>3246</v>
      </c>
      <c r="I37" s="7">
        <v>3552</v>
      </c>
      <c r="J37" s="7">
        <v>3725</v>
      </c>
      <c r="K37" s="7">
        <v>4184</v>
      </c>
      <c r="L37" s="7">
        <v>4776</v>
      </c>
      <c r="M37" s="7">
        <v>4738</v>
      </c>
      <c r="N37" s="7">
        <v>4867</v>
      </c>
      <c r="O37" s="7">
        <v>5243</v>
      </c>
      <c r="P37" s="7">
        <v>4679</v>
      </c>
      <c r="Q37" s="7">
        <v>4399</v>
      </c>
      <c r="R37" s="7">
        <v>4318</v>
      </c>
      <c r="S37" s="8"/>
      <c r="T37" s="8"/>
      <c r="U37" s="8"/>
      <c r="V37" s="8"/>
      <c r="W37" s="8"/>
      <c r="X37" s="8"/>
      <c r="Y37" s="8"/>
      <c r="Z37" s="8"/>
      <c r="AA37" s="8"/>
      <c r="AB37" s="8"/>
      <c r="AC37" s="8"/>
      <c r="AD37" s="8"/>
      <c r="AE37" s="8"/>
      <c r="AF37" s="8"/>
      <c r="AG37" s="7">
        <v>1405057</v>
      </c>
      <c r="AH37" s="7">
        <v>1533402</v>
      </c>
      <c r="AI37" s="7">
        <v>1428243</v>
      </c>
      <c r="AJ37" s="7">
        <v>1462015</v>
      </c>
      <c r="AK37" s="7">
        <v>1726983</v>
      </c>
      <c r="AL37" s="7">
        <v>1700083</v>
      </c>
      <c r="AM37" s="7">
        <v>1886875</v>
      </c>
      <c r="AN37" s="7">
        <v>2374013</v>
      </c>
      <c r="AO37" s="7">
        <v>1977074</v>
      </c>
      <c r="AP37" s="7">
        <v>2167796</v>
      </c>
      <c r="AQ37" s="7">
        <v>2295776</v>
      </c>
      <c r="AR37" s="7">
        <v>2191307.11</v>
      </c>
      <c r="AS37" s="7">
        <v>1774372.2</v>
      </c>
      <c r="AT37" s="7">
        <v>1863577</v>
      </c>
      <c r="AU37" s="7"/>
      <c r="AV37" s="7"/>
      <c r="AW37" s="7"/>
      <c r="AX37" s="7"/>
      <c r="AY37" s="7"/>
      <c r="AZ37" s="7"/>
      <c r="BA37" s="7"/>
      <c r="BB37" s="7"/>
      <c r="BC37" s="7"/>
      <c r="BD37" s="7"/>
      <c r="BE37" s="7"/>
      <c r="BF37" s="7"/>
      <c r="BG37" s="7"/>
      <c r="BH37" s="7"/>
    </row>
    <row r="38" spans="3:60" hidden="1">
      <c r="C38" s="6" t="s">
        <v>556</v>
      </c>
      <c r="D38" s="6" t="s">
        <v>543</v>
      </c>
      <c r="E38" s="7">
        <v>289</v>
      </c>
      <c r="F38" s="7">
        <v>262</v>
      </c>
      <c r="G38" s="7">
        <v>293</v>
      </c>
      <c r="H38" s="7">
        <v>367</v>
      </c>
      <c r="I38" s="7">
        <v>395</v>
      </c>
      <c r="J38" s="7">
        <v>401</v>
      </c>
      <c r="K38" s="7">
        <v>396</v>
      </c>
      <c r="L38" s="7">
        <v>337</v>
      </c>
      <c r="M38" s="7">
        <v>296</v>
      </c>
      <c r="N38" s="7">
        <v>263</v>
      </c>
      <c r="O38" s="7">
        <v>281</v>
      </c>
      <c r="P38" s="7">
        <v>334</v>
      </c>
      <c r="Q38" s="7">
        <v>339</v>
      </c>
      <c r="R38" s="7">
        <v>276</v>
      </c>
      <c r="S38" s="8">
        <v>398.27</v>
      </c>
      <c r="T38" s="8">
        <v>393.28</v>
      </c>
      <c r="U38" s="8">
        <v>317.41000000000003</v>
      </c>
      <c r="V38" s="8">
        <v>312.52999999999997</v>
      </c>
      <c r="W38" s="8">
        <v>375.7</v>
      </c>
      <c r="X38" s="8">
        <v>229.65</v>
      </c>
      <c r="Y38" s="8">
        <v>309.60000000000002</v>
      </c>
      <c r="Z38" s="8">
        <v>321.99</v>
      </c>
      <c r="AA38" s="8">
        <v>335.71</v>
      </c>
      <c r="AB38" s="8">
        <v>339.24</v>
      </c>
      <c r="AC38" s="8">
        <v>334.23</v>
      </c>
      <c r="AD38" s="8">
        <v>408.68</v>
      </c>
      <c r="AE38" s="8">
        <v>347.73</v>
      </c>
      <c r="AF38" s="8">
        <v>311.38</v>
      </c>
      <c r="AG38" s="7">
        <v>115101</v>
      </c>
      <c r="AH38" s="7">
        <v>103040</v>
      </c>
      <c r="AI38" s="7">
        <v>93000</v>
      </c>
      <c r="AJ38" s="7">
        <v>114700</v>
      </c>
      <c r="AK38" s="7">
        <v>148400</v>
      </c>
      <c r="AL38" s="7">
        <v>92090</v>
      </c>
      <c r="AM38" s="7">
        <v>122600</v>
      </c>
      <c r="AN38" s="7">
        <v>108510</v>
      </c>
      <c r="AO38" s="7">
        <v>99370</v>
      </c>
      <c r="AP38" s="7">
        <v>89220</v>
      </c>
      <c r="AQ38" s="7">
        <v>93920</v>
      </c>
      <c r="AR38" s="7">
        <v>136500</v>
      </c>
      <c r="AS38" s="7">
        <v>117880</v>
      </c>
      <c r="AT38" s="7">
        <v>85940</v>
      </c>
      <c r="AU38" s="7"/>
      <c r="AV38" s="7"/>
      <c r="AW38" s="7"/>
      <c r="AX38" s="7"/>
      <c r="AY38" s="7"/>
      <c r="AZ38" s="7"/>
      <c r="BA38" s="7"/>
      <c r="BB38" s="7"/>
      <c r="BC38" s="7"/>
      <c r="BD38" s="7"/>
      <c r="BE38" s="7"/>
      <c r="BF38" s="7"/>
      <c r="BG38" s="7"/>
      <c r="BH38" s="7"/>
    </row>
    <row r="39" spans="3:60" hidden="1">
      <c r="C39" s="6" t="s">
        <v>556</v>
      </c>
      <c r="D39" s="6" t="s">
        <v>544</v>
      </c>
      <c r="E39" s="7">
        <v>0</v>
      </c>
      <c r="F39" s="7">
        <v>0</v>
      </c>
      <c r="G39" s="7">
        <v>0</v>
      </c>
      <c r="H39" s="7">
        <v>0</v>
      </c>
      <c r="I39" s="7">
        <v>0</v>
      </c>
      <c r="J39" s="7">
        <v>0</v>
      </c>
      <c r="K39" s="7">
        <v>0</v>
      </c>
      <c r="L39" s="7">
        <v>0</v>
      </c>
      <c r="M39" s="7">
        <v>0</v>
      </c>
      <c r="N39" s="7">
        <v>0</v>
      </c>
      <c r="O39" s="7">
        <v>0</v>
      </c>
      <c r="P39" s="7">
        <v>0</v>
      </c>
      <c r="Q39" s="7">
        <v>0</v>
      </c>
      <c r="R39" s="7">
        <v>0</v>
      </c>
      <c r="S39" s="8"/>
      <c r="T39" s="8"/>
      <c r="U39" s="8"/>
      <c r="V39" s="8"/>
      <c r="W39" s="8"/>
      <c r="X39" s="8"/>
      <c r="Y39" s="8"/>
      <c r="Z39" s="8"/>
      <c r="AA39" s="8"/>
      <c r="AB39" s="8"/>
      <c r="AC39" s="8"/>
      <c r="AD39" s="8"/>
      <c r="AE39" s="8"/>
      <c r="AF39" s="8"/>
      <c r="AG39" s="7">
        <v>14600</v>
      </c>
      <c r="AH39" s="7">
        <v>12720</v>
      </c>
      <c r="AI39" s="7">
        <v>12100</v>
      </c>
      <c r="AJ39" s="7">
        <v>12000</v>
      </c>
      <c r="AK39" s="7">
        <v>15100</v>
      </c>
      <c r="AL39" s="7">
        <v>15720</v>
      </c>
      <c r="AM39" s="7">
        <v>12550</v>
      </c>
      <c r="AN39" s="7">
        <v>14900</v>
      </c>
      <c r="AO39" s="7">
        <v>10450</v>
      </c>
      <c r="AP39" s="7">
        <v>5000</v>
      </c>
      <c r="AQ39" s="7">
        <v>8170</v>
      </c>
      <c r="AR39" s="7">
        <v>8810</v>
      </c>
      <c r="AS39" s="7">
        <v>6780</v>
      </c>
      <c r="AT39" s="7">
        <v>11740</v>
      </c>
      <c r="AU39" s="7"/>
      <c r="AV39" s="7"/>
      <c r="AW39" s="7"/>
      <c r="AX39" s="7"/>
      <c r="AY39" s="7"/>
      <c r="AZ39" s="7"/>
      <c r="BA39" s="7"/>
      <c r="BB39" s="7"/>
      <c r="BC39" s="7"/>
      <c r="BD39" s="7"/>
      <c r="BE39" s="7"/>
      <c r="BF39" s="7"/>
      <c r="BG39" s="7"/>
      <c r="BH39" s="7"/>
    </row>
    <row r="40" spans="3:60" hidden="1">
      <c r="C40" s="6" t="s">
        <v>556</v>
      </c>
      <c r="D40" s="6" t="s">
        <v>545</v>
      </c>
      <c r="E40" s="7">
        <v>4</v>
      </c>
      <c r="F40" s="7">
        <v>0</v>
      </c>
      <c r="G40" s="7">
        <v>0</v>
      </c>
      <c r="H40" s="7">
        <v>0</v>
      </c>
      <c r="I40" s="7">
        <v>0</v>
      </c>
      <c r="J40" s="7">
        <v>0</v>
      </c>
      <c r="K40" s="7">
        <v>0</v>
      </c>
      <c r="L40" s="7">
        <v>0</v>
      </c>
      <c r="M40" s="7">
        <v>0</v>
      </c>
      <c r="N40" s="7">
        <v>0</v>
      </c>
      <c r="O40" s="7">
        <v>0</v>
      </c>
      <c r="P40" s="7">
        <v>0</v>
      </c>
      <c r="Q40" s="7">
        <v>0</v>
      </c>
      <c r="R40" s="7">
        <v>0</v>
      </c>
      <c r="S40" s="8">
        <v>530</v>
      </c>
      <c r="T40" s="8"/>
      <c r="U40" s="8"/>
      <c r="V40" s="8"/>
      <c r="W40" s="8"/>
      <c r="X40" s="8"/>
      <c r="Y40" s="8"/>
      <c r="Z40" s="8"/>
      <c r="AA40" s="8"/>
      <c r="AB40" s="8"/>
      <c r="AC40" s="8"/>
      <c r="AD40" s="8"/>
      <c r="AE40" s="8"/>
      <c r="AF40" s="8"/>
      <c r="AG40" s="7">
        <v>2120</v>
      </c>
      <c r="AH40" s="7">
        <v>0</v>
      </c>
      <c r="AI40" s="7">
        <v>0</v>
      </c>
      <c r="AJ40" s="7">
        <v>0</v>
      </c>
      <c r="AK40" s="7">
        <v>0</v>
      </c>
      <c r="AL40" s="7">
        <v>0</v>
      </c>
      <c r="AM40" s="7">
        <v>0</v>
      </c>
      <c r="AN40" s="7">
        <v>0</v>
      </c>
      <c r="AO40" s="7">
        <v>0</v>
      </c>
      <c r="AP40" s="7">
        <v>0</v>
      </c>
      <c r="AQ40" s="7">
        <v>0</v>
      </c>
      <c r="AR40" s="7">
        <v>0</v>
      </c>
      <c r="AS40" s="7">
        <v>0</v>
      </c>
      <c r="AT40" s="7">
        <v>0</v>
      </c>
      <c r="AU40" s="7"/>
      <c r="AV40" s="7"/>
      <c r="AW40" s="7"/>
      <c r="AX40" s="7"/>
      <c r="AY40" s="7"/>
      <c r="AZ40" s="7"/>
      <c r="BA40" s="7"/>
      <c r="BB40" s="7"/>
      <c r="BC40" s="7"/>
      <c r="BD40" s="7"/>
      <c r="BE40" s="7"/>
      <c r="BF40" s="7"/>
      <c r="BG40" s="7"/>
      <c r="BH40" s="7"/>
    </row>
    <row r="41" spans="3:60" hidden="1">
      <c r="C41" s="6" t="s">
        <v>556</v>
      </c>
      <c r="D41" s="6" t="s">
        <v>546</v>
      </c>
      <c r="E41" s="7">
        <v>163</v>
      </c>
      <c r="F41" s="7">
        <v>182</v>
      </c>
      <c r="G41" s="7">
        <v>181</v>
      </c>
      <c r="H41" s="7">
        <v>179</v>
      </c>
      <c r="I41" s="7">
        <v>210</v>
      </c>
      <c r="J41" s="7">
        <v>210</v>
      </c>
      <c r="K41" s="7">
        <v>180</v>
      </c>
      <c r="L41" s="7">
        <v>510</v>
      </c>
      <c r="M41" s="7">
        <v>510</v>
      </c>
      <c r="N41" s="7">
        <v>760</v>
      </c>
      <c r="O41" s="7">
        <v>762</v>
      </c>
      <c r="P41" s="7">
        <v>860</v>
      </c>
      <c r="Q41" s="7">
        <v>856</v>
      </c>
      <c r="R41" s="7">
        <v>855</v>
      </c>
      <c r="S41" s="8">
        <v>230</v>
      </c>
      <c r="T41" s="8">
        <v>226.04</v>
      </c>
      <c r="U41" s="8">
        <v>284.92</v>
      </c>
      <c r="V41" s="8">
        <v>280.61</v>
      </c>
      <c r="W41" s="8">
        <v>337.33</v>
      </c>
      <c r="X41" s="8">
        <v>405.52</v>
      </c>
      <c r="Y41" s="8">
        <v>374.06</v>
      </c>
      <c r="Z41" s="8">
        <v>409.41</v>
      </c>
      <c r="AA41" s="8">
        <v>386.27</v>
      </c>
      <c r="AB41" s="8">
        <v>390.13</v>
      </c>
      <c r="AC41" s="8">
        <v>396.59</v>
      </c>
      <c r="AD41" s="8">
        <v>398.37</v>
      </c>
      <c r="AE41" s="8">
        <v>373.31</v>
      </c>
      <c r="AF41" s="8">
        <v>341.05</v>
      </c>
      <c r="AG41" s="7">
        <v>37490</v>
      </c>
      <c r="AH41" s="7">
        <v>41140</v>
      </c>
      <c r="AI41" s="7">
        <v>51570</v>
      </c>
      <c r="AJ41" s="7">
        <v>50230</v>
      </c>
      <c r="AK41" s="7">
        <v>70840</v>
      </c>
      <c r="AL41" s="7">
        <v>85160</v>
      </c>
      <c r="AM41" s="7">
        <v>67330</v>
      </c>
      <c r="AN41" s="7">
        <v>208800</v>
      </c>
      <c r="AO41" s="7">
        <v>197000</v>
      </c>
      <c r="AP41" s="7">
        <v>296500</v>
      </c>
      <c r="AQ41" s="7">
        <v>302200</v>
      </c>
      <c r="AR41" s="7">
        <v>342600</v>
      </c>
      <c r="AS41" s="7">
        <v>319550</v>
      </c>
      <c r="AT41" s="7">
        <v>291597</v>
      </c>
      <c r="AU41" s="7"/>
      <c r="AV41" s="7"/>
      <c r="AW41" s="7"/>
      <c r="AX41" s="7"/>
      <c r="AY41" s="7"/>
      <c r="AZ41" s="7"/>
      <c r="BA41" s="7"/>
      <c r="BB41" s="7"/>
      <c r="BC41" s="7"/>
      <c r="BD41" s="7"/>
      <c r="BE41" s="7"/>
      <c r="BF41" s="7"/>
      <c r="BG41" s="7"/>
      <c r="BH41" s="7"/>
    </row>
    <row r="42" spans="3:60" hidden="1">
      <c r="C42" s="6" t="s">
        <v>556</v>
      </c>
      <c r="D42" s="6" t="s">
        <v>547</v>
      </c>
      <c r="E42" s="7">
        <v>10489</v>
      </c>
      <c r="F42" s="7">
        <v>10360</v>
      </c>
      <c r="G42" s="7">
        <v>11455</v>
      </c>
      <c r="H42" s="7">
        <v>12060</v>
      </c>
      <c r="I42" s="7">
        <v>12850</v>
      </c>
      <c r="J42" s="7">
        <v>11460</v>
      </c>
      <c r="K42" s="7">
        <v>11240</v>
      </c>
      <c r="L42" s="7">
        <v>13050</v>
      </c>
      <c r="M42" s="7">
        <v>12460</v>
      </c>
      <c r="N42" s="7">
        <v>12630</v>
      </c>
      <c r="O42" s="7">
        <v>12980</v>
      </c>
      <c r="P42" s="7">
        <v>12890</v>
      </c>
      <c r="Q42" s="7">
        <v>12904</v>
      </c>
      <c r="R42" s="7">
        <v>12687</v>
      </c>
      <c r="S42" s="8">
        <v>531.19000000000005</v>
      </c>
      <c r="T42" s="8">
        <v>540.86</v>
      </c>
      <c r="U42" s="8">
        <v>510.08</v>
      </c>
      <c r="V42" s="8">
        <v>478.94</v>
      </c>
      <c r="W42" s="8">
        <v>488.16</v>
      </c>
      <c r="X42" s="8">
        <v>488.24</v>
      </c>
      <c r="Y42" s="8">
        <v>443.1</v>
      </c>
      <c r="Z42" s="8">
        <v>490.24</v>
      </c>
      <c r="AA42" s="8">
        <v>463.81</v>
      </c>
      <c r="AB42" s="8">
        <v>471.5</v>
      </c>
      <c r="AC42" s="8">
        <v>479.62</v>
      </c>
      <c r="AD42" s="8">
        <v>482.97</v>
      </c>
      <c r="AE42" s="8">
        <v>454.49</v>
      </c>
      <c r="AF42" s="8">
        <v>468.25</v>
      </c>
      <c r="AG42" s="7">
        <v>5571600</v>
      </c>
      <c r="AH42" s="7">
        <v>5603300</v>
      </c>
      <c r="AI42" s="7">
        <v>5843000</v>
      </c>
      <c r="AJ42" s="7">
        <v>5776000</v>
      </c>
      <c r="AK42" s="7">
        <v>6272800</v>
      </c>
      <c r="AL42" s="7">
        <v>5595230</v>
      </c>
      <c r="AM42" s="7">
        <v>4980500</v>
      </c>
      <c r="AN42" s="7">
        <v>6397575</v>
      </c>
      <c r="AO42" s="7">
        <v>5779100</v>
      </c>
      <c r="AP42" s="7">
        <v>5955000</v>
      </c>
      <c r="AQ42" s="7">
        <v>6225480</v>
      </c>
      <c r="AR42" s="7">
        <v>6225480</v>
      </c>
      <c r="AS42" s="7">
        <v>5864770</v>
      </c>
      <c r="AT42" s="7">
        <v>5940640</v>
      </c>
      <c r="AU42" s="7"/>
      <c r="AV42" s="7"/>
      <c r="AW42" s="7"/>
      <c r="AX42" s="7"/>
      <c r="AY42" s="7"/>
      <c r="AZ42" s="7"/>
      <c r="BA42" s="7"/>
      <c r="BB42" s="7"/>
      <c r="BC42" s="7"/>
      <c r="BD42" s="7"/>
      <c r="BE42" s="7"/>
      <c r="BF42" s="7"/>
      <c r="BG42" s="7"/>
      <c r="BH42" s="7"/>
    </row>
    <row r="43" spans="3:60" hidden="1">
      <c r="C43" s="6" t="s">
        <v>556</v>
      </c>
      <c r="D43" s="6" t="s">
        <v>548</v>
      </c>
      <c r="E43" s="7">
        <v>10652</v>
      </c>
      <c r="F43" s="7">
        <v>10542</v>
      </c>
      <c r="G43" s="7">
        <v>11636</v>
      </c>
      <c r="H43" s="7">
        <v>12239</v>
      </c>
      <c r="I43" s="7">
        <v>13060</v>
      </c>
      <c r="J43" s="7">
        <v>11670</v>
      </c>
      <c r="K43" s="7">
        <v>11420</v>
      </c>
      <c r="L43" s="7">
        <v>13560</v>
      </c>
      <c r="M43" s="7">
        <v>12970</v>
      </c>
      <c r="N43" s="7">
        <v>13390</v>
      </c>
      <c r="O43" s="7">
        <v>13742</v>
      </c>
      <c r="P43" s="7">
        <v>13750</v>
      </c>
      <c r="Q43" s="7">
        <v>13760</v>
      </c>
      <c r="R43" s="7">
        <v>13542</v>
      </c>
      <c r="S43" s="8">
        <v>526.58000000000004</v>
      </c>
      <c r="T43" s="8">
        <v>535.41999999999996</v>
      </c>
      <c r="U43" s="8">
        <v>506.58</v>
      </c>
      <c r="V43" s="8">
        <v>476.04</v>
      </c>
      <c r="W43" s="8">
        <v>485.73</v>
      </c>
      <c r="X43" s="8">
        <v>486.75</v>
      </c>
      <c r="Y43" s="8">
        <v>442.02</v>
      </c>
      <c r="Z43" s="8">
        <v>487.2</v>
      </c>
      <c r="AA43" s="8">
        <v>460.76</v>
      </c>
      <c r="AB43" s="8">
        <v>466.88</v>
      </c>
      <c r="AC43" s="8">
        <v>475.02</v>
      </c>
      <c r="AD43" s="8">
        <v>477.68</v>
      </c>
      <c r="AE43" s="8">
        <v>449.44</v>
      </c>
      <c r="AF43" s="8">
        <v>460.22</v>
      </c>
      <c r="AG43" s="7">
        <v>5609090</v>
      </c>
      <c r="AH43" s="7">
        <v>5644440</v>
      </c>
      <c r="AI43" s="7">
        <v>5894570</v>
      </c>
      <c r="AJ43" s="7">
        <v>5826230</v>
      </c>
      <c r="AK43" s="7">
        <v>6343640</v>
      </c>
      <c r="AL43" s="7">
        <v>5680390</v>
      </c>
      <c r="AM43" s="7">
        <v>5047830</v>
      </c>
      <c r="AN43" s="7">
        <v>6606375</v>
      </c>
      <c r="AO43" s="7">
        <v>5976100</v>
      </c>
      <c r="AP43" s="7">
        <v>6251500</v>
      </c>
      <c r="AQ43" s="7">
        <v>6527680</v>
      </c>
      <c r="AR43" s="7">
        <v>6568080</v>
      </c>
      <c r="AS43" s="7">
        <v>6184320</v>
      </c>
      <c r="AT43" s="7">
        <v>6232237</v>
      </c>
      <c r="AU43" s="7"/>
      <c r="AV43" s="7"/>
      <c r="AW43" s="7"/>
      <c r="AX43" s="7"/>
      <c r="AY43" s="7"/>
      <c r="AZ43" s="7"/>
      <c r="BA43" s="7"/>
      <c r="BB43" s="7"/>
      <c r="BC43" s="7"/>
      <c r="BD43" s="7"/>
      <c r="BE43" s="7"/>
      <c r="BF43" s="7"/>
      <c r="BG43" s="7"/>
      <c r="BH43" s="7"/>
    </row>
    <row r="44" spans="3:60" hidden="1">
      <c r="C44" s="6" t="s">
        <v>556</v>
      </c>
      <c r="D44" s="6" t="s">
        <v>549</v>
      </c>
      <c r="E44" s="7">
        <v>10945</v>
      </c>
      <c r="F44" s="7">
        <v>10804</v>
      </c>
      <c r="G44" s="7">
        <v>11929</v>
      </c>
      <c r="H44" s="7">
        <v>12606</v>
      </c>
      <c r="I44" s="7">
        <v>13455</v>
      </c>
      <c r="J44" s="7">
        <v>12071</v>
      </c>
      <c r="K44" s="7">
        <v>11816</v>
      </c>
      <c r="L44" s="7">
        <v>13897</v>
      </c>
      <c r="M44" s="7">
        <v>13266</v>
      </c>
      <c r="N44" s="7">
        <v>13653</v>
      </c>
      <c r="O44" s="7">
        <v>14023</v>
      </c>
      <c r="P44" s="7">
        <v>14084</v>
      </c>
      <c r="Q44" s="7">
        <v>14099</v>
      </c>
      <c r="R44" s="7">
        <v>13818</v>
      </c>
      <c r="S44" s="8">
        <v>524.52</v>
      </c>
      <c r="T44" s="8">
        <v>533.15</v>
      </c>
      <c r="U44" s="8">
        <v>502.95</v>
      </c>
      <c r="V44" s="8">
        <v>472.23</v>
      </c>
      <c r="W44" s="8">
        <v>483.62</v>
      </c>
      <c r="X44" s="8">
        <v>479.51</v>
      </c>
      <c r="Y44" s="8">
        <v>438.64</v>
      </c>
      <c r="Z44" s="8">
        <v>484.26</v>
      </c>
      <c r="AA44" s="8">
        <v>458.76</v>
      </c>
      <c r="AB44" s="8">
        <v>464.79</v>
      </c>
      <c r="AC44" s="8">
        <v>472.78</v>
      </c>
      <c r="AD44" s="8">
        <v>476.67</v>
      </c>
      <c r="AE44" s="8">
        <v>447.48</v>
      </c>
      <c r="AF44" s="8">
        <v>458.09</v>
      </c>
      <c r="AG44" s="7">
        <v>5740911</v>
      </c>
      <c r="AH44" s="7">
        <v>5760200</v>
      </c>
      <c r="AI44" s="7">
        <v>5999670</v>
      </c>
      <c r="AJ44" s="7">
        <v>5952930</v>
      </c>
      <c r="AK44" s="7">
        <v>6507140</v>
      </c>
      <c r="AL44" s="7">
        <v>5788200</v>
      </c>
      <c r="AM44" s="7">
        <v>5182980</v>
      </c>
      <c r="AN44" s="7">
        <v>6729785</v>
      </c>
      <c r="AO44" s="7">
        <v>6085920</v>
      </c>
      <c r="AP44" s="7">
        <v>6345720</v>
      </c>
      <c r="AQ44" s="7">
        <v>6629770</v>
      </c>
      <c r="AR44" s="7">
        <v>6713390</v>
      </c>
      <c r="AS44" s="7">
        <v>6308980</v>
      </c>
      <c r="AT44" s="7">
        <v>6329917</v>
      </c>
      <c r="AU44" s="7"/>
      <c r="AV44" s="7"/>
      <c r="AW44" s="7"/>
      <c r="AX44" s="7"/>
      <c r="AY44" s="7"/>
      <c r="AZ44" s="7"/>
      <c r="BA44" s="7"/>
      <c r="BB44" s="7"/>
      <c r="BC44" s="7"/>
      <c r="BD44" s="7"/>
      <c r="BE44" s="7"/>
      <c r="BF44" s="7"/>
      <c r="BG44" s="7"/>
      <c r="BH44" s="7"/>
    </row>
    <row r="45" spans="3:60" hidden="1">
      <c r="C45" s="6" t="s">
        <v>556</v>
      </c>
      <c r="D45" s="6" t="s">
        <v>550</v>
      </c>
      <c r="E45" s="7">
        <v>0</v>
      </c>
      <c r="F45" s="7">
        <v>0</v>
      </c>
      <c r="G45" s="7">
        <v>0</v>
      </c>
      <c r="H45" s="7">
        <v>0</v>
      </c>
      <c r="I45" s="7">
        <v>0</v>
      </c>
      <c r="J45" s="7">
        <v>0</v>
      </c>
      <c r="K45" s="7">
        <v>0</v>
      </c>
      <c r="L45" s="7">
        <v>0</v>
      </c>
      <c r="M45" s="7">
        <v>0</v>
      </c>
      <c r="N45" s="7">
        <v>0</v>
      </c>
      <c r="O45" s="7">
        <v>0</v>
      </c>
      <c r="P45" s="7">
        <v>0</v>
      </c>
      <c r="Q45" s="7">
        <v>0</v>
      </c>
      <c r="R45" s="7">
        <v>0</v>
      </c>
      <c r="S45" s="8"/>
      <c r="T45" s="8"/>
      <c r="U45" s="8"/>
      <c r="V45" s="8"/>
      <c r="W45" s="8"/>
      <c r="X45" s="8"/>
      <c r="Y45" s="8"/>
      <c r="Z45" s="8"/>
      <c r="AA45" s="8"/>
      <c r="AB45" s="8"/>
      <c r="AC45" s="8"/>
      <c r="AD45" s="8"/>
      <c r="AE45" s="8"/>
      <c r="AF45" s="8"/>
      <c r="AG45" s="7">
        <v>0</v>
      </c>
      <c r="AH45" s="7">
        <v>0</v>
      </c>
      <c r="AI45" s="7">
        <v>0</v>
      </c>
      <c r="AJ45" s="7">
        <v>0</v>
      </c>
      <c r="AK45" s="7">
        <v>0</v>
      </c>
      <c r="AL45" s="7">
        <v>0</v>
      </c>
      <c r="AM45" s="7">
        <v>0</v>
      </c>
      <c r="AN45" s="7">
        <v>0</v>
      </c>
      <c r="AO45" s="7">
        <v>0</v>
      </c>
      <c r="AP45" s="7">
        <v>0</v>
      </c>
      <c r="AQ45" s="7">
        <v>0</v>
      </c>
      <c r="AR45" s="7">
        <v>0</v>
      </c>
      <c r="AS45" s="7">
        <v>0</v>
      </c>
      <c r="AT45" s="7">
        <v>0</v>
      </c>
      <c r="AU45" s="7"/>
      <c r="AV45" s="7"/>
      <c r="AW45" s="7"/>
      <c r="AX45" s="7"/>
      <c r="AY45" s="7"/>
      <c r="AZ45" s="7"/>
      <c r="BA45" s="7"/>
      <c r="BB45" s="7"/>
      <c r="BC45" s="7"/>
      <c r="BD45" s="7"/>
      <c r="BE45" s="7"/>
      <c r="BF45" s="7"/>
      <c r="BG45" s="7"/>
      <c r="BH45" s="7"/>
    </row>
    <row r="46" spans="3:60" hidden="1">
      <c r="C46" s="6" t="s">
        <v>556</v>
      </c>
      <c r="D46" s="6" t="s">
        <v>551</v>
      </c>
      <c r="E46" s="7">
        <v>0</v>
      </c>
      <c r="F46" s="7">
        <v>0</v>
      </c>
      <c r="G46" s="7">
        <v>0</v>
      </c>
      <c r="H46" s="7">
        <v>0</v>
      </c>
      <c r="I46" s="7">
        <v>0</v>
      </c>
      <c r="J46" s="7">
        <v>0</v>
      </c>
      <c r="K46" s="7">
        <v>0</v>
      </c>
      <c r="L46" s="7">
        <v>0</v>
      </c>
      <c r="M46" s="7">
        <v>0</v>
      </c>
      <c r="N46" s="7">
        <v>0</v>
      </c>
      <c r="O46" s="7">
        <v>0</v>
      </c>
      <c r="P46" s="7">
        <v>0</v>
      </c>
      <c r="Q46" s="7">
        <v>0</v>
      </c>
      <c r="R46" s="7">
        <v>0</v>
      </c>
      <c r="S46" s="8"/>
      <c r="T46" s="8"/>
      <c r="U46" s="8"/>
      <c r="V46" s="8"/>
      <c r="W46" s="8"/>
      <c r="X46" s="8"/>
      <c r="Y46" s="8"/>
      <c r="Z46" s="8"/>
      <c r="AA46" s="8"/>
      <c r="AB46" s="8"/>
      <c r="AC46" s="8"/>
      <c r="AD46" s="8"/>
      <c r="AE46" s="8"/>
      <c r="AF46" s="8"/>
      <c r="AG46" s="7">
        <v>0</v>
      </c>
      <c r="AH46" s="7">
        <v>0</v>
      </c>
      <c r="AI46" s="7">
        <v>0</v>
      </c>
      <c r="AJ46" s="7">
        <v>0</v>
      </c>
      <c r="AK46" s="7">
        <v>0</v>
      </c>
      <c r="AL46" s="7">
        <v>0</v>
      </c>
      <c r="AM46" s="7">
        <v>0</v>
      </c>
      <c r="AN46" s="7">
        <v>0</v>
      </c>
      <c r="AO46" s="7">
        <v>0</v>
      </c>
      <c r="AP46" s="7">
        <v>0</v>
      </c>
      <c r="AQ46" s="7">
        <v>0</v>
      </c>
      <c r="AR46" s="7">
        <v>0</v>
      </c>
      <c r="AS46" s="7">
        <v>0</v>
      </c>
      <c r="AT46" s="7">
        <v>0</v>
      </c>
      <c r="AU46" s="7"/>
      <c r="AV46" s="7"/>
      <c r="AW46" s="7"/>
      <c r="AX46" s="7"/>
      <c r="AY46" s="7"/>
      <c r="AZ46" s="7"/>
      <c r="BA46" s="7"/>
      <c r="BB46" s="7"/>
      <c r="BC46" s="7"/>
      <c r="BD46" s="7"/>
      <c r="BE46" s="7"/>
      <c r="BF46" s="7"/>
      <c r="BG46" s="7"/>
      <c r="BH46" s="7"/>
    </row>
    <row r="47" spans="3:60" hidden="1">
      <c r="C47" s="6" t="s">
        <v>556</v>
      </c>
      <c r="D47" s="6" t="s">
        <v>552</v>
      </c>
      <c r="E47" s="7">
        <v>0</v>
      </c>
      <c r="F47" s="7">
        <v>0</v>
      </c>
      <c r="G47" s="7">
        <v>0</v>
      </c>
      <c r="H47" s="7">
        <v>0</v>
      </c>
      <c r="I47" s="7">
        <v>0</v>
      </c>
      <c r="J47" s="7">
        <v>0</v>
      </c>
      <c r="K47" s="7">
        <v>0</v>
      </c>
      <c r="L47" s="7">
        <v>0</v>
      </c>
      <c r="M47" s="7">
        <v>0</v>
      </c>
      <c r="N47" s="7">
        <v>0</v>
      </c>
      <c r="O47" s="7">
        <v>0</v>
      </c>
      <c r="P47" s="7">
        <v>0</v>
      </c>
      <c r="Q47" s="7">
        <v>0</v>
      </c>
      <c r="R47" s="7">
        <v>0</v>
      </c>
      <c r="S47" s="8"/>
      <c r="T47" s="8"/>
      <c r="U47" s="8"/>
      <c r="V47" s="8"/>
      <c r="W47" s="8"/>
      <c r="X47" s="8"/>
      <c r="Y47" s="8"/>
      <c r="Z47" s="8"/>
      <c r="AA47" s="8"/>
      <c r="AB47" s="8"/>
      <c r="AC47" s="8"/>
      <c r="AD47" s="8"/>
      <c r="AE47" s="8"/>
      <c r="AF47" s="8"/>
      <c r="AG47" s="7">
        <v>0</v>
      </c>
      <c r="AH47" s="7">
        <v>0</v>
      </c>
      <c r="AI47" s="7">
        <v>0</v>
      </c>
      <c r="AJ47" s="7">
        <v>0</v>
      </c>
      <c r="AK47" s="7">
        <v>0</v>
      </c>
      <c r="AL47" s="7">
        <v>0</v>
      </c>
      <c r="AM47" s="7">
        <v>0</v>
      </c>
      <c r="AN47" s="7">
        <v>0</v>
      </c>
      <c r="AO47" s="7">
        <v>0</v>
      </c>
      <c r="AP47" s="7">
        <v>0</v>
      </c>
      <c r="AQ47" s="7">
        <v>0</v>
      </c>
      <c r="AR47" s="7">
        <v>0</v>
      </c>
      <c r="AS47" s="7">
        <v>0</v>
      </c>
      <c r="AT47" s="7">
        <v>0</v>
      </c>
      <c r="AU47" s="7"/>
      <c r="AV47" s="7"/>
      <c r="AW47" s="7"/>
      <c r="AX47" s="7"/>
      <c r="AY47" s="7"/>
      <c r="AZ47" s="7"/>
      <c r="BA47" s="7"/>
      <c r="BB47" s="7"/>
      <c r="BC47" s="7"/>
      <c r="BD47" s="7"/>
      <c r="BE47" s="7"/>
      <c r="BF47" s="7"/>
      <c r="BG47" s="7"/>
      <c r="BH47" s="7"/>
    </row>
    <row r="48" spans="3:60" hidden="1">
      <c r="C48" s="6" t="s">
        <v>556</v>
      </c>
      <c r="D48" s="6" t="s">
        <v>553</v>
      </c>
      <c r="E48" s="7">
        <v>0</v>
      </c>
      <c r="F48" s="7">
        <v>0</v>
      </c>
      <c r="G48" s="7">
        <v>0</v>
      </c>
      <c r="H48" s="7">
        <v>0</v>
      </c>
      <c r="I48" s="7">
        <v>0</v>
      </c>
      <c r="J48" s="7">
        <v>0</v>
      </c>
      <c r="K48" s="7">
        <v>0</v>
      </c>
      <c r="L48" s="7">
        <v>0</v>
      </c>
      <c r="M48" s="7">
        <v>0</v>
      </c>
      <c r="N48" s="7">
        <v>0</v>
      </c>
      <c r="O48" s="7">
        <v>0</v>
      </c>
      <c r="P48" s="7">
        <v>0</v>
      </c>
      <c r="Q48" s="7">
        <v>0</v>
      </c>
      <c r="R48" s="7">
        <v>0</v>
      </c>
      <c r="S48" s="8"/>
      <c r="T48" s="8"/>
      <c r="U48" s="8"/>
      <c r="V48" s="8"/>
      <c r="W48" s="8"/>
      <c r="X48" s="8"/>
      <c r="Y48" s="8"/>
      <c r="Z48" s="8"/>
      <c r="AA48" s="8"/>
      <c r="AB48" s="8"/>
      <c r="AC48" s="8"/>
      <c r="AD48" s="8"/>
      <c r="AE48" s="8"/>
      <c r="AF48" s="8"/>
      <c r="AG48" s="7">
        <v>0</v>
      </c>
      <c r="AH48" s="7">
        <v>0</v>
      </c>
      <c r="AI48" s="7">
        <v>0</v>
      </c>
      <c r="AJ48" s="7">
        <v>0</v>
      </c>
      <c r="AK48" s="7">
        <v>0</v>
      </c>
      <c r="AL48" s="7">
        <v>0</v>
      </c>
      <c r="AM48" s="7">
        <v>0</v>
      </c>
      <c r="AN48" s="7">
        <v>0</v>
      </c>
      <c r="AO48" s="7">
        <v>0</v>
      </c>
      <c r="AP48" s="7">
        <v>0</v>
      </c>
      <c r="AQ48" s="7">
        <v>0</v>
      </c>
      <c r="AR48" s="7">
        <v>0</v>
      </c>
      <c r="AS48" s="7">
        <v>0</v>
      </c>
      <c r="AT48" s="7">
        <v>0</v>
      </c>
      <c r="AU48" s="7"/>
      <c r="AV48" s="7"/>
      <c r="AW48" s="7"/>
      <c r="AX48" s="7"/>
      <c r="AY48" s="7"/>
      <c r="AZ48" s="7"/>
      <c r="BA48" s="7"/>
      <c r="BB48" s="7"/>
      <c r="BC48" s="7"/>
      <c r="BD48" s="7"/>
      <c r="BE48" s="7"/>
      <c r="BF48" s="7"/>
      <c r="BG48" s="7"/>
      <c r="BH48" s="7"/>
    </row>
    <row r="49" spans="3:60" hidden="1">
      <c r="C49" s="6" t="s">
        <v>556</v>
      </c>
      <c r="D49" s="6" t="s">
        <v>554</v>
      </c>
      <c r="E49" s="7">
        <v>10945</v>
      </c>
      <c r="F49" s="7">
        <v>10804</v>
      </c>
      <c r="G49" s="7">
        <v>11929</v>
      </c>
      <c r="H49" s="7">
        <v>12606</v>
      </c>
      <c r="I49" s="7">
        <v>13455</v>
      </c>
      <c r="J49" s="7">
        <v>12071</v>
      </c>
      <c r="K49" s="7">
        <v>11816</v>
      </c>
      <c r="L49" s="7">
        <v>13897</v>
      </c>
      <c r="M49" s="7">
        <v>13266</v>
      </c>
      <c r="N49" s="7">
        <v>13653</v>
      </c>
      <c r="O49" s="7">
        <v>14023</v>
      </c>
      <c r="P49" s="7">
        <v>14084</v>
      </c>
      <c r="Q49" s="7">
        <v>14099</v>
      </c>
      <c r="R49" s="7">
        <v>13818</v>
      </c>
      <c r="S49" s="8"/>
      <c r="T49" s="8"/>
      <c r="U49" s="8"/>
      <c r="V49" s="8"/>
      <c r="W49" s="8"/>
      <c r="X49" s="8"/>
      <c r="Y49" s="8"/>
      <c r="Z49" s="8"/>
      <c r="AA49" s="8"/>
      <c r="AB49" s="8"/>
      <c r="AC49" s="8"/>
      <c r="AD49" s="8"/>
      <c r="AE49" s="8"/>
      <c r="AF49" s="8"/>
      <c r="AG49" s="7">
        <v>5740911</v>
      </c>
      <c r="AH49" s="7">
        <v>5760200</v>
      </c>
      <c r="AI49" s="7">
        <v>5999670</v>
      </c>
      <c r="AJ49" s="7">
        <v>5952930</v>
      </c>
      <c r="AK49" s="7">
        <v>6507140</v>
      </c>
      <c r="AL49" s="7">
        <v>5788200</v>
      </c>
      <c r="AM49" s="7">
        <v>5182980</v>
      </c>
      <c r="AN49" s="7">
        <v>6729785</v>
      </c>
      <c r="AO49" s="7">
        <v>6085920</v>
      </c>
      <c r="AP49" s="7">
        <v>6345720</v>
      </c>
      <c r="AQ49" s="7">
        <v>6629770</v>
      </c>
      <c r="AR49" s="7">
        <v>6713390</v>
      </c>
      <c r="AS49" s="7">
        <v>6308980</v>
      </c>
      <c r="AT49" s="7">
        <v>6329917</v>
      </c>
      <c r="AU49" s="7"/>
      <c r="AV49" s="7"/>
      <c r="AW49" s="7"/>
      <c r="AX49" s="7"/>
      <c r="AY49" s="7"/>
      <c r="AZ49" s="7"/>
      <c r="BA49" s="7"/>
      <c r="BB49" s="7"/>
      <c r="BC49" s="7"/>
      <c r="BD49" s="7"/>
      <c r="BE49" s="7"/>
      <c r="BF49" s="7"/>
      <c r="BG49" s="7"/>
      <c r="BH49" s="7"/>
    </row>
    <row r="50" spans="3:60" hidden="1">
      <c r="C50" s="6" t="s">
        <v>557</v>
      </c>
      <c r="D50" s="6" t="s">
        <v>543</v>
      </c>
      <c r="E50" s="7">
        <v>0</v>
      </c>
      <c r="F50" s="7">
        <v>0</v>
      </c>
      <c r="G50" s="7">
        <v>0</v>
      </c>
      <c r="H50" s="7">
        <v>0</v>
      </c>
      <c r="I50" s="7">
        <v>0</v>
      </c>
      <c r="J50" s="7">
        <v>0</v>
      </c>
      <c r="K50" s="7">
        <v>0</v>
      </c>
      <c r="L50" s="7">
        <v>0</v>
      </c>
      <c r="M50" s="7">
        <v>0</v>
      </c>
      <c r="N50" s="7">
        <v>0</v>
      </c>
      <c r="O50" s="7">
        <v>0</v>
      </c>
      <c r="P50" s="7">
        <v>0</v>
      </c>
      <c r="Q50" s="7">
        <v>0</v>
      </c>
      <c r="R50" s="7">
        <v>0</v>
      </c>
      <c r="S50" s="8"/>
      <c r="T50" s="8"/>
      <c r="U50" s="8"/>
      <c r="V50" s="8"/>
      <c r="W50" s="8"/>
      <c r="X50" s="8"/>
      <c r="Y50" s="8"/>
      <c r="Z50" s="8"/>
      <c r="AA50" s="8"/>
      <c r="AB50" s="8"/>
      <c r="AC50" s="8"/>
      <c r="AD50" s="8"/>
      <c r="AE50" s="8"/>
      <c r="AF50" s="8"/>
      <c r="AG50" s="7">
        <v>0</v>
      </c>
      <c r="AH50" s="7">
        <v>0</v>
      </c>
      <c r="AI50" s="7">
        <v>0</v>
      </c>
      <c r="AJ50" s="7">
        <v>0</v>
      </c>
      <c r="AK50" s="7">
        <v>0</v>
      </c>
      <c r="AL50" s="7">
        <v>0</v>
      </c>
      <c r="AM50" s="7">
        <v>0</v>
      </c>
      <c r="AN50" s="7">
        <v>0</v>
      </c>
      <c r="AO50" s="7">
        <v>0</v>
      </c>
      <c r="AP50" s="7">
        <v>0</v>
      </c>
      <c r="AQ50" s="7">
        <v>0</v>
      </c>
      <c r="AR50" s="7">
        <v>0</v>
      </c>
      <c r="AS50" s="7">
        <v>0</v>
      </c>
      <c r="AT50" s="7">
        <v>0</v>
      </c>
      <c r="AU50" s="7"/>
      <c r="AV50" s="7"/>
      <c r="AW50" s="7"/>
      <c r="AX50" s="7"/>
      <c r="AY50" s="7"/>
      <c r="AZ50" s="7"/>
      <c r="BA50" s="7"/>
      <c r="BB50" s="7"/>
      <c r="BC50" s="7"/>
      <c r="BD50" s="7"/>
      <c r="BE50" s="7"/>
      <c r="BF50" s="7"/>
      <c r="BG50" s="7"/>
      <c r="BH50" s="7"/>
    </row>
    <row r="51" spans="3:60" hidden="1">
      <c r="C51" s="6" t="s">
        <v>557</v>
      </c>
      <c r="D51" s="6" t="s">
        <v>544</v>
      </c>
      <c r="E51" s="7">
        <v>0</v>
      </c>
      <c r="F51" s="7">
        <v>0</v>
      </c>
      <c r="G51" s="7">
        <v>0</v>
      </c>
      <c r="H51" s="7">
        <v>0</v>
      </c>
      <c r="I51" s="7">
        <v>0</v>
      </c>
      <c r="J51" s="7">
        <v>0</v>
      </c>
      <c r="K51" s="7">
        <v>0</v>
      </c>
      <c r="L51" s="7">
        <v>0</v>
      </c>
      <c r="M51" s="7">
        <v>0</v>
      </c>
      <c r="N51" s="7">
        <v>0</v>
      </c>
      <c r="O51" s="7">
        <v>0</v>
      </c>
      <c r="P51" s="7">
        <v>0</v>
      </c>
      <c r="Q51" s="7">
        <v>0</v>
      </c>
      <c r="R51" s="7">
        <v>0</v>
      </c>
      <c r="S51" s="8"/>
      <c r="T51" s="8"/>
      <c r="U51" s="8"/>
      <c r="V51" s="8"/>
      <c r="W51" s="8"/>
      <c r="X51" s="8"/>
      <c r="Y51" s="8"/>
      <c r="Z51" s="8"/>
      <c r="AA51" s="8"/>
      <c r="AB51" s="8"/>
      <c r="AC51" s="8"/>
      <c r="AD51" s="8"/>
      <c r="AE51" s="8"/>
      <c r="AF51" s="8"/>
      <c r="AG51" s="7">
        <v>0</v>
      </c>
      <c r="AH51" s="7">
        <v>0</v>
      </c>
      <c r="AI51" s="7">
        <v>0</v>
      </c>
      <c r="AJ51" s="7">
        <v>0</v>
      </c>
      <c r="AK51" s="7">
        <v>0</v>
      </c>
      <c r="AL51" s="7">
        <v>0</v>
      </c>
      <c r="AM51" s="7">
        <v>0</v>
      </c>
      <c r="AN51" s="7">
        <v>0</v>
      </c>
      <c r="AO51" s="7">
        <v>0</v>
      </c>
      <c r="AP51" s="7">
        <v>0</v>
      </c>
      <c r="AQ51" s="7">
        <v>0</v>
      </c>
      <c r="AR51" s="7">
        <v>0</v>
      </c>
      <c r="AS51" s="7">
        <v>0</v>
      </c>
      <c r="AT51" s="7">
        <v>0</v>
      </c>
      <c r="AU51" s="7"/>
      <c r="AV51" s="7"/>
      <c r="AW51" s="7"/>
      <c r="AX51" s="7"/>
      <c r="AY51" s="7"/>
      <c r="AZ51" s="7"/>
      <c r="BA51" s="7"/>
      <c r="BB51" s="7"/>
      <c r="BC51" s="7"/>
      <c r="BD51" s="7"/>
      <c r="BE51" s="7"/>
      <c r="BF51" s="7"/>
      <c r="BG51" s="7"/>
      <c r="BH51" s="7"/>
    </row>
    <row r="52" spans="3:60" hidden="1">
      <c r="C52" s="6" t="s">
        <v>557</v>
      </c>
      <c r="D52" s="6" t="s">
        <v>545</v>
      </c>
      <c r="E52" s="7">
        <v>0</v>
      </c>
      <c r="F52" s="7">
        <v>0</v>
      </c>
      <c r="G52" s="7">
        <v>0</v>
      </c>
      <c r="H52" s="7">
        <v>0</v>
      </c>
      <c r="I52" s="7">
        <v>0</v>
      </c>
      <c r="J52" s="7">
        <v>0</v>
      </c>
      <c r="K52" s="7">
        <v>0</v>
      </c>
      <c r="L52" s="7">
        <v>0</v>
      </c>
      <c r="M52" s="7">
        <v>0</v>
      </c>
      <c r="N52" s="7">
        <v>0</v>
      </c>
      <c r="O52" s="7">
        <v>0</v>
      </c>
      <c r="P52" s="7">
        <v>0</v>
      </c>
      <c r="Q52" s="7">
        <v>0</v>
      </c>
      <c r="R52" s="7">
        <v>0</v>
      </c>
      <c r="S52" s="8"/>
      <c r="T52" s="8"/>
      <c r="U52" s="8"/>
      <c r="V52" s="8"/>
      <c r="W52" s="8"/>
      <c r="X52" s="8"/>
      <c r="Y52" s="8"/>
      <c r="Z52" s="8"/>
      <c r="AA52" s="8"/>
      <c r="AB52" s="8"/>
      <c r="AC52" s="8"/>
      <c r="AD52" s="8"/>
      <c r="AE52" s="8"/>
      <c r="AF52" s="8"/>
      <c r="AG52" s="7">
        <v>0</v>
      </c>
      <c r="AH52" s="7">
        <v>0</v>
      </c>
      <c r="AI52" s="7">
        <v>0</v>
      </c>
      <c r="AJ52" s="7">
        <v>0</v>
      </c>
      <c r="AK52" s="7">
        <v>0</v>
      </c>
      <c r="AL52" s="7">
        <v>0</v>
      </c>
      <c r="AM52" s="7">
        <v>0</v>
      </c>
      <c r="AN52" s="7">
        <v>0</v>
      </c>
      <c r="AO52" s="7">
        <v>0</v>
      </c>
      <c r="AP52" s="7">
        <v>0</v>
      </c>
      <c r="AQ52" s="7">
        <v>0</v>
      </c>
      <c r="AR52" s="7">
        <v>0</v>
      </c>
      <c r="AS52" s="7">
        <v>0</v>
      </c>
      <c r="AT52" s="7">
        <v>0</v>
      </c>
      <c r="AU52" s="7"/>
      <c r="AV52" s="7"/>
      <c r="AW52" s="7"/>
      <c r="AX52" s="7"/>
      <c r="AY52" s="7"/>
      <c r="AZ52" s="7"/>
      <c r="BA52" s="7"/>
      <c r="BB52" s="7"/>
      <c r="BC52" s="7"/>
      <c r="BD52" s="7"/>
      <c r="BE52" s="7"/>
      <c r="BF52" s="7"/>
      <c r="BG52" s="7"/>
      <c r="BH52" s="7"/>
    </row>
    <row r="53" spans="3:60" hidden="1">
      <c r="C53" s="6" t="s">
        <v>557</v>
      </c>
      <c r="D53" s="6" t="s">
        <v>546</v>
      </c>
      <c r="E53" s="7">
        <v>234</v>
      </c>
      <c r="F53" s="7">
        <v>199</v>
      </c>
      <c r="G53" s="7">
        <v>193</v>
      </c>
      <c r="H53" s="7">
        <v>183</v>
      </c>
      <c r="I53" s="7">
        <v>197</v>
      </c>
      <c r="J53" s="7">
        <v>196</v>
      </c>
      <c r="K53" s="7">
        <v>176</v>
      </c>
      <c r="L53" s="7">
        <v>176</v>
      </c>
      <c r="M53" s="7">
        <v>176</v>
      </c>
      <c r="N53" s="7">
        <v>190</v>
      </c>
      <c r="O53" s="7">
        <v>200</v>
      </c>
      <c r="P53" s="7">
        <v>160</v>
      </c>
      <c r="Q53" s="7">
        <v>160</v>
      </c>
      <c r="R53" s="7">
        <v>180</v>
      </c>
      <c r="S53" s="8">
        <v>218.76</v>
      </c>
      <c r="T53" s="8">
        <v>262.14</v>
      </c>
      <c r="U53" s="8">
        <v>224.32</v>
      </c>
      <c r="V53" s="8">
        <v>188.18</v>
      </c>
      <c r="W53" s="8">
        <v>346.12</v>
      </c>
      <c r="X53" s="8">
        <v>313.19</v>
      </c>
      <c r="Y53" s="8">
        <v>299.89</v>
      </c>
      <c r="Z53" s="8">
        <v>380</v>
      </c>
      <c r="AA53" s="8">
        <v>292.61</v>
      </c>
      <c r="AB53" s="8">
        <v>361.84</v>
      </c>
      <c r="AC53" s="8">
        <v>333</v>
      </c>
      <c r="AD53" s="8">
        <v>444.38</v>
      </c>
      <c r="AE53" s="8">
        <v>385</v>
      </c>
      <c r="AF53" s="8">
        <v>449.44</v>
      </c>
      <c r="AG53" s="7">
        <v>51190</v>
      </c>
      <c r="AH53" s="7">
        <v>52165</v>
      </c>
      <c r="AI53" s="7">
        <v>43293</v>
      </c>
      <c r="AJ53" s="7">
        <v>34437</v>
      </c>
      <c r="AK53" s="7">
        <v>68186</v>
      </c>
      <c r="AL53" s="7">
        <v>61386</v>
      </c>
      <c r="AM53" s="7">
        <v>52780</v>
      </c>
      <c r="AN53" s="7">
        <v>66880</v>
      </c>
      <c r="AO53" s="7">
        <v>51500</v>
      </c>
      <c r="AP53" s="7">
        <v>68750</v>
      </c>
      <c r="AQ53" s="7">
        <v>66600</v>
      </c>
      <c r="AR53" s="7">
        <v>71100</v>
      </c>
      <c r="AS53" s="7">
        <v>61600</v>
      </c>
      <c r="AT53" s="7">
        <v>80900</v>
      </c>
      <c r="AU53" s="7"/>
      <c r="AV53" s="7"/>
      <c r="AW53" s="7"/>
      <c r="AX53" s="7"/>
      <c r="AY53" s="7"/>
      <c r="AZ53" s="7"/>
      <c r="BA53" s="7"/>
      <c r="BB53" s="7"/>
      <c r="BC53" s="7"/>
      <c r="BD53" s="7"/>
      <c r="BE53" s="7"/>
      <c r="BF53" s="7"/>
      <c r="BG53" s="7"/>
      <c r="BH53" s="7"/>
    </row>
    <row r="54" spans="3:60" hidden="1">
      <c r="C54" s="6" t="s">
        <v>557</v>
      </c>
      <c r="D54" s="6" t="s">
        <v>547</v>
      </c>
      <c r="E54" s="7">
        <v>572</v>
      </c>
      <c r="F54" s="7">
        <v>562</v>
      </c>
      <c r="G54" s="7">
        <v>550</v>
      </c>
      <c r="H54" s="7">
        <v>617</v>
      </c>
      <c r="I54" s="7">
        <v>568</v>
      </c>
      <c r="J54" s="7">
        <v>565</v>
      </c>
      <c r="K54" s="7">
        <v>606</v>
      </c>
      <c r="L54" s="7">
        <v>674</v>
      </c>
      <c r="M54" s="7">
        <v>613</v>
      </c>
      <c r="N54" s="7">
        <v>660</v>
      </c>
      <c r="O54" s="7">
        <v>755</v>
      </c>
      <c r="P54" s="7">
        <v>610</v>
      </c>
      <c r="Q54" s="7">
        <v>600</v>
      </c>
      <c r="R54" s="7">
        <v>610</v>
      </c>
      <c r="S54" s="8">
        <v>215.56</v>
      </c>
      <c r="T54" s="8">
        <v>281.45</v>
      </c>
      <c r="U54" s="8">
        <v>253.37</v>
      </c>
      <c r="V54" s="8">
        <v>219.47</v>
      </c>
      <c r="W54" s="8">
        <v>344.47</v>
      </c>
      <c r="X54" s="8">
        <v>305.38</v>
      </c>
      <c r="Y54" s="8">
        <v>290.99</v>
      </c>
      <c r="Z54" s="8">
        <v>372.7</v>
      </c>
      <c r="AA54" s="8">
        <v>298.60000000000002</v>
      </c>
      <c r="AB54" s="8">
        <v>333.94</v>
      </c>
      <c r="AC54" s="8">
        <v>302.05</v>
      </c>
      <c r="AD54" s="8">
        <v>396.89</v>
      </c>
      <c r="AE54" s="8">
        <v>331.83</v>
      </c>
      <c r="AF54" s="8">
        <v>388.52</v>
      </c>
      <c r="AG54" s="7">
        <v>123300</v>
      </c>
      <c r="AH54" s="7">
        <v>158175</v>
      </c>
      <c r="AI54" s="7">
        <v>139354</v>
      </c>
      <c r="AJ54" s="7">
        <v>135415</v>
      </c>
      <c r="AK54" s="7">
        <v>195658</v>
      </c>
      <c r="AL54" s="7">
        <v>172538</v>
      </c>
      <c r="AM54" s="7">
        <v>176339</v>
      </c>
      <c r="AN54" s="7">
        <v>251201</v>
      </c>
      <c r="AO54" s="7">
        <v>183044</v>
      </c>
      <c r="AP54" s="7">
        <v>220400</v>
      </c>
      <c r="AQ54" s="7">
        <v>228050</v>
      </c>
      <c r="AR54" s="7">
        <v>242100</v>
      </c>
      <c r="AS54" s="7">
        <v>199100</v>
      </c>
      <c r="AT54" s="7">
        <v>237000</v>
      </c>
      <c r="AU54" s="7"/>
      <c r="AV54" s="7"/>
      <c r="AW54" s="7"/>
      <c r="AX54" s="7"/>
      <c r="AY54" s="7"/>
      <c r="AZ54" s="7"/>
      <c r="BA54" s="7"/>
      <c r="BB54" s="7"/>
      <c r="BC54" s="7"/>
      <c r="BD54" s="7"/>
      <c r="BE54" s="7"/>
      <c r="BF54" s="7"/>
      <c r="BG54" s="7"/>
      <c r="BH54" s="7"/>
    </row>
    <row r="55" spans="3:60" hidden="1">
      <c r="C55" s="6" t="s">
        <v>557</v>
      </c>
      <c r="D55" s="6" t="s">
        <v>548</v>
      </c>
      <c r="E55" s="7">
        <v>806</v>
      </c>
      <c r="F55" s="7">
        <v>761</v>
      </c>
      <c r="G55" s="7">
        <v>743</v>
      </c>
      <c r="H55" s="7">
        <v>800</v>
      </c>
      <c r="I55" s="7">
        <v>765</v>
      </c>
      <c r="J55" s="7">
        <v>761</v>
      </c>
      <c r="K55" s="7">
        <v>782</v>
      </c>
      <c r="L55" s="7">
        <v>850</v>
      </c>
      <c r="M55" s="7">
        <v>789</v>
      </c>
      <c r="N55" s="7">
        <v>850</v>
      </c>
      <c r="O55" s="7">
        <v>955</v>
      </c>
      <c r="P55" s="7">
        <v>770</v>
      </c>
      <c r="Q55" s="7">
        <v>760</v>
      </c>
      <c r="R55" s="7">
        <v>790</v>
      </c>
      <c r="S55" s="8">
        <v>216.49</v>
      </c>
      <c r="T55" s="8">
        <v>276.39999999999998</v>
      </c>
      <c r="U55" s="8">
        <v>245.82</v>
      </c>
      <c r="V55" s="8">
        <v>212.32</v>
      </c>
      <c r="W55" s="8">
        <v>344.89</v>
      </c>
      <c r="X55" s="8">
        <v>307.39</v>
      </c>
      <c r="Y55" s="8">
        <v>292.99</v>
      </c>
      <c r="Z55" s="8">
        <v>374.21</v>
      </c>
      <c r="AA55" s="8">
        <v>297.27</v>
      </c>
      <c r="AB55" s="8">
        <v>340.18</v>
      </c>
      <c r="AC55" s="8">
        <v>308.52999999999997</v>
      </c>
      <c r="AD55" s="8">
        <v>406.75</v>
      </c>
      <c r="AE55" s="8">
        <v>343.03</v>
      </c>
      <c r="AF55" s="8">
        <v>402.41</v>
      </c>
      <c r="AG55" s="7">
        <v>174490</v>
      </c>
      <c r="AH55" s="7">
        <v>210340</v>
      </c>
      <c r="AI55" s="7">
        <v>182647</v>
      </c>
      <c r="AJ55" s="7">
        <v>169852</v>
      </c>
      <c r="AK55" s="7">
        <v>263844</v>
      </c>
      <c r="AL55" s="7">
        <v>233924</v>
      </c>
      <c r="AM55" s="7">
        <v>229119</v>
      </c>
      <c r="AN55" s="7">
        <v>318081</v>
      </c>
      <c r="AO55" s="7">
        <v>234544</v>
      </c>
      <c r="AP55" s="7">
        <v>289150</v>
      </c>
      <c r="AQ55" s="7">
        <v>294650</v>
      </c>
      <c r="AR55" s="7">
        <v>313200</v>
      </c>
      <c r="AS55" s="7">
        <v>260700</v>
      </c>
      <c r="AT55" s="7">
        <v>317900</v>
      </c>
      <c r="AU55" s="7"/>
      <c r="AV55" s="7"/>
      <c r="AW55" s="7"/>
      <c r="AX55" s="7"/>
      <c r="AY55" s="7"/>
      <c r="AZ55" s="7"/>
      <c r="BA55" s="7"/>
      <c r="BB55" s="7"/>
      <c r="BC55" s="7"/>
      <c r="BD55" s="7"/>
      <c r="BE55" s="7"/>
      <c r="BF55" s="7"/>
      <c r="BG55" s="7"/>
      <c r="BH55" s="7"/>
    </row>
    <row r="56" spans="3:60" hidden="1">
      <c r="C56" s="6" t="s">
        <v>557</v>
      </c>
      <c r="D56" s="6" t="s">
        <v>549</v>
      </c>
      <c r="E56" s="7">
        <v>806</v>
      </c>
      <c r="F56" s="7">
        <v>761</v>
      </c>
      <c r="G56" s="7">
        <v>743</v>
      </c>
      <c r="H56" s="7">
        <v>800</v>
      </c>
      <c r="I56" s="7">
        <v>765</v>
      </c>
      <c r="J56" s="7">
        <v>761</v>
      </c>
      <c r="K56" s="7">
        <v>782</v>
      </c>
      <c r="L56" s="7">
        <v>850</v>
      </c>
      <c r="M56" s="7">
        <v>789</v>
      </c>
      <c r="N56" s="7">
        <v>850</v>
      </c>
      <c r="O56" s="7">
        <v>955</v>
      </c>
      <c r="P56" s="7">
        <v>770</v>
      </c>
      <c r="Q56" s="7">
        <v>760</v>
      </c>
      <c r="R56" s="7">
        <v>790</v>
      </c>
      <c r="S56" s="8">
        <v>216.49</v>
      </c>
      <c r="T56" s="8">
        <v>276.39999999999998</v>
      </c>
      <c r="U56" s="8">
        <v>245.82</v>
      </c>
      <c r="V56" s="8">
        <v>212.32</v>
      </c>
      <c r="W56" s="8">
        <v>344.89</v>
      </c>
      <c r="X56" s="8">
        <v>307.39</v>
      </c>
      <c r="Y56" s="8">
        <v>292.99</v>
      </c>
      <c r="Z56" s="8">
        <v>374.21</v>
      </c>
      <c r="AA56" s="8">
        <v>297.27</v>
      </c>
      <c r="AB56" s="8">
        <v>340.18</v>
      </c>
      <c r="AC56" s="8">
        <v>308.52999999999997</v>
      </c>
      <c r="AD56" s="8">
        <v>406.75</v>
      </c>
      <c r="AE56" s="8">
        <v>343.03</v>
      </c>
      <c r="AF56" s="8">
        <v>402.41</v>
      </c>
      <c r="AG56" s="7">
        <v>174490</v>
      </c>
      <c r="AH56" s="7">
        <v>210340</v>
      </c>
      <c r="AI56" s="7">
        <v>182647</v>
      </c>
      <c r="AJ56" s="7">
        <v>169852</v>
      </c>
      <c r="AK56" s="7">
        <v>263844</v>
      </c>
      <c r="AL56" s="7">
        <v>233924</v>
      </c>
      <c r="AM56" s="7">
        <v>229119</v>
      </c>
      <c r="AN56" s="7">
        <v>318081</v>
      </c>
      <c r="AO56" s="7">
        <v>234544</v>
      </c>
      <c r="AP56" s="7">
        <v>289150</v>
      </c>
      <c r="AQ56" s="7">
        <v>294650</v>
      </c>
      <c r="AR56" s="7">
        <v>313200</v>
      </c>
      <c r="AS56" s="7">
        <v>260700</v>
      </c>
      <c r="AT56" s="7">
        <v>317900</v>
      </c>
      <c r="AU56" s="7"/>
      <c r="AV56" s="7"/>
      <c r="AW56" s="7"/>
      <c r="AX56" s="7"/>
      <c r="AY56" s="7"/>
      <c r="AZ56" s="7"/>
      <c r="BA56" s="7"/>
      <c r="BB56" s="7"/>
      <c r="BC56" s="7"/>
      <c r="BD56" s="7"/>
      <c r="BE56" s="7"/>
      <c r="BF56" s="7"/>
      <c r="BG56" s="7"/>
      <c r="BH56" s="7"/>
    </row>
    <row r="57" spans="3:60" hidden="1">
      <c r="C57" s="6" t="s">
        <v>557</v>
      </c>
      <c r="D57" s="6" t="s">
        <v>550</v>
      </c>
      <c r="E57" s="7">
        <v>0</v>
      </c>
      <c r="F57" s="7">
        <v>0</v>
      </c>
      <c r="G57" s="7">
        <v>0</v>
      </c>
      <c r="H57" s="7">
        <v>0</v>
      </c>
      <c r="I57" s="7">
        <v>0</v>
      </c>
      <c r="J57" s="7">
        <v>0</v>
      </c>
      <c r="K57" s="7">
        <v>0</v>
      </c>
      <c r="L57" s="7">
        <v>0</v>
      </c>
      <c r="M57" s="7">
        <v>0</v>
      </c>
      <c r="N57" s="7">
        <v>0</v>
      </c>
      <c r="O57" s="7">
        <v>0</v>
      </c>
      <c r="P57" s="7">
        <v>0</v>
      </c>
      <c r="Q57" s="7">
        <v>0</v>
      </c>
      <c r="R57" s="7">
        <v>0</v>
      </c>
      <c r="S57" s="8"/>
      <c r="T57" s="8"/>
      <c r="U57" s="8"/>
      <c r="V57" s="8"/>
      <c r="W57" s="8"/>
      <c r="X57" s="8"/>
      <c r="Y57" s="8"/>
      <c r="Z57" s="8"/>
      <c r="AA57" s="8"/>
      <c r="AB57" s="8"/>
      <c r="AC57" s="8"/>
      <c r="AD57" s="8"/>
      <c r="AE57" s="8"/>
      <c r="AF57" s="8"/>
      <c r="AG57" s="7">
        <v>0</v>
      </c>
      <c r="AH57" s="7">
        <v>0</v>
      </c>
      <c r="AI57" s="7">
        <v>0</v>
      </c>
      <c r="AJ57" s="7">
        <v>0</v>
      </c>
      <c r="AK57" s="7">
        <v>0</v>
      </c>
      <c r="AL57" s="7">
        <v>0</v>
      </c>
      <c r="AM57" s="7">
        <v>0</v>
      </c>
      <c r="AN57" s="7">
        <v>0</v>
      </c>
      <c r="AO57" s="7">
        <v>0</v>
      </c>
      <c r="AP57" s="7">
        <v>0</v>
      </c>
      <c r="AQ57" s="7">
        <v>0</v>
      </c>
      <c r="AR57" s="7">
        <v>0</v>
      </c>
      <c r="AS57" s="7">
        <v>0</v>
      </c>
      <c r="AT57" s="7">
        <v>0</v>
      </c>
      <c r="AU57" s="7"/>
      <c r="AV57" s="7"/>
      <c r="AW57" s="7"/>
      <c r="AX57" s="7"/>
      <c r="AY57" s="7"/>
      <c r="AZ57" s="7"/>
      <c r="BA57" s="7"/>
      <c r="BB57" s="7"/>
      <c r="BC57" s="7"/>
      <c r="BD57" s="7"/>
      <c r="BE57" s="7"/>
      <c r="BF57" s="7"/>
      <c r="BG57" s="7"/>
      <c r="BH57" s="7"/>
    </row>
    <row r="58" spans="3:60" hidden="1">
      <c r="C58" s="6" t="s">
        <v>557</v>
      </c>
      <c r="D58" s="6" t="s">
        <v>551</v>
      </c>
      <c r="E58" s="7">
        <v>0</v>
      </c>
      <c r="F58" s="7">
        <v>0</v>
      </c>
      <c r="G58" s="7">
        <v>0</v>
      </c>
      <c r="H58" s="7">
        <v>0</v>
      </c>
      <c r="I58" s="7">
        <v>0</v>
      </c>
      <c r="J58" s="7">
        <v>0</v>
      </c>
      <c r="K58" s="7">
        <v>0</v>
      </c>
      <c r="L58" s="7">
        <v>0</v>
      </c>
      <c r="M58" s="7">
        <v>0</v>
      </c>
      <c r="N58" s="7">
        <v>0</v>
      </c>
      <c r="O58" s="7">
        <v>0</v>
      </c>
      <c r="P58" s="7">
        <v>0</v>
      </c>
      <c r="Q58" s="7">
        <v>0</v>
      </c>
      <c r="R58" s="7">
        <v>0</v>
      </c>
      <c r="S58" s="8"/>
      <c r="T58" s="8"/>
      <c r="U58" s="8"/>
      <c r="V58" s="8"/>
      <c r="W58" s="8"/>
      <c r="X58" s="8"/>
      <c r="Y58" s="8"/>
      <c r="Z58" s="8"/>
      <c r="AA58" s="8"/>
      <c r="AB58" s="8"/>
      <c r="AC58" s="8"/>
      <c r="AD58" s="8"/>
      <c r="AE58" s="8"/>
      <c r="AF58" s="8"/>
      <c r="AG58" s="7">
        <v>0</v>
      </c>
      <c r="AH58" s="7">
        <v>0</v>
      </c>
      <c r="AI58" s="7">
        <v>0</v>
      </c>
      <c r="AJ58" s="7">
        <v>0</v>
      </c>
      <c r="AK58" s="7">
        <v>0</v>
      </c>
      <c r="AL58" s="7">
        <v>0</v>
      </c>
      <c r="AM58" s="7">
        <v>0</v>
      </c>
      <c r="AN58" s="7">
        <v>0</v>
      </c>
      <c r="AO58" s="7">
        <v>0</v>
      </c>
      <c r="AP58" s="7">
        <v>0</v>
      </c>
      <c r="AQ58" s="7">
        <v>0</v>
      </c>
      <c r="AR58" s="7">
        <v>0</v>
      </c>
      <c r="AS58" s="7">
        <v>0</v>
      </c>
      <c r="AT58" s="7">
        <v>0</v>
      </c>
      <c r="AU58" s="7"/>
      <c r="AV58" s="7"/>
      <c r="AW58" s="7"/>
      <c r="AX58" s="7"/>
      <c r="AY58" s="7"/>
      <c r="AZ58" s="7"/>
      <c r="BA58" s="7"/>
      <c r="BB58" s="7"/>
      <c r="BC58" s="7"/>
      <c r="BD58" s="7"/>
      <c r="BE58" s="7"/>
      <c r="BF58" s="7"/>
      <c r="BG58" s="7"/>
      <c r="BH58" s="7"/>
    </row>
    <row r="59" spans="3:60" hidden="1">
      <c r="C59" s="6" t="s">
        <v>557</v>
      </c>
      <c r="D59" s="6" t="s">
        <v>552</v>
      </c>
      <c r="E59" s="7">
        <v>0</v>
      </c>
      <c r="F59" s="7">
        <v>0</v>
      </c>
      <c r="G59" s="7">
        <v>0</v>
      </c>
      <c r="H59" s="7">
        <v>0</v>
      </c>
      <c r="I59" s="7">
        <v>0</v>
      </c>
      <c r="J59" s="7">
        <v>0</v>
      </c>
      <c r="K59" s="7">
        <v>0</v>
      </c>
      <c r="L59" s="7">
        <v>0</v>
      </c>
      <c r="M59" s="7">
        <v>0</v>
      </c>
      <c r="N59" s="7">
        <v>0</v>
      </c>
      <c r="O59" s="7">
        <v>0</v>
      </c>
      <c r="P59" s="7">
        <v>0</v>
      </c>
      <c r="Q59" s="7">
        <v>0</v>
      </c>
      <c r="R59" s="7">
        <v>0</v>
      </c>
      <c r="S59" s="8"/>
      <c r="T59" s="8"/>
      <c r="U59" s="8"/>
      <c r="V59" s="8"/>
      <c r="W59" s="8"/>
      <c r="X59" s="8"/>
      <c r="Y59" s="8"/>
      <c r="Z59" s="8"/>
      <c r="AA59" s="8"/>
      <c r="AB59" s="8"/>
      <c r="AC59" s="8"/>
      <c r="AD59" s="8"/>
      <c r="AE59" s="8"/>
      <c r="AF59" s="8"/>
      <c r="AG59" s="7">
        <v>0</v>
      </c>
      <c r="AH59" s="7">
        <v>0</v>
      </c>
      <c r="AI59" s="7">
        <v>0</v>
      </c>
      <c r="AJ59" s="7">
        <v>0</v>
      </c>
      <c r="AK59" s="7">
        <v>0</v>
      </c>
      <c r="AL59" s="7">
        <v>0</v>
      </c>
      <c r="AM59" s="7">
        <v>0</v>
      </c>
      <c r="AN59" s="7">
        <v>0</v>
      </c>
      <c r="AO59" s="7">
        <v>0</v>
      </c>
      <c r="AP59" s="7">
        <v>0</v>
      </c>
      <c r="AQ59" s="7">
        <v>0</v>
      </c>
      <c r="AR59" s="7">
        <v>0</v>
      </c>
      <c r="AS59" s="7">
        <v>0</v>
      </c>
      <c r="AT59" s="7">
        <v>0</v>
      </c>
      <c r="AU59" s="7"/>
      <c r="AV59" s="7"/>
      <c r="AW59" s="7"/>
      <c r="AX59" s="7"/>
      <c r="AY59" s="7"/>
      <c r="AZ59" s="7"/>
      <c r="BA59" s="7"/>
      <c r="BB59" s="7"/>
      <c r="BC59" s="7"/>
      <c r="BD59" s="7"/>
      <c r="BE59" s="7"/>
      <c r="BF59" s="7"/>
      <c r="BG59" s="7"/>
      <c r="BH59" s="7"/>
    </row>
    <row r="60" spans="3:60" hidden="1">
      <c r="C60" s="6" t="s">
        <v>557</v>
      </c>
      <c r="D60" s="6" t="s">
        <v>553</v>
      </c>
      <c r="E60" s="7">
        <v>0</v>
      </c>
      <c r="F60" s="7">
        <v>0</v>
      </c>
      <c r="G60" s="7">
        <v>0</v>
      </c>
      <c r="H60" s="7">
        <v>0</v>
      </c>
      <c r="I60" s="7">
        <v>0</v>
      </c>
      <c r="J60" s="7">
        <v>0</v>
      </c>
      <c r="K60" s="7">
        <v>0</v>
      </c>
      <c r="L60" s="7">
        <v>0</v>
      </c>
      <c r="M60" s="7">
        <v>0</v>
      </c>
      <c r="N60" s="7">
        <v>0</v>
      </c>
      <c r="O60" s="7">
        <v>0</v>
      </c>
      <c r="P60" s="7">
        <v>0</v>
      </c>
      <c r="Q60" s="7">
        <v>0</v>
      </c>
      <c r="R60" s="7">
        <v>0</v>
      </c>
      <c r="S60" s="8"/>
      <c r="T60" s="8"/>
      <c r="U60" s="8"/>
      <c r="V60" s="8"/>
      <c r="W60" s="8"/>
      <c r="X60" s="8"/>
      <c r="Y60" s="8"/>
      <c r="Z60" s="8"/>
      <c r="AA60" s="8"/>
      <c r="AB60" s="8"/>
      <c r="AC60" s="8"/>
      <c r="AD60" s="8"/>
      <c r="AE60" s="8"/>
      <c r="AF60" s="8"/>
      <c r="AG60" s="7">
        <v>0</v>
      </c>
      <c r="AH60" s="7">
        <v>0</v>
      </c>
      <c r="AI60" s="7">
        <v>0</v>
      </c>
      <c r="AJ60" s="7">
        <v>0</v>
      </c>
      <c r="AK60" s="7">
        <v>0</v>
      </c>
      <c r="AL60" s="7">
        <v>0</v>
      </c>
      <c r="AM60" s="7">
        <v>0</v>
      </c>
      <c r="AN60" s="7">
        <v>0</v>
      </c>
      <c r="AO60" s="7">
        <v>0</v>
      </c>
      <c r="AP60" s="7">
        <v>0</v>
      </c>
      <c r="AQ60" s="7">
        <v>0</v>
      </c>
      <c r="AR60" s="7">
        <v>0</v>
      </c>
      <c r="AS60" s="7">
        <v>0</v>
      </c>
      <c r="AT60" s="7">
        <v>0</v>
      </c>
      <c r="AU60" s="7"/>
      <c r="AV60" s="7"/>
      <c r="AW60" s="7"/>
      <c r="AX60" s="7"/>
      <c r="AY60" s="7"/>
      <c r="AZ60" s="7"/>
      <c r="BA60" s="7"/>
      <c r="BB60" s="7"/>
      <c r="BC60" s="7"/>
      <c r="BD60" s="7"/>
      <c r="BE60" s="7"/>
      <c r="BF60" s="7"/>
      <c r="BG60" s="7"/>
      <c r="BH60" s="7"/>
    </row>
    <row r="61" spans="3:60" hidden="1">
      <c r="C61" s="6" t="s">
        <v>557</v>
      </c>
      <c r="D61" s="6" t="s">
        <v>554</v>
      </c>
      <c r="E61" s="7">
        <v>806</v>
      </c>
      <c r="F61" s="7">
        <v>761</v>
      </c>
      <c r="G61" s="7">
        <v>743</v>
      </c>
      <c r="H61" s="7">
        <v>800</v>
      </c>
      <c r="I61" s="7">
        <v>765</v>
      </c>
      <c r="J61" s="7">
        <v>761</v>
      </c>
      <c r="K61" s="7">
        <v>782</v>
      </c>
      <c r="L61" s="7">
        <v>850</v>
      </c>
      <c r="M61" s="7">
        <v>789</v>
      </c>
      <c r="N61" s="7">
        <v>850</v>
      </c>
      <c r="O61" s="7">
        <v>955</v>
      </c>
      <c r="P61" s="7">
        <v>770</v>
      </c>
      <c r="Q61" s="7">
        <v>760</v>
      </c>
      <c r="R61" s="7">
        <v>790</v>
      </c>
      <c r="S61" s="8"/>
      <c r="T61" s="8"/>
      <c r="U61" s="8"/>
      <c r="V61" s="8"/>
      <c r="W61" s="8"/>
      <c r="X61" s="8"/>
      <c r="Y61" s="8"/>
      <c r="Z61" s="8"/>
      <c r="AA61" s="8"/>
      <c r="AB61" s="8"/>
      <c r="AC61" s="8"/>
      <c r="AD61" s="8"/>
      <c r="AE61" s="8"/>
      <c r="AF61" s="8"/>
      <c r="AG61" s="7">
        <v>174490</v>
      </c>
      <c r="AH61" s="7">
        <v>210340</v>
      </c>
      <c r="AI61" s="7">
        <v>182647</v>
      </c>
      <c r="AJ61" s="7">
        <v>169852</v>
      </c>
      <c r="AK61" s="7">
        <v>263844</v>
      </c>
      <c r="AL61" s="7">
        <v>233924</v>
      </c>
      <c r="AM61" s="7">
        <v>229119</v>
      </c>
      <c r="AN61" s="7">
        <v>318081</v>
      </c>
      <c r="AO61" s="7">
        <v>234544</v>
      </c>
      <c r="AP61" s="7">
        <v>289150</v>
      </c>
      <c r="AQ61" s="7">
        <v>294650</v>
      </c>
      <c r="AR61" s="7">
        <v>313200</v>
      </c>
      <c r="AS61" s="7">
        <v>260700</v>
      </c>
      <c r="AT61" s="7">
        <v>317900</v>
      </c>
      <c r="AU61" s="7"/>
      <c r="AV61" s="7"/>
      <c r="AW61" s="7"/>
      <c r="AX61" s="7"/>
      <c r="AY61" s="7"/>
      <c r="AZ61" s="7"/>
      <c r="BA61" s="7"/>
      <c r="BB61" s="7"/>
      <c r="BC61" s="7"/>
      <c r="BD61" s="7"/>
      <c r="BE61" s="7"/>
      <c r="BF61" s="7"/>
      <c r="BG61" s="7"/>
      <c r="BH61" s="7"/>
    </row>
    <row r="62" spans="3:60" hidden="1">
      <c r="C62" s="6" t="s">
        <v>558</v>
      </c>
      <c r="D62" s="6" t="s">
        <v>543</v>
      </c>
      <c r="E62" s="7">
        <v>3819</v>
      </c>
      <c r="F62" s="7">
        <v>3580</v>
      </c>
      <c r="G62" s="7">
        <v>3729</v>
      </c>
      <c r="H62" s="7">
        <v>3950</v>
      </c>
      <c r="I62" s="7">
        <v>4046</v>
      </c>
      <c r="J62" s="7">
        <v>4550</v>
      </c>
      <c r="K62" s="7">
        <v>4550</v>
      </c>
      <c r="L62" s="7">
        <v>5045</v>
      </c>
      <c r="M62" s="7">
        <v>5335</v>
      </c>
      <c r="N62" s="7">
        <v>5730</v>
      </c>
      <c r="O62" s="7">
        <v>5800</v>
      </c>
      <c r="P62" s="7">
        <v>5985</v>
      </c>
      <c r="Q62" s="7">
        <v>5930</v>
      </c>
      <c r="R62" s="7">
        <v>5294</v>
      </c>
      <c r="S62" s="8">
        <v>332.25</v>
      </c>
      <c r="T62" s="8">
        <v>349.3</v>
      </c>
      <c r="U62" s="8">
        <v>324.45</v>
      </c>
      <c r="V62" s="8">
        <v>325.63</v>
      </c>
      <c r="W62" s="8">
        <v>358.7</v>
      </c>
      <c r="X62" s="8">
        <v>398.24</v>
      </c>
      <c r="Y62" s="8">
        <v>298.68</v>
      </c>
      <c r="Z62" s="8">
        <v>331.63</v>
      </c>
      <c r="AA62" s="8">
        <v>278.91000000000003</v>
      </c>
      <c r="AB62" s="8">
        <v>295.29000000000002</v>
      </c>
      <c r="AC62" s="8">
        <v>277.58999999999997</v>
      </c>
      <c r="AD62" s="8">
        <v>316.33</v>
      </c>
      <c r="AE62" s="8">
        <v>281.32</v>
      </c>
      <c r="AF62" s="8">
        <v>304.60000000000002</v>
      </c>
      <c r="AG62" s="7">
        <v>1268861</v>
      </c>
      <c r="AH62" s="7">
        <v>1250500</v>
      </c>
      <c r="AI62" s="7">
        <v>1209870</v>
      </c>
      <c r="AJ62" s="7">
        <v>1286250</v>
      </c>
      <c r="AK62" s="7">
        <v>1451290</v>
      </c>
      <c r="AL62" s="7">
        <v>1812000</v>
      </c>
      <c r="AM62" s="7">
        <v>1359000</v>
      </c>
      <c r="AN62" s="7">
        <v>1673075</v>
      </c>
      <c r="AO62" s="7">
        <v>1487985</v>
      </c>
      <c r="AP62" s="7">
        <v>1692030</v>
      </c>
      <c r="AQ62" s="7">
        <v>1609995</v>
      </c>
      <c r="AR62" s="7">
        <v>1893220</v>
      </c>
      <c r="AS62" s="7">
        <v>1668210</v>
      </c>
      <c r="AT62" s="7">
        <v>1612558</v>
      </c>
      <c r="AU62" s="7"/>
      <c r="AV62" s="7"/>
      <c r="AW62" s="7"/>
      <c r="AX62" s="7"/>
      <c r="AY62" s="7"/>
      <c r="AZ62" s="7"/>
      <c r="BA62" s="7"/>
      <c r="BB62" s="7"/>
      <c r="BC62" s="7"/>
      <c r="BD62" s="7"/>
      <c r="BE62" s="7"/>
      <c r="BF62" s="7"/>
      <c r="BG62" s="7"/>
      <c r="BH62" s="7"/>
    </row>
    <row r="63" spans="3:60" hidden="1">
      <c r="C63" s="6" t="s">
        <v>558</v>
      </c>
      <c r="D63" s="6" t="s">
        <v>544</v>
      </c>
      <c r="E63" s="7">
        <v>0</v>
      </c>
      <c r="F63" s="7">
        <v>0</v>
      </c>
      <c r="G63" s="7">
        <v>0</v>
      </c>
      <c r="H63" s="7">
        <v>0</v>
      </c>
      <c r="I63" s="7">
        <v>0</v>
      </c>
      <c r="J63" s="7">
        <v>0</v>
      </c>
      <c r="K63" s="7">
        <v>0</v>
      </c>
      <c r="L63" s="7">
        <v>0</v>
      </c>
      <c r="M63" s="7">
        <v>0</v>
      </c>
      <c r="N63" s="7">
        <v>0</v>
      </c>
      <c r="O63" s="7">
        <v>0</v>
      </c>
      <c r="P63" s="7">
        <v>0</v>
      </c>
      <c r="Q63" s="7">
        <v>0</v>
      </c>
      <c r="R63" s="7">
        <v>0</v>
      </c>
      <c r="S63" s="8"/>
      <c r="T63" s="8"/>
      <c r="U63" s="8"/>
      <c r="V63" s="8"/>
      <c r="W63" s="8"/>
      <c r="X63" s="8"/>
      <c r="Y63" s="8"/>
      <c r="Z63" s="8"/>
      <c r="AA63" s="8"/>
      <c r="AB63" s="8"/>
      <c r="AC63" s="8"/>
      <c r="AD63" s="8"/>
      <c r="AE63" s="8"/>
      <c r="AF63" s="8"/>
      <c r="AG63" s="7">
        <v>60950</v>
      </c>
      <c r="AH63" s="7">
        <v>60000</v>
      </c>
      <c r="AI63" s="7">
        <v>62100</v>
      </c>
      <c r="AJ63" s="7">
        <v>95800</v>
      </c>
      <c r="AK63" s="7">
        <v>69311</v>
      </c>
      <c r="AL63" s="7">
        <v>85500</v>
      </c>
      <c r="AM63" s="7">
        <v>118200</v>
      </c>
      <c r="AN63" s="7">
        <v>120900</v>
      </c>
      <c r="AO63" s="7">
        <v>89100</v>
      </c>
      <c r="AP63" s="7">
        <v>114920</v>
      </c>
      <c r="AQ63" s="7">
        <v>103310</v>
      </c>
      <c r="AR63" s="7">
        <v>115520</v>
      </c>
      <c r="AS63" s="7">
        <v>82020</v>
      </c>
      <c r="AT63" s="7">
        <v>178665</v>
      </c>
      <c r="AU63" s="7"/>
      <c r="AV63" s="7"/>
      <c r="AW63" s="7"/>
      <c r="AX63" s="7"/>
      <c r="AY63" s="7"/>
      <c r="AZ63" s="7"/>
      <c r="BA63" s="7"/>
      <c r="BB63" s="7"/>
      <c r="BC63" s="7"/>
      <c r="BD63" s="7"/>
      <c r="BE63" s="7"/>
      <c r="BF63" s="7"/>
      <c r="BG63" s="7"/>
      <c r="BH63" s="7"/>
    </row>
    <row r="64" spans="3:60" hidden="1">
      <c r="C64" s="6" t="s">
        <v>558</v>
      </c>
      <c r="D64" s="6" t="s">
        <v>545</v>
      </c>
      <c r="E64" s="7">
        <v>277</v>
      </c>
      <c r="F64" s="7">
        <v>289</v>
      </c>
      <c r="G64" s="7">
        <v>404</v>
      </c>
      <c r="H64" s="7">
        <v>390</v>
      </c>
      <c r="I64" s="7">
        <v>300</v>
      </c>
      <c r="J64" s="7">
        <v>520</v>
      </c>
      <c r="K64" s="7">
        <v>590</v>
      </c>
      <c r="L64" s="7">
        <v>750</v>
      </c>
      <c r="M64" s="7">
        <v>1070</v>
      </c>
      <c r="N64" s="7">
        <v>1040</v>
      </c>
      <c r="O64" s="7">
        <v>1180</v>
      </c>
      <c r="P64" s="7">
        <v>1235</v>
      </c>
      <c r="Q64" s="7">
        <v>1020</v>
      </c>
      <c r="R64" s="7">
        <v>910</v>
      </c>
      <c r="S64" s="8">
        <v>477.8</v>
      </c>
      <c r="T64" s="8">
        <v>543.63</v>
      </c>
      <c r="U64" s="8">
        <v>446.92</v>
      </c>
      <c r="V64" s="8">
        <v>446.92</v>
      </c>
      <c r="W64" s="8">
        <v>495</v>
      </c>
      <c r="X64" s="8">
        <v>450</v>
      </c>
      <c r="Y64" s="8">
        <v>365.68</v>
      </c>
      <c r="Z64" s="8">
        <v>537.47</v>
      </c>
      <c r="AA64" s="8">
        <v>355.84</v>
      </c>
      <c r="AB64" s="8">
        <v>405.38</v>
      </c>
      <c r="AC64" s="8">
        <v>390</v>
      </c>
      <c r="AD64" s="8">
        <v>447.47</v>
      </c>
      <c r="AE64" s="8">
        <v>368.63</v>
      </c>
      <c r="AF64" s="8">
        <v>378.57</v>
      </c>
      <c r="AG64" s="7">
        <v>132350</v>
      </c>
      <c r="AH64" s="7">
        <v>157110</v>
      </c>
      <c r="AI64" s="7">
        <v>180556</v>
      </c>
      <c r="AJ64" s="7">
        <v>174300</v>
      </c>
      <c r="AK64" s="7">
        <v>148500</v>
      </c>
      <c r="AL64" s="7">
        <v>234000</v>
      </c>
      <c r="AM64" s="7">
        <v>215750</v>
      </c>
      <c r="AN64" s="7">
        <v>403100</v>
      </c>
      <c r="AO64" s="7">
        <v>380750</v>
      </c>
      <c r="AP64" s="7">
        <v>421600</v>
      </c>
      <c r="AQ64" s="7">
        <v>460200</v>
      </c>
      <c r="AR64" s="7">
        <v>552630</v>
      </c>
      <c r="AS64" s="7">
        <v>376000</v>
      </c>
      <c r="AT64" s="7">
        <v>344500</v>
      </c>
      <c r="AU64" s="7"/>
      <c r="AV64" s="7"/>
      <c r="AW64" s="7"/>
      <c r="AX64" s="7"/>
      <c r="AY64" s="7"/>
      <c r="AZ64" s="7"/>
      <c r="BA64" s="7"/>
      <c r="BB64" s="7"/>
      <c r="BC64" s="7"/>
      <c r="BD64" s="7"/>
      <c r="BE64" s="7"/>
      <c r="BF64" s="7"/>
      <c r="BG64" s="7"/>
      <c r="BH64" s="7"/>
    </row>
    <row r="65" spans="3:60" hidden="1">
      <c r="C65" s="6" t="s">
        <v>558</v>
      </c>
      <c r="D65" s="6" t="s">
        <v>546</v>
      </c>
      <c r="E65" s="7">
        <v>482</v>
      </c>
      <c r="F65" s="7">
        <v>556</v>
      </c>
      <c r="G65" s="7">
        <v>478</v>
      </c>
      <c r="H65" s="7">
        <v>544</v>
      </c>
      <c r="I65" s="7">
        <v>644</v>
      </c>
      <c r="J65" s="7">
        <v>704</v>
      </c>
      <c r="K65" s="7">
        <v>781</v>
      </c>
      <c r="L65" s="7">
        <v>859</v>
      </c>
      <c r="M65" s="7">
        <v>906</v>
      </c>
      <c r="N65" s="7">
        <v>996</v>
      </c>
      <c r="O65" s="7">
        <v>1103</v>
      </c>
      <c r="P65" s="7">
        <v>1161</v>
      </c>
      <c r="Q65" s="7">
        <v>1247</v>
      </c>
      <c r="R65" s="7">
        <v>1224</v>
      </c>
      <c r="S65" s="8">
        <v>204.97</v>
      </c>
      <c r="T65" s="8">
        <v>214.83</v>
      </c>
      <c r="U65" s="8">
        <v>196.98</v>
      </c>
      <c r="V65" s="8">
        <v>204.98</v>
      </c>
      <c r="W65" s="8">
        <v>204.36</v>
      </c>
      <c r="X65" s="8">
        <v>213.15</v>
      </c>
      <c r="Y65" s="8">
        <v>234.69</v>
      </c>
      <c r="Z65" s="8">
        <v>269.89999999999998</v>
      </c>
      <c r="AA65" s="8">
        <v>253.76</v>
      </c>
      <c r="AB65" s="8">
        <v>268.86</v>
      </c>
      <c r="AC65" s="8">
        <v>281.13</v>
      </c>
      <c r="AD65" s="8">
        <v>257.89</v>
      </c>
      <c r="AE65" s="8">
        <v>224.46</v>
      </c>
      <c r="AF65" s="8">
        <v>256.45</v>
      </c>
      <c r="AG65" s="7">
        <v>98795</v>
      </c>
      <c r="AH65" s="7">
        <v>119448</v>
      </c>
      <c r="AI65" s="7">
        <v>94155</v>
      </c>
      <c r="AJ65" s="7">
        <v>111509</v>
      </c>
      <c r="AK65" s="7">
        <v>131605</v>
      </c>
      <c r="AL65" s="7">
        <v>150060</v>
      </c>
      <c r="AM65" s="7">
        <v>183296</v>
      </c>
      <c r="AN65" s="7">
        <v>231842</v>
      </c>
      <c r="AO65" s="7">
        <v>229904</v>
      </c>
      <c r="AP65" s="7">
        <v>267789</v>
      </c>
      <c r="AQ65" s="7">
        <v>310090</v>
      </c>
      <c r="AR65" s="7">
        <v>299410</v>
      </c>
      <c r="AS65" s="7">
        <v>279900</v>
      </c>
      <c r="AT65" s="7">
        <v>313890</v>
      </c>
      <c r="AU65" s="7"/>
      <c r="AV65" s="7"/>
      <c r="AW65" s="7"/>
      <c r="AX65" s="7"/>
      <c r="AY65" s="7"/>
      <c r="AZ65" s="7"/>
      <c r="BA65" s="7"/>
      <c r="BB65" s="7"/>
      <c r="BC65" s="7"/>
      <c r="BD65" s="7"/>
      <c r="BE65" s="7"/>
      <c r="BF65" s="7"/>
      <c r="BG65" s="7"/>
      <c r="BH65" s="7"/>
    </row>
    <row r="66" spans="3:60" hidden="1">
      <c r="C66" s="6" t="s">
        <v>558</v>
      </c>
      <c r="D66" s="6" t="s">
        <v>547</v>
      </c>
      <c r="E66" s="7">
        <v>9978</v>
      </c>
      <c r="F66" s="7">
        <v>10024</v>
      </c>
      <c r="G66" s="7">
        <v>9274</v>
      </c>
      <c r="H66" s="7">
        <v>9606</v>
      </c>
      <c r="I66" s="7">
        <v>10336</v>
      </c>
      <c r="J66" s="7">
        <v>8806</v>
      </c>
      <c r="K66" s="7">
        <v>9834</v>
      </c>
      <c r="L66" s="7">
        <v>11151</v>
      </c>
      <c r="M66" s="7">
        <v>11119</v>
      </c>
      <c r="N66" s="7">
        <v>11434</v>
      </c>
      <c r="O66" s="7">
        <v>12301</v>
      </c>
      <c r="P66" s="7">
        <v>12488</v>
      </c>
      <c r="Q66" s="7">
        <v>12542</v>
      </c>
      <c r="R66" s="7">
        <v>12636</v>
      </c>
      <c r="S66" s="8">
        <v>424.29</v>
      </c>
      <c r="T66" s="8">
        <v>504.85</v>
      </c>
      <c r="U66" s="8">
        <v>424.73</v>
      </c>
      <c r="V66" s="8">
        <v>429.81</v>
      </c>
      <c r="W66" s="8">
        <v>464.02</v>
      </c>
      <c r="X66" s="8">
        <v>455.71</v>
      </c>
      <c r="Y66" s="8">
        <v>410.93</v>
      </c>
      <c r="Z66" s="8">
        <v>512.91</v>
      </c>
      <c r="AA66" s="8">
        <v>367.94</v>
      </c>
      <c r="AB66" s="8">
        <v>404.51</v>
      </c>
      <c r="AC66" s="8">
        <v>414.8</v>
      </c>
      <c r="AD66" s="8">
        <v>438.81</v>
      </c>
      <c r="AE66" s="8">
        <v>387.82</v>
      </c>
      <c r="AF66" s="8">
        <v>450.06</v>
      </c>
      <c r="AG66" s="7">
        <v>4233563</v>
      </c>
      <c r="AH66" s="7">
        <v>5060639</v>
      </c>
      <c r="AI66" s="7">
        <v>3938905</v>
      </c>
      <c r="AJ66" s="7">
        <v>4128724</v>
      </c>
      <c r="AK66" s="7">
        <v>4796121</v>
      </c>
      <c r="AL66" s="7">
        <v>4012995</v>
      </c>
      <c r="AM66" s="7">
        <v>4041040</v>
      </c>
      <c r="AN66" s="7">
        <v>5719490</v>
      </c>
      <c r="AO66" s="7">
        <v>4091150</v>
      </c>
      <c r="AP66" s="7">
        <v>4625145</v>
      </c>
      <c r="AQ66" s="7">
        <v>5102415</v>
      </c>
      <c r="AR66" s="7">
        <v>5479880</v>
      </c>
      <c r="AS66" s="7">
        <v>4864020</v>
      </c>
      <c r="AT66" s="7">
        <v>5686940</v>
      </c>
      <c r="AU66" s="7"/>
      <c r="AV66" s="7"/>
      <c r="AW66" s="7"/>
      <c r="AX66" s="7"/>
      <c r="AY66" s="7"/>
      <c r="AZ66" s="7"/>
      <c r="BA66" s="7"/>
      <c r="BB66" s="7"/>
      <c r="BC66" s="7"/>
      <c r="BD66" s="7"/>
      <c r="BE66" s="7"/>
      <c r="BF66" s="7"/>
      <c r="BG66" s="7"/>
      <c r="BH66" s="7"/>
    </row>
    <row r="67" spans="3:60" hidden="1">
      <c r="C67" s="6" t="s">
        <v>558</v>
      </c>
      <c r="D67" s="6" t="s">
        <v>548</v>
      </c>
      <c r="E67" s="7">
        <v>10460</v>
      </c>
      <c r="F67" s="7">
        <v>10580</v>
      </c>
      <c r="G67" s="7">
        <v>9752</v>
      </c>
      <c r="H67" s="7">
        <v>10150</v>
      </c>
      <c r="I67" s="7">
        <v>10980</v>
      </c>
      <c r="J67" s="7">
        <v>9510</v>
      </c>
      <c r="K67" s="7">
        <v>10615</v>
      </c>
      <c r="L67" s="7">
        <v>12010</v>
      </c>
      <c r="M67" s="7">
        <v>12025</v>
      </c>
      <c r="N67" s="7">
        <v>12430</v>
      </c>
      <c r="O67" s="7">
        <v>13404</v>
      </c>
      <c r="P67" s="7">
        <v>13649</v>
      </c>
      <c r="Q67" s="7">
        <v>13789</v>
      </c>
      <c r="R67" s="7">
        <v>13860</v>
      </c>
      <c r="S67" s="8">
        <v>414.18</v>
      </c>
      <c r="T67" s="8">
        <v>489.61</v>
      </c>
      <c r="U67" s="8">
        <v>413.56</v>
      </c>
      <c r="V67" s="8">
        <v>417.76</v>
      </c>
      <c r="W67" s="8">
        <v>448.79</v>
      </c>
      <c r="X67" s="8">
        <v>437.76</v>
      </c>
      <c r="Y67" s="8">
        <v>397.96</v>
      </c>
      <c r="Z67" s="8">
        <v>495.53</v>
      </c>
      <c r="AA67" s="8">
        <v>359.34</v>
      </c>
      <c r="AB67" s="8">
        <v>393.64</v>
      </c>
      <c r="AC67" s="8">
        <v>403.8</v>
      </c>
      <c r="AD67" s="8">
        <v>423.42</v>
      </c>
      <c r="AE67" s="8">
        <v>373.05</v>
      </c>
      <c r="AF67" s="8">
        <v>432.96</v>
      </c>
      <c r="AG67" s="7">
        <v>4332358</v>
      </c>
      <c r="AH67" s="7">
        <v>5180087</v>
      </c>
      <c r="AI67" s="7">
        <v>4033060</v>
      </c>
      <c r="AJ67" s="7">
        <v>4240233</v>
      </c>
      <c r="AK67" s="7">
        <v>4927726</v>
      </c>
      <c r="AL67" s="7">
        <v>4163055</v>
      </c>
      <c r="AM67" s="7">
        <v>4224336</v>
      </c>
      <c r="AN67" s="7">
        <v>5951332</v>
      </c>
      <c r="AO67" s="7">
        <v>4321054</v>
      </c>
      <c r="AP67" s="7">
        <v>4892934</v>
      </c>
      <c r="AQ67" s="7">
        <v>5412505</v>
      </c>
      <c r="AR67" s="7">
        <v>5779290</v>
      </c>
      <c r="AS67" s="7">
        <v>5143920</v>
      </c>
      <c r="AT67" s="7">
        <v>6000830</v>
      </c>
      <c r="AU67" s="7"/>
      <c r="AV67" s="7"/>
      <c r="AW67" s="7"/>
      <c r="AX67" s="7"/>
      <c r="AY67" s="7"/>
      <c r="AZ67" s="7"/>
      <c r="BA67" s="7"/>
      <c r="BB67" s="7"/>
      <c r="BC67" s="7"/>
      <c r="BD67" s="7"/>
      <c r="BE67" s="7"/>
      <c r="BF67" s="7"/>
      <c r="BG67" s="7"/>
      <c r="BH67" s="7"/>
    </row>
    <row r="68" spans="3:60" hidden="1">
      <c r="C68" s="6" t="s">
        <v>558</v>
      </c>
      <c r="D68" s="6" t="s">
        <v>549</v>
      </c>
      <c r="E68" s="7">
        <v>14556</v>
      </c>
      <c r="F68" s="7">
        <v>14449</v>
      </c>
      <c r="G68" s="7">
        <v>13885</v>
      </c>
      <c r="H68" s="7">
        <v>14490</v>
      </c>
      <c r="I68" s="7">
        <v>15326</v>
      </c>
      <c r="J68" s="7">
        <v>14580</v>
      </c>
      <c r="K68" s="7">
        <v>15755</v>
      </c>
      <c r="L68" s="7">
        <v>17805</v>
      </c>
      <c r="M68" s="7">
        <v>18430</v>
      </c>
      <c r="N68" s="7">
        <v>19200</v>
      </c>
      <c r="O68" s="7">
        <v>20384</v>
      </c>
      <c r="P68" s="7">
        <v>20869</v>
      </c>
      <c r="Q68" s="7">
        <v>20739</v>
      </c>
      <c r="R68" s="7">
        <v>20064</v>
      </c>
      <c r="S68" s="8">
        <v>398.08</v>
      </c>
      <c r="T68" s="8">
        <v>460.08</v>
      </c>
      <c r="U68" s="8">
        <v>395.07</v>
      </c>
      <c r="V68" s="8">
        <v>400.04</v>
      </c>
      <c r="W68" s="8">
        <v>430.43</v>
      </c>
      <c r="X68" s="8">
        <v>431.73</v>
      </c>
      <c r="Y68" s="8">
        <v>375.58</v>
      </c>
      <c r="Z68" s="8">
        <v>457.65</v>
      </c>
      <c r="AA68" s="8">
        <v>340.69</v>
      </c>
      <c r="AB68" s="8">
        <v>370.91</v>
      </c>
      <c r="AC68" s="8">
        <v>372.16</v>
      </c>
      <c r="AD68" s="8">
        <v>399.67</v>
      </c>
      <c r="AE68" s="8">
        <v>350.55</v>
      </c>
      <c r="AF68" s="8">
        <v>405.53</v>
      </c>
      <c r="AG68" s="7">
        <v>5794519</v>
      </c>
      <c r="AH68" s="7">
        <v>6647697</v>
      </c>
      <c r="AI68" s="7">
        <v>5485586</v>
      </c>
      <c r="AJ68" s="7">
        <v>5796583</v>
      </c>
      <c r="AK68" s="7">
        <v>6596827</v>
      </c>
      <c r="AL68" s="7">
        <v>6294555</v>
      </c>
      <c r="AM68" s="7">
        <v>5917286</v>
      </c>
      <c r="AN68" s="7">
        <v>8148407</v>
      </c>
      <c r="AO68" s="7">
        <v>6278889</v>
      </c>
      <c r="AP68" s="7">
        <v>7121484</v>
      </c>
      <c r="AQ68" s="7">
        <v>7586010</v>
      </c>
      <c r="AR68" s="7">
        <v>8340660</v>
      </c>
      <c r="AS68" s="7">
        <v>7270150</v>
      </c>
      <c r="AT68" s="7">
        <v>8136553</v>
      </c>
      <c r="AU68" s="7"/>
      <c r="AV68" s="7"/>
      <c r="AW68" s="7"/>
      <c r="AX68" s="7"/>
      <c r="AY68" s="7"/>
      <c r="AZ68" s="7"/>
      <c r="BA68" s="7"/>
      <c r="BB68" s="7"/>
      <c r="BC68" s="7"/>
      <c r="BD68" s="7"/>
      <c r="BE68" s="7"/>
      <c r="BF68" s="7"/>
      <c r="BG68" s="7"/>
      <c r="BH68" s="7"/>
    </row>
    <row r="69" spans="3:60" hidden="1">
      <c r="C69" s="6" t="s">
        <v>558</v>
      </c>
      <c r="D69" s="6" t="s">
        <v>550</v>
      </c>
      <c r="E69" s="7">
        <v>0</v>
      </c>
      <c r="F69" s="7">
        <v>0</v>
      </c>
      <c r="G69" s="7">
        <v>0</v>
      </c>
      <c r="H69" s="7">
        <v>0</v>
      </c>
      <c r="I69" s="7">
        <v>0</v>
      </c>
      <c r="J69" s="7">
        <v>0</v>
      </c>
      <c r="K69" s="7">
        <v>0</v>
      </c>
      <c r="L69" s="7">
        <v>0</v>
      </c>
      <c r="M69" s="7">
        <v>0</v>
      </c>
      <c r="N69" s="7">
        <v>0</v>
      </c>
      <c r="O69" s="7">
        <v>0</v>
      </c>
      <c r="P69" s="7">
        <v>0</v>
      </c>
      <c r="Q69" s="7">
        <v>0</v>
      </c>
      <c r="R69" s="7">
        <v>0</v>
      </c>
      <c r="S69" s="8"/>
      <c r="T69" s="8"/>
      <c r="U69" s="8"/>
      <c r="V69" s="8"/>
      <c r="W69" s="8"/>
      <c r="X69" s="8"/>
      <c r="Y69" s="8"/>
      <c r="Z69" s="8"/>
      <c r="AA69" s="8"/>
      <c r="AB69" s="8"/>
      <c r="AC69" s="8"/>
      <c r="AD69" s="8"/>
      <c r="AE69" s="8"/>
      <c r="AF69" s="8"/>
      <c r="AG69" s="7">
        <v>0</v>
      </c>
      <c r="AH69" s="7">
        <v>0</v>
      </c>
      <c r="AI69" s="7">
        <v>0</v>
      </c>
      <c r="AJ69" s="7">
        <v>0</v>
      </c>
      <c r="AK69" s="7">
        <v>0</v>
      </c>
      <c r="AL69" s="7">
        <v>0</v>
      </c>
      <c r="AM69" s="7">
        <v>0</v>
      </c>
      <c r="AN69" s="7">
        <v>0</v>
      </c>
      <c r="AO69" s="7">
        <v>0</v>
      </c>
      <c r="AP69" s="7">
        <v>0</v>
      </c>
      <c r="AQ69" s="7">
        <v>0</v>
      </c>
      <c r="AR69" s="7">
        <v>0</v>
      </c>
      <c r="AS69" s="7">
        <v>0</v>
      </c>
      <c r="AT69" s="7">
        <v>0</v>
      </c>
      <c r="AU69" s="7"/>
      <c r="AV69" s="7"/>
      <c r="AW69" s="7"/>
      <c r="AX69" s="7"/>
      <c r="AY69" s="7"/>
      <c r="AZ69" s="7"/>
      <c r="BA69" s="7"/>
      <c r="BB69" s="7"/>
      <c r="BC69" s="7"/>
      <c r="BD69" s="7"/>
      <c r="BE69" s="7"/>
      <c r="BF69" s="7"/>
      <c r="BG69" s="7"/>
      <c r="BH69" s="7"/>
    </row>
    <row r="70" spans="3:60" hidden="1">
      <c r="C70" s="6" t="s">
        <v>558</v>
      </c>
      <c r="D70" s="6" t="s">
        <v>551</v>
      </c>
      <c r="E70" s="7">
        <v>0</v>
      </c>
      <c r="F70" s="7">
        <v>0</v>
      </c>
      <c r="G70" s="7">
        <v>0</v>
      </c>
      <c r="H70" s="7">
        <v>0</v>
      </c>
      <c r="I70" s="7">
        <v>0</v>
      </c>
      <c r="J70" s="7">
        <v>0</v>
      </c>
      <c r="K70" s="7">
        <v>0</v>
      </c>
      <c r="L70" s="7">
        <v>0</v>
      </c>
      <c r="M70" s="7">
        <v>0</v>
      </c>
      <c r="N70" s="7">
        <v>0</v>
      </c>
      <c r="O70" s="7">
        <v>0</v>
      </c>
      <c r="P70" s="7">
        <v>0</v>
      </c>
      <c r="Q70" s="7">
        <v>0</v>
      </c>
      <c r="R70" s="7">
        <v>0</v>
      </c>
      <c r="S70" s="8"/>
      <c r="T70" s="8"/>
      <c r="U70" s="8"/>
      <c r="V70" s="8"/>
      <c r="W70" s="8"/>
      <c r="X70" s="8"/>
      <c r="Y70" s="8"/>
      <c r="Z70" s="8"/>
      <c r="AA70" s="8"/>
      <c r="AB70" s="8"/>
      <c r="AC70" s="8"/>
      <c r="AD70" s="8"/>
      <c r="AE70" s="8"/>
      <c r="AF70" s="8"/>
      <c r="AG70" s="7">
        <v>0</v>
      </c>
      <c r="AH70" s="7">
        <v>0</v>
      </c>
      <c r="AI70" s="7">
        <v>0</v>
      </c>
      <c r="AJ70" s="7">
        <v>0</v>
      </c>
      <c r="AK70" s="7">
        <v>0</v>
      </c>
      <c r="AL70" s="7">
        <v>0</v>
      </c>
      <c r="AM70" s="7">
        <v>0</v>
      </c>
      <c r="AN70" s="7">
        <v>0</v>
      </c>
      <c r="AO70" s="7">
        <v>0</v>
      </c>
      <c r="AP70" s="7">
        <v>0</v>
      </c>
      <c r="AQ70" s="7">
        <v>0</v>
      </c>
      <c r="AR70" s="7">
        <v>0</v>
      </c>
      <c r="AS70" s="7">
        <v>0</v>
      </c>
      <c r="AT70" s="7">
        <v>0</v>
      </c>
      <c r="AU70" s="7"/>
      <c r="AV70" s="7"/>
      <c r="AW70" s="7"/>
      <c r="AX70" s="7"/>
      <c r="AY70" s="7"/>
      <c r="AZ70" s="7"/>
      <c r="BA70" s="7"/>
      <c r="BB70" s="7"/>
      <c r="BC70" s="7"/>
      <c r="BD70" s="7"/>
      <c r="BE70" s="7"/>
      <c r="BF70" s="7"/>
      <c r="BG70" s="7"/>
      <c r="BH70" s="7"/>
    </row>
    <row r="71" spans="3:60" hidden="1">
      <c r="C71" s="6" t="s">
        <v>558</v>
      </c>
      <c r="D71" s="6" t="s">
        <v>552</v>
      </c>
      <c r="E71" s="7">
        <v>0</v>
      </c>
      <c r="F71" s="7">
        <v>0</v>
      </c>
      <c r="G71" s="7">
        <v>0</v>
      </c>
      <c r="H71" s="7">
        <v>0</v>
      </c>
      <c r="I71" s="7">
        <v>0</v>
      </c>
      <c r="J71" s="7">
        <v>0</v>
      </c>
      <c r="K71" s="7">
        <v>0</v>
      </c>
      <c r="L71" s="7">
        <v>0</v>
      </c>
      <c r="M71" s="7">
        <v>0</v>
      </c>
      <c r="N71" s="7">
        <v>0</v>
      </c>
      <c r="O71" s="7">
        <v>0</v>
      </c>
      <c r="P71" s="7">
        <v>0</v>
      </c>
      <c r="Q71" s="7">
        <v>0</v>
      </c>
      <c r="R71" s="7">
        <v>0</v>
      </c>
      <c r="S71" s="8"/>
      <c r="T71" s="8"/>
      <c r="U71" s="8"/>
      <c r="V71" s="8"/>
      <c r="W71" s="8"/>
      <c r="X71" s="8"/>
      <c r="Y71" s="8"/>
      <c r="Z71" s="8"/>
      <c r="AA71" s="8"/>
      <c r="AB71" s="8"/>
      <c r="AC71" s="8"/>
      <c r="AD71" s="8"/>
      <c r="AE71" s="8"/>
      <c r="AF71" s="8"/>
      <c r="AG71" s="7">
        <v>0</v>
      </c>
      <c r="AH71" s="7">
        <v>0</v>
      </c>
      <c r="AI71" s="7">
        <v>0</v>
      </c>
      <c r="AJ71" s="7">
        <v>0</v>
      </c>
      <c r="AK71" s="7">
        <v>0</v>
      </c>
      <c r="AL71" s="7">
        <v>0</v>
      </c>
      <c r="AM71" s="7">
        <v>0</v>
      </c>
      <c r="AN71" s="7">
        <v>0</v>
      </c>
      <c r="AO71" s="7">
        <v>0</v>
      </c>
      <c r="AP71" s="7">
        <v>0</v>
      </c>
      <c r="AQ71" s="7">
        <v>0</v>
      </c>
      <c r="AR71" s="7">
        <v>0</v>
      </c>
      <c r="AS71" s="7">
        <v>0</v>
      </c>
      <c r="AT71" s="7">
        <v>0</v>
      </c>
      <c r="AU71" s="7"/>
      <c r="AV71" s="7"/>
      <c r="AW71" s="7"/>
      <c r="AX71" s="7"/>
      <c r="AY71" s="7"/>
      <c r="AZ71" s="7"/>
      <c r="BA71" s="7"/>
      <c r="BB71" s="7"/>
      <c r="BC71" s="7"/>
      <c r="BD71" s="7"/>
      <c r="BE71" s="7"/>
      <c r="BF71" s="7"/>
      <c r="BG71" s="7"/>
      <c r="BH71" s="7"/>
    </row>
    <row r="72" spans="3:60" hidden="1">
      <c r="C72" s="6" t="s">
        <v>558</v>
      </c>
      <c r="D72" s="6" t="s">
        <v>553</v>
      </c>
      <c r="E72" s="7">
        <v>0</v>
      </c>
      <c r="F72" s="7">
        <v>0</v>
      </c>
      <c r="G72" s="7">
        <v>0</v>
      </c>
      <c r="H72" s="7">
        <v>0</v>
      </c>
      <c r="I72" s="7">
        <v>0</v>
      </c>
      <c r="J72" s="7">
        <v>0</v>
      </c>
      <c r="K72" s="7">
        <v>0</v>
      </c>
      <c r="L72" s="7">
        <v>0</v>
      </c>
      <c r="M72" s="7">
        <v>0</v>
      </c>
      <c r="N72" s="7">
        <v>0</v>
      </c>
      <c r="O72" s="7">
        <v>0</v>
      </c>
      <c r="P72" s="7">
        <v>0</v>
      </c>
      <c r="Q72" s="7">
        <v>0</v>
      </c>
      <c r="R72" s="7">
        <v>0</v>
      </c>
      <c r="S72" s="8"/>
      <c r="T72" s="8"/>
      <c r="U72" s="8"/>
      <c r="V72" s="8"/>
      <c r="W72" s="8"/>
      <c r="X72" s="8"/>
      <c r="Y72" s="8"/>
      <c r="Z72" s="8"/>
      <c r="AA72" s="8"/>
      <c r="AB72" s="8"/>
      <c r="AC72" s="8"/>
      <c r="AD72" s="8"/>
      <c r="AE72" s="8"/>
      <c r="AF72" s="8"/>
      <c r="AG72" s="7">
        <v>0</v>
      </c>
      <c r="AH72" s="7">
        <v>0</v>
      </c>
      <c r="AI72" s="7">
        <v>0</v>
      </c>
      <c r="AJ72" s="7">
        <v>0</v>
      </c>
      <c r="AK72" s="7">
        <v>0</v>
      </c>
      <c r="AL72" s="7">
        <v>0</v>
      </c>
      <c r="AM72" s="7">
        <v>0</v>
      </c>
      <c r="AN72" s="7">
        <v>0</v>
      </c>
      <c r="AO72" s="7">
        <v>0</v>
      </c>
      <c r="AP72" s="7">
        <v>0</v>
      </c>
      <c r="AQ72" s="7">
        <v>0</v>
      </c>
      <c r="AR72" s="7">
        <v>0</v>
      </c>
      <c r="AS72" s="7">
        <v>0</v>
      </c>
      <c r="AT72" s="7">
        <v>0</v>
      </c>
      <c r="AU72" s="7"/>
      <c r="AV72" s="7"/>
      <c r="AW72" s="7"/>
      <c r="AX72" s="7"/>
      <c r="AY72" s="7"/>
      <c r="AZ72" s="7"/>
      <c r="BA72" s="7"/>
      <c r="BB72" s="7"/>
      <c r="BC72" s="7"/>
      <c r="BD72" s="7"/>
      <c r="BE72" s="7"/>
      <c r="BF72" s="7"/>
      <c r="BG72" s="7"/>
      <c r="BH72" s="7"/>
    </row>
    <row r="73" spans="3:60" hidden="1">
      <c r="C73" s="6" t="s">
        <v>558</v>
      </c>
      <c r="D73" s="6" t="s">
        <v>554</v>
      </c>
      <c r="E73" s="7">
        <v>14556</v>
      </c>
      <c r="F73" s="7">
        <v>14449</v>
      </c>
      <c r="G73" s="7">
        <v>13885</v>
      </c>
      <c r="H73" s="7">
        <v>14490</v>
      </c>
      <c r="I73" s="7">
        <v>15326</v>
      </c>
      <c r="J73" s="7">
        <v>14580</v>
      </c>
      <c r="K73" s="7">
        <v>15755</v>
      </c>
      <c r="L73" s="7">
        <v>17805</v>
      </c>
      <c r="M73" s="7">
        <v>18430</v>
      </c>
      <c r="N73" s="7">
        <v>19200</v>
      </c>
      <c r="O73" s="7">
        <v>20384</v>
      </c>
      <c r="P73" s="7">
        <v>20869</v>
      </c>
      <c r="Q73" s="7">
        <v>20739</v>
      </c>
      <c r="R73" s="7">
        <v>20064</v>
      </c>
      <c r="S73" s="8"/>
      <c r="T73" s="8"/>
      <c r="U73" s="8"/>
      <c r="V73" s="8"/>
      <c r="W73" s="8"/>
      <c r="X73" s="8"/>
      <c r="Y73" s="8"/>
      <c r="Z73" s="8"/>
      <c r="AA73" s="8"/>
      <c r="AB73" s="8"/>
      <c r="AC73" s="8"/>
      <c r="AD73" s="8"/>
      <c r="AE73" s="8"/>
      <c r="AF73" s="8"/>
      <c r="AG73" s="7">
        <v>5794519</v>
      </c>
      <c r="AH73" s="7">
        <v>6647697</v>
      </c>
      <c r="AI73" s="7">
        <v>5485586</v>
      </c>
      <c r="AJ73" s="7">
        <v>5796583</v>
      </c>
      <c r="AK73" s="7">
        <v>6596827</v>
      </c>
      <c r="AL73" s="7">
        <v>6294555</v>
      </c>
      <c r="AM73" s="7">
        <v>5917286</v>
      </c>
      <c r="AN73" s="7">
        <v>8148407</v>
      </c>
      <c r="AO73" s="7">
        <v>6278889</v>
      </c>
      <c r="AP73" s="7">
        <v>7121484</v>
      </c>
      <c r="AQ73" s="7">
        <v>7586010</v>
      </c>
      <c r="AR73" s="7">
        <v>8340660</v>
      </c>
      <c r="AS73" s="7">
        <v>7270150</v>
      </c>
      <c r="AT73" s="7">
        <v>8136553</v>
      </c>
      <c r="AU73" s="7"/>
      <c r="AV73" s="7"/>
      <c r="AW73" s="7"/>
      <c r="AX73" s="7"/>
      <c r="AY73" s="7"/>
      <c r="AZ73" s="7"/>
      <c r="BA73" s="7"/>
      <c r="BB73" s="7"/>
      <c r="BC73" s="7"/>
      <c r="BD73" s="7"/>
      <c r="BE73" s="7"/>
      <c r="BF73" s="7"/>
      <c r="BG73" s="7"/>
      <c r="BH73" s="7"/>
    </row>
    <row r="74" spans="3:60" hidden="1">
      <c r="C74" s="6" t="s">
        <v>559</v>
      </c>
      <c r="D74" s="6" t="s">
        <v>543</v>
      </c>
      <c r="E74" s="7">
        <v>7155</v>
      </c>
      <c r="F74" s="7">
        <v>7314</v>
      </c>
      <c r="G74" s="7">
        <v>7190</v>
      </c>
      <c r="H74" s="7">
        <v>7189</v>
      </c>
      <c r="I74" s="7">
        <v>7369</v>
      </c>
      <c r="J74" s="7">
        <v>7472</v>
      </c>
      <c r="K74" s="7">
        <v>7424</v>
      </c>
      <c r="L74" s="7">
        <v>8104</v>
      </c>
      <c r="M74" s="7">
        <v>8461</v>
      </c>
      <c r="N74" s="7">
        <v>8663</v>
      </c>
      <c r="O74" s="7">
        <v>8546</v>
      </c>
      <c r="P74" s="7">
        <v>9302</v>
      </c>
      <c r="Q74" s="7">
        <v>9302</v>
      </c>
      <c r="R74" s="7">
        <v>7466</v>
      </c>
      <c r="S74" s="8">
        <v>270.01</v>
      </c>
      <c r="T74" s="8">
        <v>288.76</v>
      </c>
      <c r="U74" s="8">
        <v>294.2</v>
      </c>
      <c r="V74" s="8">
        <v>288.12</v>
      </c>
      <c r="W74" s="8">
        <v>324.94</v>
      </c>
      <c r="X74" s="8">
        <v>318.3</v>
      </c>
      <c r="Y74" s="8">
        <v>286.45999999999998</v>
      </c>
      <c r="Z74" s="8">
        <v>281.02999999999997</v>
      </c>
      <c r="AA74" s="8">
        <v>260.35000000000002</v>
      </c>
      <c r="AB74" s="8">
        <v>306</v>
      </c>
      <c r="AC74" s="8">
        <v>317.14</v>
      </c>
      <c r="AD74" s="8">
        <v>329.05</v>
      </c>
      <c r="AE74" s="8">
        <v>329.05</v>
      </c>
      <c r="AF74" s="8">
        <v>316.57</v>
      </c>
      <c r="AG74" s="7">
        <v>1931948</v>
      </c>
      <c r="AH74" s="7">
        <v>2111999</v>
      </c>
      <c r="AI74" s="7">
        <v>2115301</v>
      </c>
      <c r="AJ74" s="7">
        <v>2071298</v>
      </c>
      <c r="AK74" s="7">
        <v>2394488</v>
      </c>
      <c r="AL74" s="7">
        <v>2378368</v>
      </c>
      <c r="AM74" s="7">
        <v>2126668</v>
      </c>
      <c r="AN74" s="7">
        <v>2277455</v>
      </c>
      <c r="AO74" s="7">
        <v>2202822</v>
      </c>
      <c r="AP74" s="7">
        <v>2650878</v>
      </c>
      <c r="AQ74" s="7">
        <v>2710250</v>
      </c>
      <c r="AR74" s="7">
        <v>3060843</v>
      </c>
      <c r="AS74" s="7">
        <v>3060843</v>
      </c>
      <c r="AT74" s="7">
        <v>2363488</v>
      </c>
      <c r="AU74" s="7"/>
      <c r="AV74" s="7"/>
      <c r="AW74" s="7"/>
      <c r="AX74" s="7"/>
      <c r="AY74" s="7"/>
      <c r="AZ74" s="7"/>
      <c r="BA74" s="7"/>
      <c r="BB74" s="7"/>
      <c r="BC74" s="7"/>
      <c r="BD74" s="7"/>
      <c r="BE74" s="7"/>
      <c r="BF74" s="7"/>
      <c r="BG74" s="7"/>
      <c r="BH74" s="7"/>
    </row>
    <row r="75" spans="3:60" hidden="1">
      <c r="C75" s="6" t="s">
        <v>559</v>
      </c>
      <c r="D75" s="6" t="s">
        <v>544</v>
      </c>
      <c r="E75" s="7">
        <v>0</v>
      </c>
      <c r="F75" s="7">
        <v>0</v>
      </c>
      <c r="G75" s="7">
        <v>0</v>
      </c>
      <c r="H75" s="7">
        <v>0</v>
      </c>
      <c r="I75" s="7">
        <v>0</v>
      </c>
      <c r="J75" s="7">
        <v>0</v>
      </c>
      <c r="K75" s="7">
        <v>0</v>
      </c>
      <c r="L75" s="7">
        <v>0</v>
      </c>
      <c r="M75" s="7">
        <v>0</v>
      </c>
      <c r="N75" s="7">
        <v>0</v>
      </c>
      <c r="O75" s="7">
        <v>0</v>
      </c>
      <c r="P75" s="7">
        <v>0</v>
      </c>
      <c r="Q75" s="7">
        <v>0</v>
      </c>
      <c r="R75" s="7">
        <v>0</v>
      </c>
      <c r="S75" s="8"/>
      <c r="T75" s="8"/>
      <c r="U75" s="8"/>
      <c r="V75" s="8"/>
      <c r="W75" s="8"/>
      <c r="X75" s="8"/>
      <c r="Y75" s="8"/>
      <c r="Z75" s="8"/>
      <c r="AA75" s="8"/>
      <c r="AB75" s="8"/>
      <c r="AC75" s="8"/>
      <c r="AD75" s="8"/>
      <c r="AE75" s="8"/>
      <c r="AF75" s="8"/>
      <c r="AG75" s="7">
        <v>114389</v>
      </c>
      <c r="AH75" s="7">
        <v>220600</v>
      </c>
      <c r="AI75" s="7">
        <v>150040</v>
      </c>
      <c r="AJ75" s="7">
        <v>146735</v>
      </c>
      <c r="AK75" s="7">
        <v>137367</v>
      </c>
      <c r="AL75" s="7">
        <v>156808</v>
      </c>
      <c r="AM75" s="7">
        <v>180753</v>
      </c>
      <c r="AN75" s="7">
        <v>200309</v>
      </c>
      <c r="AO75" s="7">
        <v>140482</v>
      </c>
      <c r="AP75" s="7">
        <v>184960</v>
      </c>
      <c r="AQ75" s="7">
        <v>170551</v>
      </c>
      <c r="AR75" s="7">
        <v>186673</v>
      </c>
      <c r="AS75" s="7">
        <v>186673</v>
      </c>
      <c r="AT75" s="7">
        <v>261934</v>
      </c>
      <c r="AU75" s="7"/>
      <c r="AV75" s="7"/>
      <c r="AW75" s="7"/>
      <c r="AX75" s="7"/>
      <c r="AY75" s="7"/>
      <c r="AZ75" s="7"/>
      <c r="BA75" s="7"/>
      <c r="BB75" s="7"/>
      <c r="BC75" s="7"/>
      <c r="BD75" s="7"/>
      <c r="BE75" s="7"/>
      <c r="BF75" s="7"/>
      <c r="BG75" s="7"/>
      <c r="BH75" s="7"/>
    </row>
    <row r="76" spans="3:60" hidden="1">
      <c r="C76" s="6" t="s">
        <v>559</v>
      </c>
      <c r="D76" s="6" t="s">
        <v>545</v>
      </c>
      <c r="E76" s="7">
        <v>14648</v>
      </c>
      <c r="F76" s="7">
        <v>14805</v>
      </c>
      <c r="G76" s="7">
        <v>15085</v>
      </c>
      <c r="H76" s="7">
        <v>14977</v>
      </c>
      <c r="I76" s="7">
        <v>13008</v>
      </c>
      <c r="J76" s="7">
        <v>14319</v>
      </c>
      <c r="K76" s="7">
        <v>16195</v>
      </c>
      <c r="L76" s="7">
        <v>15950</v>
      </c>
      <c r="M76" s="7">
        <v>16270</v>
      </c>
      <c r="N76" s="7">
        <v>15049</v>
      </c>
      <c r="O76" s="7">
        <v>15844</v>
      </c>
      <c r="P76" s="7">
        <v>16576</v>
      </c>
      <c r="Q76" s="7">
        <v>15069</v>
      </c>
      <c r="R76" s="7">
        <v>11723</v>
      </c>
      <c r="S76" s="8">
        <v>505.95</v>
      </c>
      <c r="T76" s="8">
        <v>552.64</v>
      </c>
      <c r="U76" s="8">
        <v>516.13</v>
      </c>
      <c r="V76" s="8">
        <v>514.49</v>
      </c>
      <c r="W76" s="8">
        <v>556.83000000000004</v>
      </c>
      <c r="X76" s="8">
        <v>457.76</v>
      </c>
      <c r="Y76" s="8">
        <v>434.82</v>
      </c>
      <c r="Z76" s="8">
        <v>480.59</v>
      </c>
      <c r="AA76" s="8">
        <v>395.48</v>
      </c>
      <c r="AB76" s="8">
        <v>448.6</v>
      </c>
      <c r="AC76" s="8">
        <v>386.93</v>
      </c>
      <c r="AD76" s="8">
        <v>449.76</v>
      </c>
      <c r="AE76" s="8">
        <v>397.69</v>
      </c>
      <c r="AF76" s="8">
        <v>458.01</v>
      </c>
      <c r="AG76" s="7">
        <v>7411122</v>
      </c>
      <c r="AH76" s="7">
        <v>8181844</v>
      </c>
      <c r="AI76" s="7">
        <v>7785796</v>
      </c>
      <c r="AJ76" s="7">
        <v>7705584</v>
      </c>
      <c r="AK76" s="7">
        <v>7243271</v>
      </c>
      <c r="AL76" s="7">
        <v>6554657</v>
      </c>
      <c r="AM76" s="7">
        <v>7041900</v>
      </c>
      <c r="AN76" s="7">
        <v>7665430</v>
      </c>
      <c r="AO76" s="7">
        <v>6434400</v>
      </c>
      <c r="AP76" s="7">
        <v>6750985</v>
      </c>
      <c r="AQ76" s="7">
        <v>6130441</v>
      </c>
      <c r="AR76" s="7">
        <v>7455163</v>
      </c>
      <c r="AS76" s="7">
        <v>5992727</v>
      </c>
      <c r="AT76" s="7">
        <v>5369269</v>
      </c>
      <c r="AU76" s="7"/>
      <c r="AV76" s="7"/>
      <c r="AW76" s="7"/>
      <c r="AX76" s="7"/>
      <c r="AY76" s="7"/>
      <c r="AZ76" s="7"/>
      <c r="BA76" s="7"/>
      <c r="BB76" s="7"/>
      <c r="BC76" s="7"/>
      <c r="BD76" s="7"/>
      <c r="BE76" s="7"/>
      <c r="BF76" s="7"/>
      <c r="BG76" s="7"/>
      <c r="BH76" s="7"/>
    </row>
    <row r="77" spans="3:60" hidden="1">
      <c r="C77" s="6" t="s">
        <v>559</v>
      </c>
      <c r="D77" s="6" t="s">
        <v>546</v>
      </c>
      <c r="E77" s="7">
        <v>1036</v>
      </c>
      <c r="F77" s="7">
        <v>1384</v>
      </c>
      <c r="G77" s="7">
        <v>1528</v>
      </c>
      <c r="H77" s="7">
        <v>1721</v>
      </c>
      <c r="I77" s="7">
        <v>1124</v>
      </c>
      <c r="J77" s="7">
        <v>1690</v>
      </c>
      <c r="K77" s="7">
        <v>3491</v>
      </c>
      <c r="L77" s="7">
        <v>3924</v>
      </c>
      <c r="M77" s="7">
        <v>4145</v>
      </c>
      <c r="N77" s="7">
        <v>4307</v>
      </c>
      <c r="O77" s="7">
        <v>4518</v>
      </c>
      <c r="P77" s="7">
        <v>4518</v>
      </c>
      <c r="Q77" s="7">
        <v>4518</v>
      </c>
      <c r="R77" s="7">
        <v>4298</v>
      </c>
      <c r="S77" s="8">
        <v>325.33999999999997</v>
      </c>
      <c r="T77" s="8">
        <v>373.26</v>
      </c>
      <c r="U77" s="8">
        <v>357.91</v>
      </c>
      <c r="V77" s="8">
        <v>376.04</v>
      </c>
      <c r="W77" s="8">
        <v>293.91000000000003</v>
      </c>
      <c r="X77" s="8">
        <v>307.54000000000002</v>
      </c>
      <c r="Y77" s="8">
        <v>318.12</v>
      </c>
      <c r="Z77" s="8">
        <v>400</v>
      </c>
      <c r="AA77" s="8">
        <v>389.75</v>
      </c>
      <c r="AB77" s="8">
        <v>390.02</v>
      </c>
      <c r="AC77" s="8">
        <v>390.47</v>
      </c>
      <c r="AD77" s="8">
        <v>390.44</v>
      </c>
      <c r="AE77" s="8">
        <v>390.47</v>
      </c>
      <c r="AF77" s="8">
        <v>440.09</v>
      </c>
      <c r="AG77" s="7">
        <v>337050</v>
      </c>
      <c r="AH77" s="7">
        <v>516590</v>
      </c>
      <c r="AI77" s="7">
        <v>546880</v>
      </c>
      <c r="AJ77" s="7">
        <v>647160</v>
      </c>
      <c r="AK77" s="7">
        <v>330350</v>
      </c>
      <c r="AL77" s="7">
        <v>519737</v>
      </c>
      <c r="AM77" s="7">
        <v>1110540</v>
      </c>
      <c r="AN77" s="7">
        <v>1569600</v>
      </c>
      <c r="AO77" s="7">
        <v>1615500</v>
      </c>
      <c r="AP77" s="7">
        <v>1679800</v>
      </c>
      <c r="AQ77" s="7">
        <v>1764152</v>
      </c>
      <c r="AR77" s="7">
        <v>1764000</v>
      </c>
      <c r="AS77" s="7">
        <v>1764140</v>
      </c>
      <c r="AT77" s="7">
        <v>1891503</v>
      </c>
      <c r="AU77" s="7"/>
      <c r="AV77" s="7"/>
      <c r="AW77" s="7"/>
      <c r="AX77" s="7"/>
      <c r="AY77" s="7"/>
      <c r="AZ77" s="7"/>
      <c r="BA77" s="7"/>
      <c r="BB77" s="7"/>
      <c r="BC77" s="7"/>
      <c r="BD77" s="7"/>
      <c r="BE77" s="7"/>
      <c r="BF77" s="7"/>
      <c r="BG77" s="7"/>
      <c r="BH77" s="7"/>
    </row>
    <row r="78" spans="3:60" hidden="1">
      <c r="C78" s="6" t="s">
        <v>559</v>
      </c>
      <c r="D78" s="6" t="s">
        <v>547</v>
      </c>
      <c r="E78" s="7">
        <v>68707</v>
      </c>
      <c r="F78" s="7">
        <v>68738</v>
      </c>
      <c r="G78" s="7">
        <v>65505</v>
      </c>
      <c r="H78" s="7">
        <v>70662</v>
      </c>
      <c r="I78" s="7">
        <v>76136</v>
      </c>
      <c r="J78" s="7">
        <v>74597</v>
      </c>
      <c r="K78" s="7">
        <v>79570</v>
      </c>
      <c r="L78" s="7">
        <v>87440</v>
      </c>
      <c r="M78" s="7">
        <v>92570</v>
      </c>
      <c r="N78" s="7">
        <v>97817</v>
      </c>
      <c r="O78" s="7">
        <v>100508</v>
      </c>
      <c r="P78" s="7">
        <v>94480</v>
      </c>
      <c r="Q78" s="7">
        <v>96925</v>
      </c>
      <c r="R78" s="7">
        <v>95779</v>
      </c>
      <c r="S78" s="8">
        <v>438.03</v>
      </c>
      <c r="T78" s="8">
        <v>506.09</v>
      </c>
      <c r="U78" s="8">
        <v>400.95</v>
      </c>
      <c r="V78" s="8">
        <v>450.21</v>
      </c>
      <c r="W78" s="8">
        <v>526.82000000000005</v>
      </c>
      <c r="X78" s="8">
        <v>452.35</v>
      </c>
      <c r="Y78" s="8">
        <v>404.1</v>
      </c>
      <c r="Z78" s="8">
        <v>461.35</v>
      </c>
      <c r="AA78" s="8">
        <v>414.24</v>
      </c>
      <c r="AB78" s="8">
        <v>435.26</v>
      </c>
      <c r="AC78" s="8">
        <v>423.73</v>
      </c>
      <c r="AD78" s="8">
        <v>441.78</v>
      </c>
      <c r="AE78" s="8">
        <v>388.33</v>
      </c>
      <c r="AF78" s="8">
        <v>441.73</v>
      </c>
      <c r="AG78" s="7">
        <v>30095694</v>
      </c>
      <c r="AH78" s="7">
        <v>34787735</v>
      </c>
      <c r="AI78" s="7">
        <v>26263916</v>
      </c>
      <c r="AJ78" s="7">
        <v>31813020</v>
      </c>
      <c r="AK78" s="7">
        <v>40110150</v>
      </c>
      <c r="AL78" s="7">
        <v>33743663</v>
      </c>
      <c r="AM78" s="7">
        <v>32154000</v>
      </c>
      <c r="AN78" s="7">
        <v>40340150</v>
      </c>
      <c r="AO78" s="7">
        <v>38346410</v>
      </c>
      <c r="AP78" s="7">
        <v>42575341</v>
      </c>
      <c r="AQ78" s="7">
        <v>42588240</v>
      </c>
      <c r="AR78" s="7">
        <v>41738960</v>
      </c>
      <c r="AS78" s="7">
        <v>37638455</v>
      </c>
      <c r="AT78" s="7">
        <v>42308532</v>
      </c>
      <c r="AU78" s="7"/>
      <c r="AV78" s="7"/>
      <c r="AW78" s="7"/>
      <c r="AX78" s="7"/>
      <c r="AY78" s="7"/>
      <c r="AZ78" s="7"/>
      <c r="BA78" s="7"/>
      <c r="BB78" s="7"/>
      <c r="BC78" s="7"/>
      <c r="BD78" s="7"/>
      <c r="BE78" s="7"/>
      <c r="BF78" s="7"/>
      <c r="BG78" s="7"/>
      <c r="BH78" s="7"/>
    </row>
    <row r="79" spans="3:60" hidden="1">
      <c r="C79" s="6" t="s">
        <v>559</v>
      </c>
      <c r="D79" s="6" t="s">
        <v>548</v>
      </c>
      <c r="E79" s="7">
        <v>69743</v>
      </c>
      <c r="F79" s="7">
        <v>70122</v>
      </c>
      <c r="G79" s="7">
        <v>67033</v>
      </c>
      <c r="H79" s="7">
        <v>72383</v>
      </c>
      <c r="I79" s="7">
        <v>77260</v>
      </c>
      <c r="J79" s="7">
        <v>76287</v>
      </c>
      <c r="K79" s="7">
        <v>83061</v>
      </c>
      <c r="L79" s="7">
        <v>91364</v>
      </c>
      <c r="M79" s="7">
        <v>96715</v>
      </c>
      <c r="N79" s="7">
        <v>102124</v>
      </c>
      <c r="O79" s="7">
        <v>105026</v>
      </c>
      <c r="P79" s="7">
        <v>98998</v>
      </c>
      <c r="Q79" s="7">
        <v>101443</v>
      </c>
      <c r="R79" s="7">
        <v>100077</v>
      </c>
      <c r="S79" s="8">
        <v>436.36</v>
      </c>
      <c r="T79" s="8">
        <v>503.47</v>
      </c>
      <c r="U79" s="8">
        <v>399.96</v>
      </c>
      <c r="V79" s="8">
        <v>448.45</v>
      </c>
      <c r="W79" s="8">
        <v>523.42999999999995</v>
      </c>
      <c r="X79" s="8">
        <v>449.14</v>
      </c>
      <c r="Y79" s="8">
        <v>400.48</v>
      </c>
      <c r="Z79" s="8">
        <v>458.71</v>
      </c>
      <c r="AA79" s="8">
        <v>413.19</v>
      </c>
      <c r="AB79" s="8">
        <v>433.35</v>
      </c>
      <c r="AC79" s="8">
        <v>422.3</v>
      </c>
      <c r="AD79" s="8">
        <v>439.43</v>
      </c>
      <c r="AE79" s="8">
        <v>388.42</v>
      </c>
      <c r="AF79" s="8">
        <v>441.66</v>
      </c>
      <c r="AG79" s="7">
        <v>30432744</v>
      </c>
      <c r="AH79" s="7">
        <v>35304325</v>
      </c>
      <c r="AI79" s="7">
        <v>26810796</v>
      </c>
      <c r="AJ79" s="7">
        <v>32460180</v>
      </c>
      <c r="AK79" s="7">
        <v>40440500</v>
      </c>
      <c r="AL79" s="7">
        <v>34263400</v>
      </c>
      <c r="AM79" s="7">
        <v>33264540</v>
      </c>
      <c r="AN79" s="7">
        <v>41909750</v>
      </c>
      <c r="AO79" s="7">
        <v>39961910</v>
      </c>
      <c r="AP79" s="7">
        <v>44255141</v>
      </c>
      <c r="AQ79" s="7">
        <v>44352392</v>
      </c>
      <c r="AR79" s="7">
        <v>43502960</v>
      </c>
      <c r="AS79" s="7">
        <v>39402595</v>
      </c>
      <c r="AT79" s="7">
        <v>44200035</v>
      </c>
      <c r="AU79" s="7"/>
      <c r="AV79" s="7"/>
      <c r="AW79" s="7"/>
      <c r="AX79" s="7"/>
      <c r="AY79" s="7"/>
      <c r="AZ79" s="7"/>
      <c r="BA79" s="7"/>
      <c r="BB79" s="7"/>
      <c r="BC79" s="7"/>
      <c r="BD79" s="7"/>
      <c r="BE79" s="7"/>
      <c r="BF79" s="7"/>
      <c r="BG79" s="7"/>
      <c r="BH79" s="7"/>
    </row>
    <row r="80" spans="3:60" hidden="1">
      <c r="C80" s="6" t="s">
        <v>559</v>
      </c>
      <c r="D80" s="6" t="s">
        <v>549</v>
      </c>
      <c r="E80" s="7">
        <v>91546</v>
      </c>
      <c r="F80" s="7">
        <v>92241</v>
      </c>
      <c r="G80" s="7">
        <v>89308</v>
      </c>
      <c r="H80" s="7">
        <v>94549</v>
      </c>
      <c r="I80" s="7">
        <v>97637</v>
      </c>
      <c r="J80" s="7">
        <v>98078</v>
      </c>
      <c r="K80" s="7">
        <v>106680</v>
      </c>
      <c r="L80" s="7">
        <v>115418</v>
      </c>
      <c r="M80" s="7">
        <v>121446</v>
      </c>
      <c r="N80" s="7">
        <v>125836</v>
      </c>
      <c r="O80" s="7">
        <v>129416</v>
      </c>
      <c r="P80" s="7">
        <v>124876</v>
      </c>
      <c r="Q80" s="7">
        <v>125814</v>
      </c>
      <c r="R80" s="7">
        <v>119266</v>
      </c>
      <c r="S80" s="8">
        <v>435.74</v>
      </c>
      <c r="T80" s="8">
        <v>496.73</v>
      </c>
      <c r="U80" s="8">
        <v>412.75</v>
      </c>
      <c r="V80" s="8">
        <v>448.27</v>
      </c>
      <c r="W80" s="8">
        <v>514.30999999999995</v>
      </c>
      <c r="X80" s="8">
        <v>442.03</v>
      </c>
      <c r="Y80" s="8">
        <v>399.46</v>
      </c>
      <c r="Z80" s="8">
        <v>451</v>
      </c>
      <c r="AA80" s="8">
        <v>401.33</v>
      </c>
      <c r="AB80" s="8">
        <v>427.87</v>
      </c>
      <c r="AC80" s="8">
        <v>412.34</v>
      </c>
      <c r="AD80" s="8">
        <v>434.08</v>
      </c>
      <c r="AE80" s="8">
        <v>386.63</v>
      </c>
      <c r="AF80" s="8">
        <v>437.63</v>
      </c>
      <c r="AG80" s="7">
        <v>39890203</v>
      </c>
      <c r="AH80" s="7">
        <v>45818768</v>
      </c>
      <c r="AI80" s="7">
        <v>36861933</v>
      </c>
      <c r="AJ80" s="7">
        <v>42383797</v>
      </c>
      <c r="AK80" s="7">
        <v>50215626</v>
      </c>
      <c r="AL80" s="7">
        <v>43353233</v>
      </c>
      <c r="AM80" s="7">
        <v>42613861</v>
      </c>
      <c r="AN80" s="7">
        <v>52052944</v>
      </c>
      <c r="AO80" s="7">
        <v>48739614</v>
      </c>
      <c r="AP80" s="7">
        <v>53841964</v>
      </c>
      <c r="AQ80" s="7">
        <v>53363634</v>
      </c>
      <c r="AR80" s="7">
        <v>54205639</v>
      </c>
      <c r="AS80" s="7">
        <v>48642838</v>
      </c>
      <c r="AT80" s="7">
        <v>52194726</v>
      </c>
      <c r="AU80" s="7"/>
      <c r="AV80" s="7"/>
      <c r="AW80" s="7"/>
      <c r="AX80" s="7"/>
      <c r="AY80" s="7"/>
      <c r="AZ80" s="7"/>
      <c r="BA80" s="7"/>
      <c r="BB80" s="7"/>
      <c r="BC80" s="7"/>
      <c r="BD80" s="7"/>
      <c r="BE80" s="7"/>
      <c r="BF80" s="7"/>
      <c r="BG80" s="7"/>
      <c r="BH80" s="7"/>
    </row>
    <row r="81" spans="3:60" hidden="1">
      <c r="C81" s="6" t="s">
        <v>559</v>
      </c>
      <c r="D81" s="6" t="s">
        <v>550</v>
      </c>
      <c r="E81" s="7">
        <v>0</v>
      </c>
      <c r="F81" s="7">
        <v>0</v>
      </c>
      <c r="G81" s="7">
        <v>0</v>
      </c>
      <c r="H81" s="7">
        <v>0</v>
      </c>
      <c r="I81" s="7">
        <v>0</v>
      </c>
      <c r="J81" s="7">
        <v>0</v>
      </c>
      <c r="K81" s="7">
        <v>0</v>
      </c>
      <c r="L81" s="7">
        <v>0</v>
      </c>
      <c r="M81" s="7">
        <v>0</v>
      </c>
      <c r="N81" s="7">
        <v>0</v>
      </c>
      <c r="O81" s="7">
        <v>0</v>
      </c>
      <c r="P81" s="7">
        <v>0</v>
      </c>
      <c r="Q81" s="7">
        <v>0</v>
      </c>
      <c r="R81" s="7">
        <v>0</v>
      </c>
      <c r="S81" s="8"/>
      <c r="T81" s="8"/>
      <c r="U81" s="8"/>
      <c r="V81" s="8"/>
      <c r="W81" s="8"/>
      <c r="X81" s="8"/>
      <c r="Y81" s="8"/>
      <c r="Z81" s="8"/>
      <c r="AA81" s="8"/>
      <c r="AB81" s="8"/>
      <c r="AC81" s="8"/>
      <c r="AD81" s="8"/>
      <c r="AE81" s="8"/>
      <c r="AF81" s="8"/>
      <c r="AG81" s="7">
        <v>0</v>
      </c>
      <c r="AH81" s="7">
        <v>0</v>
      </c>
      <c r="AI81" s="7">
        <v>0</v>
      </c>
      <c r="AJ81" s="7">
        <v>0</v>
      </c>
      <c r="AK81" s="7">
        <v>0</v>
      </c>
      <c r="AL81" s="7">
        <v>0</v>
      </c>
      <c r="AM81" s="7">
        <v>0</v>
      </c>
      <c r="AN81" s="7">
        <v>0</v>
      </c>
      <c r="AO81" s="7">
        <v>0</v>
      </c>
      <c r="AP81" s="7">
        <v>0</v>
      </c>
      <c r="AQ81" s="7">
        <v>0</v>
      </c>
      <c r="AR81" s="7">
        <v>0</v>
      </c>
      <c r="AS81" s="7">
        <v>0</v>
      </c>
      <c r="AT81" s="7">
        <v>0</v>
      </c>
      <c r="AU81" s="7"/>
      <c r="AV81" s="7"/>
      <c r="AW81" s="7"/>
      <c r="AX81" s="7"/>
      <c r="AY81" s="7"/>
      <c r="AZ81" s="7"/>
      <c r="BA81" s="7"/>
      <c r="BB81" s="7"/>
      <c r="BC81" s="7"/>
      <c r="BD81" s="7"/>
      <c r="BE81" s="7"/>
      <c r="BF81" s="7"/>
      <c r="BG81" s="7"/>
      <c r="BH81" s="7"/>
    </row>
    <row r="82" spans="3:60" hidden="1">
      <c r="C82" s="6" t="s">
        <v>559</v>
      </c>
      <c r="D82" s="6" t="s">
        <v>551</v>
      </c>
      <c r="E82" s="7">
        <v>0</v>
      </c>
      <c r="F82" s="7">
        <v>0</v>
      </c>
      <c r="G82" s="7">
        <v>0</v>
      </c>
      <c r="H82" s="7">
        <v>0</v>
      </c>
      <c r="I82" s="7">
        <v>0</v>
      </c>
      <c r="J82" s="7">
        <v>0</v>
      </c>
      <c r="K82" s="7">
        <v>0</v>
      </c>
      <c r="L82" s="7">
        <v>0</v>
      </c>
      <c r="M82" s="7">
        <v>0</v>
      </c>
      <c r="N82" s="7">
        <v>0</v>
      </c>
      <c r="O82" s="7">
        <v>0</v>
      </c>
      <c r="P82" s="7">
        <v>0</v>
      </c>
      <c r="Q82" s="7">
        <v>0</v>
      </c>
      <c r="R82" s="7">
        <v>0</v>
      </c>
      <c r="S82" s="8"/>
      <c r="T82" s="8"/>
      <c r="U82" s="8"/>
      <c r="V82" s="8"/>
      <c r="W82" s="8"/>
      <c r="X82" s="8"/>
      <c r="Y82" s="8"/>
      <c r="Z82" s="8"/>
      <c r="AA82" s="8"/>
      <c r="AB82" s="8"/>
      <c r="AC82" s="8"/>
      <c r="AD82" s="8"/>
      <c r="AE82" s="8"/>
      <c r="AF82" s="8"/>
      <c r="AG82" s="7">
        <v>0</v>
      </c>
      <c r="AH82" s="7">
        <v>0</v>
      </c>
      <c r="AI82" s="7">
        <v>0</v>
      </c>
      <c r="AJ82" s="7">
        <v>0</v>
      </c>
      <c r="AK82" s="7">
        <v>0</v>
      </c>
      <c r="AL82" s="7">
        <v>0</v>
      </c>
      <c r="AM82" s="7">
        <v>0</v>
      </c>
      <c r="AN82" s="7">
        <v>0</v>
      </c>
      <c r="AO82" s="7">
        <v>0</v>
      </c>
      <c r="AP82" s="7">
        <v>0</v>
      </c>
      <c r="AQ82" s="7">
        <v>0</v>
      </c>
      <c r="AR82" s="7">
        <v>0</v>
      </c>
      <c r="AS82" s="7">
        <v>0</v>
      </c>
      <c r="AT82" s="7">
        <v>0</v>
      </c>
      <c r="AU82" s="7"/>
      <c r="AV82" s="7"/>
      <c r="AW82" s="7"/>
      <c r="AX82" s="7"/>
      <c r="AY82" s="7"/>
      <c r="AZ82" s="7"/>
      <c r="BA82" s="7"/>
      <c r="BB82" s="7"/>
      <c r="BC82" s="7"/>
      <c r="BD82" s="7"/>
      <c r="BE82" s="7"/>
      <c r="BF82" s="7"/>
      <c r="BG82" s="7"/>
      <c r="BH82" s="7"/>
    </row>
    <row r="83" spans="3:60" hidden="1">
      <c r="C83" s="6" t="s">
        <v>559</v>
      </c>
      <c r="D83" s="6" t="s">
        <v>552</v>
      </c>
      <c r="E83" s="7">
        <v>0</v>
      </c>
      <c r="F83" s="7">
        <v>0</v>
      </c>
      <c r="G83" s="7">
        <v>0</v>
      </c>
      <c r="H83" s="7">
        <v>0</v>
      </c>
      <c r="I83" s="7">
        <v>0</v>
      </c>
      <c r="J83" s="7">
        <v>0</v>
      </c>
      <c r="K83" s="7">
        <v>0</v>
      </c>
      <c r="L83" s="7">
        <v>0</v>
      </c>
      <c r="M83" s="7">
        <v>0</v>
      </c>
      <c r="N83" s="7">
        <v>0</v>
      </c>
      <c r="O83" s="7">
        <v>0</v>
      </c>
      <c r="P83" s="7">
        <v>0</v>
      </c>
      <c r="Q83" s="7">
        <v>0</v>
      </c>
      <c r="R83" s="7">
        <v>0</v>
      </c>
      <c r="S83" s="8"/>
      <c r="T83" s="8"/>
      <c r="U83" s="8"/>
      <c r="V83" s="8"/>
      <c r="W83" s="8"/>
      <c r="X83" s="8"/>
      <c r="Y83" s="8"/>
      <c r="Z83" s="8"/>
      <c r="AA83" s="8"/>
      <c r="AB83" s="8"/>
      <c r="AC83" s="8"/>
      <c r="AD83" s="8"/>
      <c r="AE83" s="8"/>
      <c r="AF83" s="8"/>
      <c r="AG83" s="7">
        <v>0</v>
      </c>
      <c r="AH83" s="7">
        <v>0</v>
      </c>
      <c r="AI83" s="7">
        <v>0</v>
      </c>
      <c r="AJ83" s="7">
        <v>0</v>
      </c>
      <c r="AK83" s="7">
        <v>0</v>
      </c>
      <c r="AL83" s="7">
        <v>0</v>
      </c>
      <c r="AM83" s="7">
        <v>0</v>
      </c>
      <c r="AN83" s="7">
        <v>0</v>
      </c>
      <c r="AO83" s="7">
        <v>0</v>
      </c>
      <c r="AP83" s="7">
        <v>0</v>
      </c>
      <c r="AQ83" s="7">
        <v>0</v>
      </c>
      <c r="AR83" s="7">
        <v>0</v>
      </c>
      <c r="AS83" s="7">
        <v>0</v>
      </c>
      <c r="AT83" s="7">
        <v>0</v>
      </c>
      <c r="AU83" s="7"/>
      <c r="AV83" s="7"/>
      <c r="AW83" s="7"/>
      <c r="AX83" s="7"/>
      <c r="AY83" s="7"/>
      <c r="AZ83" s="7"/>
      <c r="BA83" s="7"/>
      <c r="BB83" s="7"/>
      <c r="BC83" s="7"/>
      <c r="BD83" s="7"/>
      <c r="BE83" s="7"/>
      <c r="BF83" s="7"/>
      <c r="BG83" s="7"/>
      <c r="BH83" s="7"/>
    </row>
    <row r="84" spans="3:60" hidden="1">
      <c r="C84" s="6" t="s">
        <v>559</v>
      </c>
      <c r="D84" s="6" t="s">
        <v>553</v>
      </c>
      <c r="E84" s="7">
        <v>0</v>
      </c>
      <c r="F84" s="7">
        <v>0</v>
      </c>
      <c r="G84" s="7">
        <v>0</v>
      </c>
      <c r="H84" s="7">
        <v>0</v>
      </c>
      <c r="I84" s="7">
        <v>0</v>
      </c>
      <c r="J84" s="7">
        <v>0</v>
      </c>
      <c r="K84" s="7">
        <v>0</v>
      </c>
      <c r="L84" s="7">
        <v>0</v>
      </c>
      <c r="M84" s="7">
        <v>0</v>
      </c>
      <c r="N84" s="7">
        <v>0</v>
      </c>
      <c r="O84" s="7">
        <v>0</v>
      </c>
      <c r="P84" s="7">
        <v>0</v>
      </c>
      <c r="Q84" s="7">
        <v>0</v>
      </c>
      <c r="R84" s="7">
        <v>0</v>
      </c>
      <c r="S84" s="8"/>
      <c r="T84" s="8"/>
      <c r="U84" s="8"/>
      <c r="V84" s="8"/>
      <c r="W84" s="8"/>
      <c r="X84" s="8"/>
      <c r="Y84" s="8"/>
      <c r="Z84" s="8"/>
      <c r="AA84" s="8"/>
      <c r="AB84" s="8"/>
      <c r="AC84" s="8"/>
      <c r="AD84" s="8"/>
      <c r="AE84" s="8"/>
      <c r="AF84" s="8"/>
      <c r="AG84" s="7">
        <v>0</v>
      </c>
      <c r="AH84" s="7">
        <v>0</v>
      </c>
      <c r="AI84" s="7">
        <v>0</v>
      </c>
      <c r="AJ84" s="7">
        <v>0</v>
      </c>
      <c r="AK84" s="7">
        <v>0</v>
      </c>
      <c r="AL84" s="7">
        <v>0</v>
      </c>
      <c r="AM84" s="7">
        <v>0</v>
      </c>
      <c r="AN84" s="7">
        <v>0</v>
      </c>
      <c r="AO84" s="7">
        <v>0</v>
      </c>
      <c r="AP84" s="7">
        <v>0</v>
      </c>
      <c r="AQ84" s="7">
        <v>0</v>
      </c>
      <c r="AR84" s="7">
        <v>0</v>
      </c>
      <c r="AS84" s="7">
        <v>0</v>
      </c>
      <c r="AT84" s="7">
        <v>0</v>
      </c>
      <c r="AU84" s="7"/>
      <c r="AV84" s="7"/>
      <c r="AW84" s="7"/>
      <c r="AX84" s="7"/>
      <c r="AY84" s="7"/>
      <c r="AZ84" s="7"/>
      <c r="BA84" s="7"/>
      <c r="BB84" s="7"/>
      <c r="BC84" s="7"/>
      <c r="BD84" s="7"/>
      <c r="BE84" s="7"/>
      <c r="BF84" s="7"/>
      <c r="BG84" s="7"/>
      <c r="BH84" s="7"/>
    </row>
    <row r="85" spans="3:60" hidden="1">
      <c r="C85" s="6" t="s">
        <v>559</v>
      </c>
      <c r="D85" s="6" t="s">
        <v>554</v>
      </c>
      <c r="E85" s="7">
        <v>91546</v>
      </c>
      <c r="F85" s="7">
        <v>92241</v>
      </c>
      <c r="G85" s="7">
        <v>89308</v>
      </c>
      <c r="H85" s="7">
        <v>94549</v>
      </c>
      <c r="I85" s="7">
        <v>97637</v>
      </c>
      <c r="J85" s="7">
        <v>98078</v>
      </c>
      <c r="K85" s="7">
        <v>106680</v>
      </c>
      <c r="L85" s="7">
        <v>115418</v>
      </c>
      <c r="M85" s="7">
        <v>121446</v>
      </c>
      <c r="N85" s="7">
        <v>125836</v>
      </c>
      <c r="O85" s="7">
        <v>129416</v>
      </c>
      <c r="P85" s="7">
        <v>124876</v>
      </c>
      <c r="Q85" s="7">
        <v>125814</v>
      </c>
      <c r="R85" s="7">
        <v>119266</v>
      </c>
      <c r="S85" s="8"/>
      <c r="T85" s="8"/>
      <c r="U85" s="8"/>
      <c r="V85" s="8"/>
      <c r="W85" s="8"/>
      <c r="X85" s="8"/>
      <c r="Y85" s="8"/>
      <c r="Z85" s="8"/>
      <c r="AA85" s="8"/>
      <c r="AB85" s="8"/>
      <c r="AC85" s="8"/>
      <c r="AD85" s="8"/>
      <c r="AE85" s="8"/>
      <c r="AF85" s="8"/>
      <c r="AG85" s="7">
        <v>39890203</v>
      </c>
      <c r="AH85" s="7">
        <v>45818768</v>
      </c>
      <c r="AI85" s="7">
        <v>36861933</v>
      </c>
      <c r="AJ85" s="7">
        <v>42383797</v>
      </c>
      <c r="AK85" s="7">
        <v>50215626</v>
      </c>
      <c r="AL85" s="7">
        <v>43353233</v>
      </c>
      <c r="AM85" s="7">
        <v>42613861</v>
      </c>
      <c r="AN85" s="7">
        <v>52052944</v>
      </c>
      <c r="AO85" s="7">
        <v>48739614</v>
      </c>
      <c r="AP85" s="7">
        <v>53841964</v>
      </c>
      <c r="AQ85" s="7">
        <v>53363634</v>
      </c>
      <c r="AR85" s="7">
        <v>54205639</v>
      </c>
      <c r="AS85" s="7">
        <v>48642838</v>
      </c>
      <c r="AT85" s="7">
        <v>52194726</v>
      </c>
      <c r="AU85" s="7"/>
      <c r="AV85" s="7"/>
      <c r="AW85" s="7"/>
      <c r="AX85" s="7"/>
      <c r="AY85" s="7"/>
      <c r="AZ85" s="7"/>
      <c r="BA85" s="7"/>
      <c r="BB85" s="7"/>
      <c r="BC85" s="7"/>
      <c r="BD85" s="7"/>
      <c r="BE85" s="7"/>
      <c r="BF85" s="7"/>
      <c r="BG85" s="7"/>
      <c r="BH85" s="7"/>
    </row>
    <row r="86" spans="3:60" hidden="1">
      <c r="C86" s="6" t="s">
        <v>560</v>
      </c>
      <c r="D86" s="6" t="s">
        <v>543</v>
      </c>
      <c r="E86" s="7">
        <v>505</v>
      </c>
      <c r="F86" s="7">
        <v>532</v>
      </c>
      <c r="G86" s="7">
        <v>540</v>
      </c>
      <c r="H86" s="7">
        <v>575</v>
      </c>
      <c r="I86" s="7">
        <v>620</v>
      </c>
      <c r="J86" s="7">
        <v>620</v>
      </c>
      <c r="K86" s="7">
        <v>620</v>
      </c>
      <c r="L86" s="7">
        <v>675</v>
      </c>
      <c r="M86" s="7">
        <v>645</v>
      </c>
      <c r="N86" s="7">
        <v>730</v>
      </c>
      <c r="O86" s="7">
        <v>711</v>
      </c>
      <c r="P86" s="7">
        <v>707</v>
      </c>
      <c r="Q86" s="7">
        <v>571</v>
      </c>
      <c r="R86" s="7">
        <v>548</v>
      </c>
      <c r="S86" s="8">
        <v>249.37</v>
      </c>
      <c r="T86" s="8">
        <v>234.5</v>
      </c>
      <c r="U86" s="8">
        <v>258.82</v>
      </c>
      <c r="V86" s="8">
        <v>245.92</v>
      </c>
      <c r="W86" s="8">
        <v>283.94</v>
      </c>
      <c r="X86" s="8">
        <v>258.06</v>
      </c>
      <c r="Y86" s="8">
        <v>239.92</v>
      </c>
      <c r="Z86" s="8">
        <v>231.05</v>
      </c>
      <c r="AA86" s="8">
        <v>270.29000000000002</v>
      </c>
      <c r="AB86" s="8">
        <v>301.77999999999997</v>
      </c>
      <c r="AC86" s="8">
        <v>285</v>
      </c>
      <c r="AD86" s="8">
        <v>328.98</v>
      </c>
      <c r="AE86" s="8">
        <v>288</v>
      </c>
      <c r="AF86" s="8">
        <v>316</v>
      </c>
      <c r="AG86" s="7">
        <v>125933</v>
      </c>
      <c r="AH86" s="7">
        <v>124755</v>
      </c>
      <c r="AI86" s="7">
        <v>139765</v>
      </c>
      <c r="AJ86" s="7">
        <v>141406</v>
      </c>
      <c r="AK86" s="7">
        <v>176043</v>
      </c>
      <c r="AL86" s="7">
        <v>160000</v>
      </c>
      <c r="AM86" s="7">
        <v>148750</v>
      </c>
      <c r="AN86" s="7">
        <v>155960</v>
      </c>
      <c r="AO86" s="7">
        <v>174340</v>
      </c>
      <c r="AP86" s="7">
        <v>220300</v>
      </c>
      <c r="AQ86" s="7">
        <v>202635</v>
      </c>
      <c r="AR86" s="7">
        <v>232589</v>
      </c>
      <c r="AS86" s="7">
        <v>164448</v>
      </c>
      <c r="AT86" s="7">
        <v>173168</v>
      </c>
      <c r="AU86" s="7"/>
      <c r="AV86" s="7"/>
      <c r="AW86" s="7"/>
      <c r="AX86" s="7"/>
      <c r="AY86" s="7"/>
      <c r="AZ86" s="7"/>
      <c r="BA86" s="7"/>
      <c r="BB86" s="7"/>
      <c r="BC86" s="7"/>
      <c r="BD86" s="7"/>
      <c r="BE86" s="7"/>
      <c r="BF86" s="7"/>
      <c r="BG86" s="7"/>
      <c r="BH86" s="7"/>
    </row>
    <row r="87" spans="3:60" hidden="1">
      <c r="C87" s="6" t="s">
        <v>560</v>
      </c>
      <c r="D87" s="6" t="s">
        <v>544</v>
      </c>
      <c r="E87" s="7">
        <v>0</v>
      </c>
      <c r="F87" s="7">
        <v>0</v>
      </c>
      <c r="G87" s="7">
        <v>0</v>
      </c>
      <c r="H87" s="7">
        <v>0</v>
      </c>
      <c r="I87" s="7">
        <v>0</v>
      </c>
      <c r="J87" s="7">
        <v>0</v>
      </c>
      <c r="K87" s="7">
        <v>0</v>
      </c>
      <c r="L87" s="7">
        <v>0</v>
      </c>
      <c r="M87" s="7">
        <v>0</v>
      </c>
      <c r="N87" s="7">
        <v>0</v>
      </c>
      <c r="O87" s="7">
        <v>0</v>
      </c>
      <c r="P87" s="7">
        <v>0</v>
      </c>
      <c r="Q87" s="7">
        <v>0</v>
      </c>
      <c r="R87" s="7">
        <v>0</v>
      </c>
      <c r="S87" s="8"/>
      <c r="T87" s="8"/>
      <c r="U87" s="8"/>
      <c r="V87" s="8"/>
      <c r="W87" s="8"/>
      <c r="X87" s="8"/>
      <c r="Y87" s="8"/>
      <c r="Z87" s="8"/>
      <c r="AA87" s="8"/>
      <c r="AB87" s="8"/>
      <c r="AC87" s="8"/>
      <c r="AD87" s="8"/>
      <c r="AE87" s="8"/>
      <c r="AF87" s="8"/>
      <c r="AG87" s="7">
        <v>12580</v>
      </c>
      <c r="AH87" s="7">
        <v>31440</v>
      </c>
      <c r="AI87" s="7">
        <v>21015</v>
      </c>
      <c r="AJ87" s="7">
        <v>14250</v>
      </c>
      <c r="AK87" s="7">
        <v>22974</v>
      </c>
      <c r="AL87" s="7">
        <v>22500</v>
      </c>
      <c r="AM87" s="7">
        <v>22500</v>
      </c>
      <c r="AN87" s="7">
        <v>22999</v>
      </c>
      <c r="AO87" s="7">
        <v>17350</v>
      </c>
      <c r="AP87" s="7">
        <v>15650</v>
      </c>
      <c r="AQ87" s="7">
        <v>13000</v>
      </c>
      <c r="AR87" s="7">
        <v>14186</v>
      </c>
      <c r="AS87" s="7">
        <v>8085</v>
      </c>
      <c r="AT87" s="7">
        <v>14300</v>
      </c>
      <c r="AU87" s="7"/>
      <c r="AV87" s="7"/>
      <c r="AW87" s="7"/>
      <c r="AX87" s="7"/>
      <c r="AY87" s="7"/>
      <c r="AZ87" s="7"/>
      <c r="BA87" s="7"/>
      <c r="BB87" s="7"/>
      <c r="BC87" s="7"/>
      <c r="BD87" s="7"/>
      <c r="BE87" s="7"/>
      <c r="BF87" s="7"/>
      <c r="BG87" s="7"/>
      <c r="BH87" s="7"/>
    </row>
    <row r="88" spans="3:60" hidden="1">
      <c r="C88" s="6" t="s">
        <v>560</v>
      </c>
      <c r="D88" s="6" t="s">
        <v>545</v>
      </c>
      <c r="E88" s="7">
        <v>4695</v>
      </c>
      <c r="F88" s="7">
        <v>4663</v>
      </c>
      <c r="G88" s="7">
        <v>4510</v>
      </c>
      <c r="H88" s="7">
        <v>4410</v>
      </c>
      <c r="I88" s="7">
        <v>4530</v>
      </c>
      <c r="J88" s="7">
        <v>5550</v>
      </c>
      <c r="K88" s="7">
        <v>5790</v>
      </c>
      <c r="L88" s="7">
        <v>5760</v>
      </c>
      <c r="M88" s="7">
        <v>5700</v>
      </c>
      <c r="N88" s="7">
        <v>5325</v>
      </c>
      <c r="O88" s="7">
        <v>5486</v>
      </c>
      <c r="P88" s="7">
        <v>5049</v>
      </c>
      <c r="Q88" s="7">
        <v>4046</v>
      </c>
      <c r="R88" s="7">
        <v>3565</v>
      </c>
      <c r="S88" s="8">
        <v>464.71</v>
      </c>
      <c r="T88" s="8">
        <v>540.02</v>
      </c>
      <c r="U88" s="8">
        <v>546.48</v>
      </c>
      <c r="V88" s="8">
        <v>584.72</v>
      </c>
      <c r="W88" s="8">
        <v>594.29</v>
      </c>
      <c r="X88" s="8">
        <v>391.86</v>
      </c>
      <c r="Y88" s="8">
        <v>370.81</v>
      </c>
      <c r="Z88" s="8">
        <v>461.8</v>
      </c>
      <c r="AA88" s="8">
        <v>401.05</v>
      </c>
      <c r="AB88" s="8">
        <v>368.62</v>
      </c>
      <c r="AC88" s="8">
        <v>349.8</v>
      </c>
      <c r="AD88" s="8">
        <v>456.7</v>
      </c>
      <c r="AE88" s="8">
        <v>382.3</v>
      </c>
      <c r="AF88" s="8">
        <v>380</v>
      </c>
      <c r="AG88" s="7">
        <v>2181820</v>
      </c>
      <c r="AH88" s="7">
        <v>2518125</v>
      </c>
      <c r="AI88" s="7">
        <v>2464625</v>
      </c>
      <c r="AJ88" s="7">
        <v>2578600</v>
      </c>
      <c r="AK88" s="7">
        <v>2692150</v>
      </c>
      <c r="AL88" s="7">
        <v>2174830</v>
      </c>
      <c r="AM88" s="7">
        <v>2147010</v>
      </c>
      <c r="AN88" s="7">
        <v>2659940</v>
      </c>
      <c r="AO88" s="7">
        <v>2286000</v>
      </c>
      <c r="AP88" s="7">
        <v>1962900</v>
      </c>
      <c r="AQ88" s="7">
        <v>1919005</v>
      </c>
      <c r="AR88" s="7">
        <v>2305867</v>
      </c>
      <c r="AS88" s="7">
        <v>1546766</v>
      </c>
      <c r="AT88" s="7">
        <v>1354700</v>
      </c>
      <c r="AU88" s="7"/>
      <c r="AV88" s="7"/>
      <c r="AW88" s="7"/>
      <c r="AX88" s="7"/>
      <c r="AY88" s="7"/>
      <c r="AZ88" s="7"/>
      <c r="BA88" s="7"/>
      <c r="BB88" s="7"/>
      <c r="BC88" s="7"/>
      <c r="BD88" s="7"/>
      <c r="BE88" s="7"/>
      <c r="BF88" s="7"/>
      <c r="BG88" s="7"/>
      <c r="BH88" s="7"/>
    </row>
    <row r="89" spans="3:60" hidden="1">
      <c r="C89" s="6" t="s">
        <v>560</v>
      </c>
      <c r="D89" s="6" t="s">
        <v>546</v>
      </c>
      <c r="E89" s="7">
        <v>424</v>
      </c>
      <c r="F89" s="7">
        <v>390</v>
      </c>
      <c r="G89" s="7">
        <v>390</v>
      </c>
      <c r="H89" s="7">
        <v>370</v>
      </c>
      <c r="I89" s="7">
        <v>370</v>
      </c>
      <c r="J89" s="7">
        <v>390</v>
      </c>
      <c r="K89" s="7">
        <v>390</v>
      </c>
      <c r="L89" s="7">
        <v>420</v>
      </c>
      <c r="M89" s="7">
        <v>410</v>
      </c>
      <c r="N89" s="7">
        <v>410</v>
      </c>
      <c r="O89" s="7">
        <v>418</v>
      </c>
      <c r="P89" s="7">
        <v>416</v>
      </c>
      <c r="Q89" s="7">
        <v>409</v>
      </c>
      <c r="R89" s="7">
        <v>409</v>
      </c>
      <c r="S89" s="8">
        <v>268.3</v>
      </c>
      <c r="T89" s="8">
        <v>248.53</v>
      </c>
      <c r="U89" s="8">
        <v>246.99</v>
      </c>
      <c r="V89" s="8">
        <v>253.11</v>
      </c>
      <c r="W89" s="8">
        <v>267.43</v>
      </c>
      <c r="X89" s="8">
        <v>235.78</v>
      </c>
      <c r="Y89" s="8">
        <v>212.82</v>
      </c>
      <c r="Z89" s="8">
        <v>260.70999999999998</v>
      </c>
      <c r="AA89" s="8">
        <v>241.46</v>
      </c>
      <c r="AB89" s="8">
        <v>234.63</v>
      </c>
      <c r="AC89" s="8">
        <v>273.88</v>
      </c>
      <c r="AD89" s="8">
        <v>272.16000000000003</v>
      </c>
      <c r="AE89" s="8">
        <v>262.82</v>
      </c>
      <c r="AF89" s="8">
        <v>272.82</v>
      </c>
      <c r="AG89" s="7">
        <v>113761</v>
      </c>
      <c r="AH89" s="7">
        <v>96925</v>
      </c>
      <c r="AI89" s="7">
        <v>96325</v>
      </c>
      <c r="AJ89" s="7">
        <v>93650</v>
      </c>
      <c r="AK89" s="7">
        <v>98950</v>
      </c>
      <c r="AL89" s="7">
        <v>91953</v>
      </c>
      <c r="AM89" s="7">
        <v>83000</v>
      </c>
      <c r="AN89" s="7">
        <v>109500</v>
      </c>
      <c r="AO89" s="7">
        <v>99000</v>
      </c>
      <c r="AP89" s="7">
        <v>96200</v>
      </c>
      <c r="AQ89" s="7">
        <v>114480</v>
      </c>
      <c r="AR89" s="7">
        <v>113217</v>
      </c>
      <c r="AS89" s="7">
        <v>107492</v>
      </c>
      <c r="AT89" s="7">
        <v>111585</v>
      </c>
      <c r="AU89" s="7"/>
      <c r="AV89" s="7"/>
      <c r="AW89" s="7"/>
      <c r="AX89" s="7"/>
      <c r="AY89" s="7"/>
      <c r="AZ89" s="7"/>
      <c r="BA89" s="7"/>
      <c r="BB89" s="7"/>
      <c r="BC89" s="7"/>
      <c r="BD89" s="7"/>
      <c r="BE89" s="7"/>
      <c r="BF89" s="7"/>
      <c r="BG89" s="7"/>
      <c r="BH89" s="7"/>
    </row>
    <row r="90" spans="3:60" hidden="1">
      <c r="C90" s="6" t="s">
        <v>560</v>
      </c>
      <c r="D90" s="6" t="s">
        <v>547</v>
      </c>
      <c r="E90" s="7">
        <v>11791</v>
      </c>
      <c r="F90" s="7">
        <v>11829</v>
      </c>
      <c r="G90" s="7">
        <v>11329</v>
      </c>
      <c r="H90" s="7">
        <v>11303</v>
      </c>
      <c r="I90" s="7">
        <v>11899</v>
      </c>
      <c r="J90" s="7">
        <v>11861</v>
      </c>
      <c r="K90" s="7">
        <v>12659</v>
      </c>
      <c r="L90" s="7">
        <v>12814</v>
      </c>
      <c r="M90" s="7">
        <v>13940</v>
      </c>
      <c r="N90" s="7">
        <v>14773</v>
      </c>
      <c r="O90" s="7">
        <v>15200</v>
      </c>
      <c r="P90" s="7">
        <v>15741</v>
      </c>
      <c r="Q90" s="7">
        <v>15983</v>
      </c>
      <c r="R90" s="7">
        <v>16089</v>
      </c>
      <c r="S90" s="8">
        <v>466.11</v>
      </c>
      <c r="T90" s="8">
        <v>509.93</v>
      </c>
      <c r="U90" s="8">
        <v>508.17</v>
      </c>
      <c r="V90" s="8">
        <v>508.43</v>
      </c>
      <c r="W90" s="8">
        <v>539.67999999999995</v>
      </c>
      <c r="X90" s="8">
        <v>476.83</v>
      </c>
      <c r="Y90" s="8">
        <v>429.98</v>
      </c>
      <c r="Z90" s="8">
        <v>509.66</v>
      </c>
      <c r="AA90" s="8">
        <v>484.48</v>
      </c>
      <c r="AB90" s="8">
        <v>469.9</v>
      </c>
      <c r="AC90" s="8">
        <v>498.4</v>
      </c>
      <c r="AD90" s="8">
        <v>477.46</v>
      </c>
      <c r="AE90" s="8">
        <v>477.76</v>
      </c>
      <c r="AF90" s="8">
        <v>482.86</v>
      </c>
      <c r="AG90" s="7">
        <v>5495959</v>
      </c>
      <c r="AH90" s="7">
        <v>6031971</v>
      </c>
      <c r="AI90" s="7">
        <v>5757114</v>
      </c>
      <c r="AJ90" s="7">
        <v>5746766</v>
      </c>
      <c r="AK90" s="7">
        <v>6421700</v>
      </c>
      <c r="AL90" s="7">
        <v>5655732</v>
      </c>
      <c r="AM90" s="7">
        <v>5443066</v>
      </c>
      <c r="AN90" s="7">
        <v>6530806</v>
      </c>
      <c r="AO90" s="7">
        <v>6753625</v>
      </c>
      <c r="AP90" s="7">
        <v>6941840</v>
      </c>
      <c r="AQ90" s="7">
        <v>7575680</v>
      </c>
      <c r="AR90" s="7">
        <v>7515740</v>
      </c>
      <c r="AS90" s="7">
        <v>7635985</v>
      </c>
      <c r="AT90" s="7">
        <v>7768716</v>
      </c>
      <c r="AU90" s="7"/>
      <c r="AV90" s="7"/>
      <c r="AW90" s="7"/>
      <c r="AX90" s="7"/>
      <c r="AY90" s="7"/>
      <c r="AZ90" s="7"/>
      <c r="BA90" s="7"/>
      <c r="BB90" s="7"/>
      <c r="BC90" s="7"/>
      <c r="BD90" s="7"/>
      <c r="BE90" s="7"/>
      <c r="BF90" s="7"/>
      <c r="BG90" s="7"/>
      <c r="BH90" s="7"/>
    </row>
    <row r="91" spans="3:60" hidden="1">
      <c r="C91" s="6" t="s">
        <v>560</v>
      </c>
      <c r="D91" s="6" t="s">
        <v>548</v>
      </c>
      <c r="E91" s="7">
        <v>12215</v>
      </c>
      <c r="F91" s="7">
        <v>12219</v>
      </c>
      <c r="G91" s="7">
        <v>11719</v>
      </c>
      <c r="H91" s="7">
        <v>11673</v>
      </c>
      <c r="I91" s="7">
        <v>12269</v>
      </c>
      <c r="J91" s="7">
        <v>12251</v>
      </c>
      <c r="K91" s="7">
        <v>13049</v>
      </c>
      <c r="L91" s="7">
        <v>13234</v>
      </c>
      <c r="M91" s="7">
        <v>14350</v>
      </c>
      <c r="N91" s="7">
        <v>15183</v>
      </c>
      <c r="O91" s="7">
        <v>15618</v>
      </c>
      <c r="P91" s="7">
        <v>16157</v>
      </c>
      <c r="Q91" s="7">
        <v>16392</v>
      </c>
      <c r="R91" s="7">
        <v>16498</v>
      </c>
      <c r="S91" s="8">
        <v>459.25</v>
      </c>
      <c r="T91" s="8">
        <v>501.59</v>
      </c>
      <c r="U91" s="8">
        <v>499.48</v>
      </c>
      <c r="V91" s="8">
        <v>500.34</v>
      </c>
      <c r="W91" s="8">
        <v>531.47</v>
      </c>
      <c r="X91" s="8">
        <v>469.16</v>
      </c>
      <c r="Y91" s="8">
        <v>423.49</v>
      </c>
      <c r="Z91" s="8">
        <v>501.76</v>
      </c>
      <c r="AA91" s="8">
        <v>477.53</v>
      </c>
      <c r="AB91" s="8">
        <v>463.55</v>
      </c>
      <c r="AC91" s="8">
        <v>492.39</v>
      </c>
      <c r="AD91" s="8">
        <v>472.18</v>
      </c>
      <c r="AE91" s="8">
        <v>472.39</v>
      </c>
      <c r="AF91" s="8">
        <v>477.65</v>
      </c>
      <c r="AG91" s="7">
        <v>5609720</v>
      </c>
      <c r="AH91" s="7">
        <v>6128896</v>
      </c>
      <c r="AI91" s="7">
        <v>5853439</v>
      </c>
      <c r="AJ91" s="7">
        <v>5840416</v>
      </c>
      <c r="AK91" s="7">
        <v>6520650</v>
      </c>
      <c r="AL91" s="7">
        <v>5747685</v>
      </c>
      <c r="AM91" s="7">
        <v>5526066</v>
      </c>
      <c r="AN91" s="7">
        <v>6640306</v>
      </c>
      <c r="AO91" s="7">
        <v>6852625</v>
      </c>
      <c r="AP91" s="7">
        <v>7038040</v>
      </c>
      <c r="AQ91" s="7">
        <v>7690160</v>
      </c>
      <c r="AR91" s="7">
        <v>7628957</v>
      </c>
      <c r="AS91" s="7">
        <v>7743477</v>
      </c>
      <c r="AT91" s="7">
        <v>7880301</v>
      </c>
      <c r="AU91" s="7"/>
      <c r="AV91" s="7"/>
      <c r="AW91" s="7"/>
      <c r="AX91" s="7"/>
      <c r="AY91" s="7"/>
      <c r="AZ91" s="7"/>
      <c r="BA91" s="7"/>
      <c r="BB91" s="7"/>
      <c r="BC91" s="7"/>
      <c r="BD91" s="7"/>
      <c r="BE91" s="7"/>
      <c r="BF91" s="7"/>
      <c r="BG91" s="7"/>
      <c r="BH91" s="7"/>
    </row>
    <row r="92" spans="3:60" hidden="1">
      <c r="C92" s="6" t="s">
        <v>560</v>
      </c>
      <c r="D92" s="6" t="s">
        <v>549</v>
      </c>
      <c r="E92" s="7">
        <v>17415</v>
      </c>
      <c r="F92" s="7">
        <v>17414</v>
      </c>
      <c r="G92" s="7">
        <v>16769</v>
      </c>
      <c r="H92" s="7">
        <v>16658</v>
      </c>
      <c r="I92" s="7">
        <v>17419</v>
      </c>
      <c r="J92" s="7">
        <v>18421</v>
      </c>
      <c r="K92" s="7">
        <v>19459</v>
      </c>
      <c r="L92" s="7">
        <v>19669</v>
      </c>
      <c r="M92" s="7">
        <v>20695</v>
      </c>
      <c r="N92" s="7">
        <v>21238</v>
      </c>
      <c r="O92" s="7">
        <v>21815</v>
      </c>
      <c r="P92" s="7">
        <v>21913</v>
      </c>
      <c r="Q92" s="7">
        <v>21009</v>
      </c>
      <c r="R92" s="7">
        <v>20611</v>
      </c>
      <c r="S92" s="8">
        <v>455.36</v>
      </c>
      <c r="T92" s="8">
        <v>505.53</v>
      </c>
      <c r="U92" s="8">
        <v>505.63</v>
      </c>
      <c r="V92" s="8">
        <v>514.75</v>
      </c>
      <c r="W92" s="8">
        <v>540.32000000000005</v>
      </c>
      <c r="X92" s="8">
        <v>439.99</v>
      </c>
      <c r="Y92" s="8">
        <v>403.12</v>
      </c>
      <c r="Z92" s="8">
        <v>481.94</v>
      </c>
      <c r="AA92" s="8">
        <v>450.85</v>
      </c>
      <c r="AB92" s="8">
        <v>434.92</v>
      </c>
      <c r="AC92" s="8">
        <v>450.37</v>
      </c>
      <c r="AD92" s="8">
        <v>464.64</v>
      </c>
      <c r="AE92" s="8">
        <v>450.42</v>
      </c>
      <c r="AF92" s="8">
        <v>457.16</v>
      </c>
      <c r="AG92" s="7">
        <v>7930053</v>
      </c>
      <c r="AH92" s="7">
        <v>8803216</v>
      </c>
      <c r="AI92" s="7">
        <v>8478844</v>
      </c>
      <c r="AJ92" s="7">
        <v>8574672</v>
      </c>
      <c r="AK92" s="7">
        <v>9411817</v>
      </c>
      <c r="AL92" s="7">
        <v>8105015</v>
      </c>
      <c r="AM92" s="7">
        <v>7844326</v>
      </c>
      <c r="AN92" s="7">
        <v>9479205</v>
      </c>
      <c r="AO92" s="7">
        <v>9330315</v>
      </c>
      <c r="AP92" s="7">
        <v>9236890</v>
      </c>
      <c r="AQ92" s="7">
        <v>9824800</v>
      </c>
      <c r="AR92" s="7">
        <v>10181599</v>
      </c>
      <c r="AS92" s="7">
        <v>9462776</v>
      </c>
      <c r="AT92" s="7">
        <v>9422469</v>
      </c>
      <c r="AU92" s="7"/>
      <c r="AV92" s="7"/>
      <c r="AW92" s="7"/>
      <c r="AX92" s="7"/>
      <c r="AY92" s="7"/>
      <c r="AZ92" s="7"/>
      <c r="BA92" s="7"/>
      <c r="BB92" s="7"/>
      <c r="BC92" s="7"/>
      <c r="BD92" s="7"/>
      <c r="BE92" s="7"/>
      <c r="BF92" s="7"/>
      <c r="BG92" s="7"/>
      <c r="BH92" s="7"/>
    </row>
    <row r="93" spans="3:60" hidden="1">
      <c r="C93" s="6" t="s">
        <v>560</v>
      </c>
      <c r="D93" s="6" t="s">
        <v>550</v>
      </c>
      <c r="E93" s="7">
        <v>0</v>
      </c>
      <c r="F93" s="7">
        <v>0</v>
      </c>
      <c r="G93" s="7">
        <v>0</v>
      </c>
      <c r="H93" s="7">
        <v>0</v>
      </c>
      <c r="I93" s="7">
        <v>0</v>
      </c>
      <c r="J93" s="7">
        <v>0</v>
      </c>
      <c r="K93" s="7">
        <v>0</v>
      </c>
      <c r="L93" s="7">
        <v>0</v>
      </c>
      <c r="M93" s="7">
        <v>0</v>
      </c>
      <c r="N93" s="7">
        <v>0</v>
      </c>
      <c r="O93" s="7">
        <v>0</v>
      </c>
      <c r="P93" s="7">
        <v>0</v>
      </c>
      <c r="Q93" s="7">
        <v>0</v>
      </c>
      <c r="R93" s="7">
        <v>0</v>
      </c>
      <c r="S93" s="8"/>
      <c r="T93" s="8"/>
      <c r="U93" s="8"/>
      <c r="V93" s="8"/>
      <c r="W93" s="8"/>
      <c r="X93" s="8"/>
      <c r="Y93" s="8"/>
      <c r="Z93" s="8"/>
      <c r="AA93" s="8"/>
      <c r="AB93" s="8"/>
      <c r="AC93" s="8"/>
      <c r="AD93" s="8"/>
      <c r="AE93" s="8"/>
      <c r="AF93" s="8"/>
      <c r="AG93" s="7">
        <v>0</v>
      </c>
      <c r="AH93" s="7">
        <v>0</v>
      </c>
      <c r="AI93" s="7">
        <v>0</v>
      </c>
      <c r="AJ93" s="7">
        <v>0</v>
      </c>
      <c r="AK93" s="7">
        <v>0</v>
      </c>
      <c r="AL93" s="7">
        <v>0</v>
      </c>
      <c r="AM93" s="7">
        <v>0</v>
      </c>
      <c r="AN93" s="7">
        <v>0</v>
      </c>
      <c r="AO93" s="7">
        <v>0</v>
      </c>
      <c r="AP93" s="7">
        <v>0</v>
      </c>
      <c r="AQ93" s="7">
        <v>0</v>
      </c>
      <c r="AR93" s="7">
        <v>0</v>
      </c>
      <c r="AS93" s="7">
        <v>0</v>
      </c>
      <c r="AT93" s="7">
        <v>0</v>
      </c>
      <c r="AU93" s="7"/>
      <c r="AV93" s="7"/>
      <c r="AW93" s="7"/>
      <c r="AX93" s="7"/>
      <c r="AY93" s="7"/>
      <c r="AZ93" s="7"/>
      <c r="BA93" s="7"/>
      <c r="BB93" s="7"/>
      <c r="BC93" s="7"/>
      <c r="BD93" s="7"/>
      <c r="BE93" s="7"/>
      <c r="BF93" s="7"/>
      <c r="BG93" s="7"/>
      <c r="BH93" s="7"/>
    </row>
    <row r="94" spans="3:60" hidden="1">
      <c r="C94" s="6" t="s">
        <v>560</v>
      </c>
      <c r="D94" s="6" t="s">
        <v>551</v>
      </c>
      <c r="E94" s="7">
        <v>0</v>
      </c>
      <c r="F94" s="7">
        <v>0</v>
      </c>
      <c r="G94" s="7">
        <v>0</v>
      </c>
      <c r="H94" s="7">
        <v>0</v>
      </c>
      <c r="I94" s="7">
        <v>0</v>
      </c>
      <c r="J94" s="7">
        <v>0</v>
      </c>
      <c r="K94" s="7">
        <v>0</v>
      </c>
      <c r="L94" s="7">
        <v>0</v>
      </c>
      <c r="M94" s="7">
        <v>0</v>
      </c>
      <c r="N94" s="7">
        <v>0</v>
      </c>
      <c r="O94" s="7">
        <v>0</v>
      </c>
      <c r="P94" s="7">
        <v>0</v>
      </c>
      <c r="Q94" s="7">
        <v>0</v>
      </c>
      <c r="R94" s="7">
        <v>0</v>
      </c>
      <c r="S94" s="8"/>
      <c r="T94" s="8"/>
      <c r="U94" s="8"/>
      <c r="V94" s="8"/>
      <c r="W94" s="8"/>
      <c r="X94" s="8"/>
      <c r="Y94" s="8"/>
      <c r="Z94" s="8"/>
      <c r="AA94" s="8"/>
      <c r="AB94" s="8"/>
      <c r="AC94" s="8"/>
      <c r="AD94" s="8"/>
      <c r="AE94" s="8"/>
      <c r="AF94" s="8"/>
      <c r="AG94" s="7">
        <v>0</v>
      </c>
      <c r="AH94" s="7">
        <v>0</v>
      </c>
      <c r="AI94" s="7">
        <v>0</v>
      </c>
      <c r="AJ94" s="7">
        <v>0</v>
      </c>
      <c r="AK94" s="7">
        <v>0</v>
      </c>
      <c r="AL94" s="7">
        <v>0</v>
      </c>
      <c r="AM94" s="7">
        <v>0</v>
      </c>
      <c r="AN94" s="7">
        <v>0</v>
      </c>
      <c r="AO94" s="7">
        <v>0</v>
      </c>
      <c r="AP94" s="7">
        <v>0</v>
      </c>
      <c r="AQ94" s="7">
        <v>0</v>
      </c>
      <c r="AR94" s="7">
        <v>0</v>
      </c>
      <c r="AS94" s="7">
        <v>0</v>
      </c>
      <c r="AT94" s="7">
        <v>0</v>
      </c>
      <c r="AU94" s="7"/>
      <c r="AV94" s="7"/>
      <c r="AW94" s="7"/>
      <c r="AX94" s="7"/>
      <c r="AY94" s="7"/>
      <c r="AZ94" s="7"/>
      <c r="BA94" s="7"/>
      <c r="BB94" s="7"/>
      <c r="BC94" s="7"/>
      <c r="BD94" s="7"/>
      <c r="BE94" s="7"/>
      <c r="BF94" s="7"/>
      <c r="BG94" s="7"/>
      <c r="BH94" s="7"/>
    </row>
    <row r="95" spans="3:60" hidden="1">
      <c r="C95" s="6" t="s">
        <v>560</v>
      </c>
      <c r="D95" s="6" t="s">
        <v>552</v>
      </c>
      <c r="E95" s="7">
        <v>0</v>
      </c>
      <c r="F95" s="7">
        <v>0</v>
      </c>
      <c r="G95" s="7">
        <v>0</v>
      </c>
      <c r="H95" s="7">
        <v>0</v>
      </c>
      <c r="I95" s="7">
        <v>0</v>
      </c>
      <c r="J95" s="7">
        <v>0</v>
      </c>
      <c r="K95" s="7">
        <v>0</v>
      </c>
      <c r="L95" s="7">
        <v>0</v>
      </c>
      <c r="M95" s="7">
        <v>0</v>
      </c>
      <c r="N95" s="7">
        <v>0</v>
      </c>
      <c r="O95" s="7">
        <v>0</v>
      </c>
      <c r="P95" s="7">
        <v>0</v>
      </c>
      <c r="Q95" s="7">
        <v>0</v>
      </c>
      <c r="R95" s="7">
        <v>0</v>
      </c>
      <c r="S95" s="8"/>
      <c r="T95" s="8"/>
      <c r="U95" s="8"/>
      <c r="V95" s="8"/>
      <c r="W95" s="8"/>
      <c r="X95" s="8"/>
      <c r="Y95" s="8"/>
      <c r="Z95" s="8"/>
      <c r="AA95" s="8"/>
      <c r="AB95" s="8"/>
      <c r="AC95" s="8"/>
      <c r="AD95" s="8"/>
      <c r="AE95" s="8"/>
      <c r="AF95" s="8"/>
      <c r="AG95" s="7">
        <v>0</v>
      </c>
      <c r="AH95" s="7">
        <v>0</v>
      </c>
      <c r="AI95" s="7">
        <v>0</v>
      </c>
      <c r="AJ95" s="7">
        <v>0</v>
      </c>
      <c r="AK95" s="7">
        <v>0</v>
      </c>
      <c r="AL95" s="7">
        <v>0</v>
      </c>
      <c r="AM95" s="7">
        <v>0</v>
      </c>
      <c r="AN95" s="7">
        <v>0</v>
      </c>
      <c r="AO95" s="7">
        <v>0</v>
      </c>
      <c r="AP95" s="7">
        <v>0</v>
      </c>
      <c r="AQ95" s="7">
        <v>0</v>
      </c>
      <c r="AR95" s="7">
        <v>0</v>
      </c>
      <c r="AS95" s="7">
        <v>0</v>
      </c>
      <c r="AT95" s="7">
        <v>0</v>
      </c>
      <c r="AU95" s="7"/>
      <c r="AV95" s="7"/>
      <c r="AW95" s="7"/>
      <c r="AX95" s="7"/>
      <c r="AY95" s="7"/>
      <c r="AZ95" s="7"/>
      <c r="BA95" s="7"/>
      <c r="BB95" s="7"/>
      <c r="BC95" s="7"/>
      <c r="BD95" s="7"/>
      <c r="BE95" s="7"/>
      <c r="BF95" s="7"/>
      <c r="BG95" s="7"/>
      <c r="BH95" s="7"/>
    </row>
    <row r="96" spans="3:60" hidden="1">
      <c r="C96" s="6" t="s">
        <v>560</v>
      </c>
      <c r="D96" s="6" t="s">
        <v>553</v>
      </c>
      <c r="E96" s="7">
        <v>0</v>
      </c>
      <c r="F96" s="7">
        <v>0</v>
      </c>
      <c r="G96" s="7">
        <v>0</v>
      </c>
      <c r="H96" s="7">
        <v>0</v>
      </c>
      <c r="I96" s="7">
        <v>0</v>
      </c>
      <c r="J96" s="7">
        <v>0</v>
      </c>
      <c r="K96" s="7">
        <v>0</v>
      </c>
      <c r="L96" s="7">
        <v>0</v>
      </c>
      <c r="M96" s="7">
        <v>0</v>
      </c>
      <c r="N96" s="7">
        <v>0</v>
      </c>
      <c r="O96" s="7">
        <v>0</v>
      </c>
      <c r="P96" s="7">
        <v>0</v>
      </c>
      <c r="Q96" s="7">
        <v>0</v>
      </c>
      <c r="R96" s="7">
        <v>0</v>
      </c>
      <c r="S96" s="8"/>
      <c r="T96" s="8"/>
      <c r="U96" s="8"/>
      <c r="V96" s="8"/>
      <c r="W96" s="8"/>
      <c r="X96" s="8"/>
      <c r="Y96" s="8"/>
      <c r="Z96" s="8"/>
      <c r="AA96" s="8"/>
      <c r="AB96" s="8"/>
      <c r="AC96" s="8"/>
      <c r="AD96" s="8"/>
      <c r="AE96" s="8"/>
      <c r="AF96" s="8"/>
      <c r="AG96" s="7">
        <v>0</v>
      </c>
      <c r="AH96" s="7">
        <v>0</v>
      </c>
      <c r="AI96" s="7">
        <v>0</v>
      </c>
      <c r="AJ96" s="7">
        <v>0</v>
      </c>
      <c r="AK96" s="7">
        <v>0</v>
      </c>
      <c r="AL96" s="7">
        <v>0</v>
      </c>
      <c r="AM96" s="7">
        <v>0</v>
      </c>
      <c r="AN96" s="7">
        <v>0</v>
      </c>
      <c r="AO96" s="7">
        <v>0</v>
      </c>
      <c r="AP96" s="7">
        <v>0</v>
      </c>
      <c r="AQ96" s="7">
        <v>0</v>
      </c>
      <c r="AR96" s="7">
        <v>0</v>
      </c>
      <c r="AS96" s="7">
        <v>0</v>
      </c>
      <c r="AT96" s="7">
        <v>0</v>
      </c>
      <c r="AU96" s="7"/>
      <c r="AV96" s="7"/>
      <c r="AW96" s="7"/>
      <c r="AX96" s="7"/>
      <c r="AY96" s="7"/>
      <c r="AZ96" s="7"/>
      <c r="BA96" s="7"/>
      <c r="BB96" s="7"/>
      <c r="BC96" s="7"/>
      <c r="BD96" s="7"/>
      <c r="BE96" s="7"/>
      <c r="BF96" s="7"/>
      <c r="BG96" s="7"/>
      <c r="BH96" s="7"/>
    </row>
    <row r="97" spans="3:60" hidden="1">
      <c r="C97" s="6" t="s">
        <v>560</v>
      </c>
      <c r="D97" s="6" t="s">
        <v>554</v>
      </c>
      <c r="E97" s="7">
        <v>17415</v>
      </c>
      <c r="F97" s="7">
        <v>17414</v>
      </c>
      <c r="G97" s="7">
        <v>16769</v>
      </c>
      <c r="H97" s="7">
        <v>16658</v>
      </c>
      <c r="I97" s="7">
        <v>17419</v>
      </c>
      <c r="J97" s="7">
        <v>18421</v>
      </c>
      <c r="K97" s="7">
        <v>19459</v>
      </c>
      <c r="L97" s="7">
        <v>19669</v>
      </c>
      <c r="M97" s="7">
        <v>20695</v>
      </c>
      <c r="N97" s="7">
        <v>21238</v>
      </c>
      <c r="O97" s="7">
        <v>21815</v>
      </c>
      <c r="P97" s="7">
        <v>21913</v>
      </c>
      <c r="Q97" s="7">
        <v>21009</v>
      </c>
      <c r="R97" s="7">
        <v>20611</v>
      </c>
      <c r="S97" s="8"/>
      <c r="T97" s="8"/>
      <c r="U97" s="8"/>
      <c r="V97" s="8"/>
      <c r="W97" s="8"/>
      <c r="X97" s="8"/>
      <c r="Y97" s="8"/>
      <c r="Z97" s="8"/>
      <c r="AA97" s="8"/>
      <c r="AB97" s="8"/>
      <c r="AC97" s="8"/>
      <c r="AD97" s="8"/>
      <c r="AE97" s="8"/>
      <c r="AF97" s="8"/>
      <c r="AG97" s="7">
        <v>7930053</v>
      </c>
      <c r="AH97" s="7">
        <v>8803216</v>
      </c>
      <c r="AI97" s="7">
        <v>8478844</v>
      </c>
      <c r="AJ97" s="7">
        <v>8574672</v>
      </c>
      <c r="AK97" s="7">
        <v>9411817</v>
      </c>
      <c r="AL97" s="7">
        <v>8105015</v>
      </c>
      <c r="AM97" s="7">
        <v>7844326</v>
      </c>
      <c r="AN97" s="7">
        <v>9479205</v>
      </c>
      <c r="AO97" s="7">
        <v>9330315</v>
      </c>
      <c r="AP97" s="7">
        <v>9236890</v>
      </c>
      <c r="AQ97" s="7">
        <v>9824800</v>
      </c>
      <c r="AR97" s="7">
        <v>10181599</v>
      </c>
      <c r="AS97" s="7">
        <v>9462776</v>
      </c>
      <c r="AT97" s="7">
        <v>9422469</v>
      </c>
      <c r="AU97" s="7"/>
      <c r="AV97" s="7"/>
      <c r="AW97" s="7"/>
      <c r="AX97" s="7"/>
      <c r="AY97" s="7"/>
      <c r="AZ97" s="7"/>
      <c r="BA97" s="7"/>
      <c r="BB97" s="7"/>
      <c r="BC97" s="7"/>
      <c r="BD97" s="7"/>
      <c r="BE97" s="7"/>
      <c r="BF97" s="7"/>
      <c r="BG97" s="7"/>
      <c r="BH97" s="7"/>
    </row>
    <row r="98" spans="3:60" hidden="1">
      <c r="C98" s="6" t="s">
        <v>561</v>
      </c>
      <c r="D98" s="6" t="s">
        <v>543</v>
      </c>
      <c r="E98" s="7">
        <v>270</v>
      </c>
      <c r="F98" s="7">
        <v>273</v>
      </c>
      <c r="G98" s="7">
        <v>107</v>
      </c>
      <c r="H98" s="7">
        <v>256</v>
      </c>
      <c r="I98" s="7">
        <v>288</v>
      </c>
      <c r="J98" s="7">
        <v>263</v>
      </c>
      <c r="K98" s="7">
        <v>254</v>
      </c>
      <c r="L98" s="7">
        <v>260</v>
      </c>
      <c r="M98" s="7">
        <v>235</v>
      </c>
      <c r="N98" s="7">
        <v>240</v>
      </c>
      <c r="O98" s="7">
        <v>242</v>
      </c>
      <c r="P98" s="7">
        <v>234</v>
      </c>
      <c r="Q98" s="7">
        <v>235</v>
      </c>
      <c r="R98" s="7">
        <v>203</v>
      </c>
      <c r="S98" s="8">
        <v>233.84</v>
      </c>
      <c r="T98" s="8">
        <v>245</v>
      </c>
      <c r="U98" s="8">
        <v>209.5</v>
      </c>
      <c r="V98" s="8">
        <v>220</v>
      </c>
      <c r="W98" s="8">
        <v>293.85000000000002</v>
      </c>
      <c r="X98" s="8">
        <v>287.22000000000003</v>
      </c>
      <c r="Y98" s="8">
        <v>331.61</v>
      </c>
      <c r="Z98" s="8">
        <v>344.38</v>
      </c>
      <c r="AA98" s="8">
        <v>307.06</v>
      </c>
      <c r="AB98" s="8">
        <v>302.08</v>
      </c>
      <c r="AC98" s="8">
        <v>306.61</v>
      </c>
      <c r="AD98" s="8">
        <v>331.41</v>
      </c>
      <c r="AE98" s="8">
        <v>292.85000000000002</v>
      </c>
      <c r="AF98" s="8">
        <v>317.14</v>
      </c>
      <c r="AG98" s="7">
        <v>63136</v>
      </c>
      <c r="AH98" s="7">
        <v>66885</v>
      </c>
      <c r="AI98" s="7">
        <v>22417</v>
      </c>
      <c r="AJ98" s="7">
        <v>56320</v>
      </c>
      <c r="AK98" s="7">
        <v>84630</v>
      </c>
      <c r="AL98" s="7">
        <v>75540</v>
      </c>
      <c r="AM98" s="7">
        <v>84230</v>
      </c>
      <c r="AN98" s="7">
        <v>89540</v>
      </c>
      <c r="AO98" s="7">
        <v>72160</v>
      </c>
      <c r="AP98" s="7">
        <v>72500</v>
      </c>
      <c r="AQ98" s="7">
        <v>74200</v>
      </c>
      <c r="AR98" s="7">
        <v>77550</v>
      </c>
      <c r="AS98" s="7">
        <v>68820</v>
      </c>
      <c r="AT98" s="7">
        <v>64380</v>
      </c>
      <c r="AU98" s="7"/>
      <c r="AV98" s="7"/>
      <c r="AW98" s="7"/>
      <c r="AX98" s="7"/>
      <c r="AY98" s="7"/>
      <c r="AZ98" s="7"/>
      <c r="BA98" s="7"/>
      <c r="BB98" s="7"/>
      <c r="BC98" s="7"/>
      <c r="BD98" s="7"/>
      <c r="BE98" s="7"/>
      <c r="BF98" s="7"/>
      <c r="BG98" s="7"/>
      <c r="BH98" s="7"/>
    </row>
    <row r="99" spans="3:60" hidden="1">
      <c r="C99" s="6" t="s">
        <v>561</v>
      </c>
      <c r="D99" s="6" t="s">
        <v>544</v>
      </c>
      <c r="E99" s="7">
        <v>0</v>
      </c>
      <c r="F99" s="7">
        <v>0</v>
      </c>
      <c r="G99" s="7">
        <v>0</v>
      </c>
      <c r="H99" s="7">
        <v>0</v>
      </c>
      <c r="I99" s="7">
        <v>0</v>
      </c>
      <c r="J99" s="7">
        <v>0</v>
      </c>
      <c r="K99" s="7">
        <v>0</v>
      </c>
      <c r="L99" s="7">
        <v>0</v>
      </c>
      <c r="M99" s="7">
        <v>0</v>
      </c>
      <c r="N99" s="7">
        <v>0</v>
      </c>
      <c r="O99" s="7">
        <v>0</v>
      </c>
      <c r="P99" s="7">
        <v>0</v>
      </c>
      <c r="Q99" s="7">
        <v>0</v>
      </c>
      <c r="R99" s="7">
        <v>0</v>
      </c>
      <c r="S99" s="8"/>
      <c r="T99" s="8"/>
      <c r="U99" s="8"/>
      <c r="V99" s="8"/>
      <c r="W99" s="8"/>
      <c r="X99" s="8"/>
      <c r="Y99" s="8"/>
      <c r="Z99" s="8"/>
      <c r="AA99" s="8"/>
      <c r="AB99" s="8"/>
      <c r="AC99" s="8"/>
      <c r="AD99" s="8"/>
      <c r="AE99" s="8"/>
      <c r="AF99" s="8"/>
      <c r="AG99" s="7">
        <v>0</v>
      </c>
      <c r="AH99" s="7">
        <v>0</v>
      </c>
      <c r="AI99" s="7">
        <v>0</v>
      </c>
      <c r="AJ99" s="7">
        <v>8448</v>
      </c>
      <c r="AK99" s="7">
        <v>10650</v>
      </c>
      <c r="AL99" s="7">
        <v>17220</v>
      </c>
      <c r="AM99" s="7">
        <v>12810</v>
      </c>
      <c r="AN99" s="7">
        <v>17080</v>
      </c>
      <c r="AO99" s="7">
        <v>14000</v>
      </c>
      <c r="AP99" s="7">
        <v>15700</v>
      </c>
      <c r="AQ99" s="7">
        <v>14300</v>
      </c>
      <c r="AR99" s="7">
        <v>11150</v>
      </c>
      <c r="AS99" s="7">
        <v>8200</v>
      </c>
      <c r="AT99" s="7">
        <v>10470</v>
      </c>
      <c r="AU99" s="7"/>
      <c r="AV99" s="7"/>
      <c r="AW99" s="7"/>
      <c r="AX99" s="7"/>
      <c r="AY99" s="7"/>
      <c r="AZ99" s="7"/>
      <c r="BA99" s="7"/>
      <c r="BB99" s="7"/>
      <c r="BC99" s="7"/>
      <c r="BD99" s="7"/>
      <c r="BE99" s="7"/>
      <c r="BF99" s="7"/>
      <c r="BG99" s="7"/>
      <c r="BH99" s="7"/>
    </row>
    <row r="100" spans="3:60" hidden="1">
      <c r="C100" s="6" t="s">
        <v>561</v>
      </c>
      <c r="D100" s="6" t="s">
        <v>545</v>
      </c>
      <c r="E100" s="7">
        <v>0</v>
      </c>
      <c r="F100" s="7">
        <v>2</v>
      </c>
      <c r="G100" s="7">
        <v>2</v>
      </c>
      <c r="H100" s="7">
        <v>0</v>
      </c>
      <c r="I100" s="7">
        <v>0</v>
      </c>
      <c r="J100" s="7">
        <v>0</v>
      </c>
      <c r="K100" s="7">
        <v>0</v>
      </c>
      <c r="L100" s="7">
        <v>0</v>
      </c>
      <c r="M100" s="7">
        <v>0</v>
      </c>
      <c r="N100" s="7">
        <v>0</v>
      </c>
      <c r="O100" s="7">
        <v>3</v>
      </c>
      <c r="P100" s="7">
        <v>8</v>
      </c>
      <c r="Q100" s="7">
        <v>4</v>
      </c>
      <c r="R100" s="7">
        <v>0</v>
      </c>
      <c r="S100" s="8"/>
      <c r="T100" s="8">
        <v>496</v>
      </c>
      <c r="U100" s="8">
        <v>426.5</v>
      </c>
      <c r="V100" s="8"/>
      <c r="W100" s="8"/>
      <c r="X100" s="8"/>
      <c r="Y100" s="8"/>
      <c r="Z100" s="8"/>
      <c r="AA100" s="8"/>
      <c r="AB100" s="8"/>
      <c r="AC100" s="8">
        <v>370</v>
      </c>
      <c r="AD100" s="8">
        <v>427.88</v>
      </c>
      <c r="AE100" s="8">
        <v>350</v>
      </c>
      <c r="AF100" s="8"/>
      <c r="AG100" s="7">
        <v>0</v>
      </c>
      <c r="AH100" s="7">
        <v>992</v>
      </c>
      <c r="AI100" s="7">
        <v>853</v>
      </c>
      <c r="AJ100" s="7">
        <v>0</v>
      </c>
      <c r="AK100" s="7">
        <v>0</v>
      </c>
      <c r="AL100" s="7">
        <v>0</v>
      </c>
      <c r="AM100" s="7">
        <v>0</v>
      </c>
      <c r="AN100" s="7">
        <v>0</v>
      </c>
      <c r="AO100" s="7">
        <v>0</v>
      </c>
      <c r="AP100" s="7">
        <v>0</v>
      </c>
      <c r="AQ100" s="7">
        <v>1110</v>
      </c>
      <c r="AR100" s="7">
        <v>3423</v>
      </c>
      <c r="AS100" s="7">
        <v>1400</v>
      </c>
      <c r="AT100" s="7">
        <v>0</v>
      </c>
      <c r="AU100" s="7"/>
      <c r="AV100" s="7"/>
      <c r="AW100" s="7"/>
      <c r="AX100" s="7"/>
      <c r="AY100" s="7"/>
      <c r="AZ100" s="7"/>
      <c r="BA100" s="7"/>
      <c r="BB100" s="7"/>
      <c r="BC100" s="7"/>
      <c r="BD100" s="7"/>
      <c r="BE100" s="7"/>
      <c r="BF100" s="7"/>
      <c r="BG100" s="7"/>
      <c r="BH100" s="7"/>
    </row>
    <row r="101" spans="3:60" hidden="1">
      <c r="C101" s="6" t="s">
        <v>561</v>
      </c>
      <c r="D101" s="6" t="s">
        <v>546</v>
      </c>
      <c r="E101" s="7">
        <v>487</v>
      </c>
      <c r="F101" s="7">
        <v>430</v>
      </c>
      <c r="G101" s="7">
        <v>416</v>
      </c>
      <c r="H101" s="7">
        <v>456</v>
      </c>
      <c r="I101" s="7">
        <v>474</v>
      </c>
      <c r="J101" s="7">
        <v>517</v>
      </c>
      <c r="K101" s="7">
        <v>556</v>
      </c>
      <c r="L101" s="7">
        <v>545</v>
      </c>
      <c r="M101" s="7">
        <v>551</v>
      </c>
      <c r="N101" s="7">
        <v>553</v>
      </c>
      <c r="O101" s="7">
        <v>523</v>
      </c>
      <c r="P101" s="7">
        <v>542</v>
      </c>
      <c r="Q101" s="7">
        <v>537</v>
      </c>
      <c r="R101" s="7">
        <v>538</v>
      </c>
      <c r="S101" s="8">
        <v>235.15</v>
      </c>
      <c r="T101" s="8">
        <v>335.8</v>
      </c>
      <c r="U101" s="8">
        <v>306.39</v>
      </c>
      <c r="V101" s="8">
        <v>325.14999999999998</v>
      </c>
      <c r="W101" s="8">
        <v>334.65</v>
      </c>
      <c r="X101" s="8">
        <v>272.05</v>
      </c>
      <c r="Y101" s="8">
        <v>265.07</v>
      </c>
      <c r="Z101" s="8">
        <v>293.20999999999998</v>
      </c>
      <c r="AA101" s="8">
        <v>290.66000000000003</v>
      </c>
      <c r="AB101" s="8">
        <v>295.06</v>
      </c>
      <c r="AC101" s="8">
        <v>214.57</v>
      </c>
      <c r="AD101" s="8">
        <v>265.81</v>
      </c>
      <c r="AE101" s="8">
        <v>259.99</v>
      </c>
      <c r="AF101" s="8">
        <v>302.64</v>
      </c>
      <c r="AG101" s="7">
        <v>114520</v>
      </c>
      <c r="AH101" s="7">
        <v>144394</v>
      </c>
      <c r="AI101" s="7">
        <v>127457</v>
      </c>
      <c r="AJ101" s="7">
        <v>148268</v>
      </c>
      <c r="AK101" s="7">
        <v>158622</v>
      </c>
      <c r="AL101" s="7">
        <v>140649</v>
      </c>
      <c r="AM101" s="7">
        <v>147378</v>
      </c>
      <c r="AN101" s="7">
        <v>159800</v>
      </c>
      <c r="AO101" s="7">
        <v>160152</v>
      </c>
      <c r="AP101" s="7">
        <v>163166</v>
      </c>
      <c r="AQ101" s="7">
        <v>112221</v>
      </c>
      <c r="AR101" s="7">
        <v>144067</v>
      </c>
      <c r="AS101" s="7">
        <v>139613</v>
      </c>
      <c r="AT101" s="7">
        <v>162822</v>
      </c>
      <c r="AU101" s="7"/>
      <c r="AV101" s="7"/>
      <c r="AW101" s="7"/>
      <c r="AX101" s="7"/>
      <c r="AY101" s="7"/>
      <c r="AZ101" s="7"/>
      <c r="BA101" s="7"/>
      <c r="BB101" s="7"/>
      <c r="BC101" s="7"/>
      <c r="BD101" s="7"/>
      <c r="BE101" s="7"/>
      <c r="BF101" s="7"/>
      <c r="BG101" s="7"/>
      <c r="BH101" s="7"/>
    </row>
    <row r="102" spans="3:60" hidden="1">
      <c r="C102" s="6" t="s">
        <v>561</v>
      </c>
      <c r="D102" s="6" t="s">
        <v>547</v>
      </c>
      <c r="E102" s="7">
        <v>367</v>
      </c>
      <c r="F102" s="7">
        <v>353</v>
      </c>
      <c r="G102" s="7">
        <v>328</v>
      </c>
      <c r="H102" s="7">
        <v>483</v>
      </c>
      <c r="I102" s="7">
        <v>488</v>
      </c>
      <c r="J102" s="7">
        <v>576</v>
      </c>
      <c r="K102" s="7">
        <v>569</v>
      </c>
      <c r="L102" s="7">
        <v>603</v>
      </c>
      <c r="M102" s="7">
        <v>612</v>
      </c>
      <c r="N102" s="7">
        <v>614</v>
      </c>
      <c r="O102" s="7">
        <v>659</v>
      </c>
      <c r="P102" s="7">
        <v>672</v>
      </c>
      <c r="Q102" s="7">
        <v>623</v>
      </c>
      <c r="R102" s="7">
        <v>678</v>
      </c>
      <c r="S102" s="8">
        <v>260.27</v>
      </c>
      <c r="T102" s="8">
        <v>316.63</v>
      </c>
      <c r="U102" s="8">
        <v>294.66000000000003</v>
      </c>
      <c r="V102" s="8">
        <v>309.51</v>
      </c>
      <c r="W102" s="8">
        <v>323.73</v>
      </c>
      <c r="X102" s="8">
        <v>297.29000000000002</v>
      </c>
      <c r="Y102" s="8">
        <v>280.69</v>
      </c>
      <c r="Z102" s="8">
        <v>306.85000000000002</v>
      </c>
      <c r="AA102" s="8">
        <v>276.16000000000003</v>
      </c>
      <c r="AB102" s="8">
        <v>290.67</v>
      </c>
      <c r="AC102" s="8">
        <v>299.55</v>
      </c>
      <c r="AD102" s="8">
        <v>357.32</v>
      </c>
      <c r="AE102" s="8">
        <v>344.36</v>
      </c>
      <c r="AF102" s="8">
        <v>384.51</v>
      </c>
      <c r="AG102" s="7">
        <v>95520</v>
      </c>
      <c r="AH102" s="7">
        <v>111770</v>
      </c>
      <c r="AI102" s="7">
        <v>96647</v>
      </c>
      <c r="AJ102" s="7">
        <v>149491</v>
      </c>
      <c r="AK102" s="7">
        <v>157980</v>
      </c>
      <c r="AL102" s="7">
        <v>171240</v>
      </c>
      <c r="AM102" s="7">
        <v>159710</v>
      </c>
      <c r="AN102" s="7">
        <v>185030</v>
      </c>
      <c r="AO102" s="7">
        <v>169011</v>
      </c>
      <c r="AP102" s="7">
        <v>178473</v>
      </c>
      <c r="AQ102" s="7">
        <v>197403</v>
      </c>
      <c r="AR102" s="7">
        <v>240121</v>
      </c>
      <c r="AS102" s="7">
        <v>214535</v>
      </c>
      <c r="AT102" s="7">
        <v>260699</v>
      </c>
      <c r="AU102" s="7"/>
      <c r="AV102" s="7"/>
      <c r="AW102" s="7"/>
      <c r="AX102" s="7"/>
      <c r="AY102" s="7"/>
      <c r="AZ102" s="7"/>
      <c r="BA102" s="7"/>
      <c r="BB102" s="7"/>
      <c r="BC102" s="7"/>
      <c r="BD102" s="7"/>
      <c r="BE102" s="7"/>
      <c r="BF102" s="7"/>
      <c r="BG102" s="7"/>
      <c r="BH102" s="7"/>
    </row>
    <row r="103" spans="3:60" hidden="1">
      <c r="C103" s="6" t="s">
        <v>561</v>
      </c>
      <c r="D103" s="6" t="s">
        <v>548</v>
      </c>
      <c r="E103" s="7">
        <v>854</v>
      </c>
      <c r="F103" s="7">
        <v>783</v>
      </c>
      <c r="G103" s="7">
        <v>744</v>
      </c>
      <c r="H103" s="7">
        <v>939</v>
      </c>
      <c r="I103" s="7">
        <v>962</v>
      </c>
      <c r="J103" s="7">
        <v>1093</v>
      </c>
      <c r="K103" s="7">
        <v>1125</v>
      </c>
      <c r="L103" s="7">
        <v>1148</v>
      </c>
      <c r="M103" s="7">
        <v>1163</v>
      </c>
      <c r="N103" s="7">
        <v>1167</v>
      </c>
      <c r="O103" s="7">
        <v>1182</v>
      </c>
      <c r="P103" s="7">
        <v>1214</v>
      </c>
      <c r="Q103" s="7">
        <v>1160</v>
      </c>
      <c r="R103" s="7">
        <v>1216</v>
      </c>
      <c r="S103" s="8">
        <v>245.95</v>
      </c>
      <c r="T103" s="8">
        <v>327.16000000000003</v>
      </c>
      <c r="U103" s="8">
        <v>301.22000000000003</v>
      </c>
      <c r="V103" s="8">
        <v>317.10000000000002</v>
      </c>
      <c r="W103" s="8">
        <v>329.11</v>
      </c>
      <c r="X103" s="8">
        <v>285.35000000000002</v>
      </c>
      <c r="Y103" s="8">
        <v>272.97000000000003</v>
      </c>
      <c r="Z103" s="8">
        <v>300.37</v>
      </c>
      <c r="AA103" s="8">
        <v>283.02999999999997</v>
      </c>
      <c r="AB103" s="8">
        <v>292.75</v>
      </c>
      <c r="AC103" s="8">
        <v>261.95</v>
      </c>
      <c r="AD103" s="8">
        <v>316.45999999999998</v>
      </c>
      <c r="AE103" s="8">
        <v>305.3</v>
      </c>
      <c r="AF103" s="8">
        <v>348.29</v>
      </c>
      <c r="AG103" s="7">
        <v>210040</v>
      </c>
      <c r="AH103" s="7">
        <v>256164</v>
      </c>
      <c r="AI103" s="7">
        <v>224104</v>
      </c>
      <c r="AJ103" s="7">
        <v>297759</v>
      </c>
      <c r="AK103" s="7">
        <v>316602</v>
      </c>
      <c r="AL103" s="7">
        <v>311889</v>
      </c>
      <c r="AM103" s="7">
        <v>307088</v>
      </c>
      <c r="AN103" s="7">
        <v>344830</v>
      </c>
      <c r="AO103" s="7">
        <v>329163</v>
      </c>
      <c r="AP103" s="7">
        <v>341639</v>
      </c>
      <c r="AQ103" s="7">
        <v>309624</v>
      </c>
      <c r="AR103" s="7">
        <v>384188</v>
      </c>
      <c r="AS103" s="7">
        <v>354148</v>
      </c>
      <c r="AT103" s="7">
        <v>423521</v>
      </c>
      <c r="AU103" s="7"/>
      <c r="AV103" s="7"/>
      <c r="AW103" s="7"/>
      <c r="AX103" s="7"/>
      <c r="AY103" s="7"/>
      <c r="AZ103" s="7"/>
      <c r="BA103" s="7"/>
      <c r="BB103" s="7"/>
      <c r="BC103" s="7"/>
      <c r="BD103" s="7"/>
      <c r="BE103" s="7"/>
      <c r="BF103" s="7"/>
      <c r="BG103" s="7"/>
      <c r="BH103" s="7"/>
    </row>
    <row r="104" spans="3:60" hidden="1">
      <c r="C104" s="6" t="s">
        <v>561</v>
      </c>
      <c r="D104" s="6" t="s">
        <v>549</v>
      </c>
      <c r="E104" s="7">
        <v>1124</v>
      </c>
      <c r="F104" s="7">
        <v>1058</v>
      </c>
      <c r="G104" s="7">
        <v>853</v>
      </c>
      <c r="H104" s="7">
        <v>1195</v>
      </c>
      <c r="I104" s="7">
        <v>1250</v>
      </c>
      <c r="J104" s="7">
        <v>1356</v>
      </c>
      <c r="K104" s="7">
        <v>1379</v>
      </c>
      <c r="L104" s="7">
        <v>1408</v>
      </c>
      <c r="M104" s="7">
        <v>1398</v>
      </c>
      <c r="N104" s="7">
        <v>1407</v>
      </c>
      <c r="O104" s="7">
        <v>1427</v>
      </c>
      <c r="P104" s="7">
        <v>1456</v>
      </c>
      <c r="Q104" s="7">
        <v>1399</v>
      </c>
      <c r="R104" s="7">
        <v>1419</v>
      </c>
      <c r="S104" s="8">
        <v>243.04</v>
      </c>
      <c r="T104" s="8">
        <v>306.27999999999997</v>
      </c>
      <c r="U104" s="8">
        <v>290</v>
      </c>
      <c r="V104" s="8">
        <v>303.37</v>
      </c>
      <c r="W104" s="8">
        <v>329.51</v>
      </c>
      <c r="X104" s="8">
        <v>298.41000000000003</v>
      </c>
      <c r="Y104" s="8">
        <v>293.06</v>
      </c>
      <c r="Z104" s="8">
        <v>320.63</v>
      </c>
      <c r="AA104" s="8">
        <v>297.08</v>
      </c>
      <c r="AB104" s="8">
        <v>305.5</v>
      </c>
      <c r="AC104" s="8">
        <v>279.77</v>
      </c>
      <c r="AD104" s="8">
        <v>327.14</v>
      </c>
      <c r="AE104" s="8">
        <v>309.2</v>
      </c>
      <c r="AF104" s="8">
        <v>351.21</v>
      </c>
      <c r="AG104" s="7">
        <v>273176</v>
      </c>
      <c r="AH104" s="7">
        <v>324041</v>
      </c>
      <c r="AI104" s="7">
        <v>247374</v>
      </c>
      <c r="AJ104" s="7">
        <v>362527</v>
      </c>
      <c r="AK104" s="7">
        <v>411882</v>
      </c>
      <c r="AL104" s="7">
        <v>404649</v>
      </c>
      <c r="AM104" s="7">
        <v>404128</v>
      </c>
      <c r="AN104" s="7">
        <v>451450</v>
      </c>
      <c r="AO104" s="7">
        <v>415323</v>
      </c>
      <c r="AP104" s="7">
        <v>429839</v>
      </c>
      <c r="AQ104" s="7">
        <v>399234</v>
      </c>
      <c r="AR104" s="7">
        <v>476311</v>
      </c>
      <c r="AS104" s="7">
        <v>432568</v>
      </c>
      <c r="AT104" s="7">
        <v>498371</v>
      </c>
      <c r="AU104" s="7"/>
      <c r="AV104" s="7"/>
      <c r="AW104" s="7"/>
      <c r="AX104" s="7"/>
      <c r="AY104" s="7"/>
      <c r="AZ104" s="7"/>
      <c r="BA104" s="7"/>
      <c r="BB104" s="7"/>
      <c r="BC104" s="7"/>
      <c r="BD104" s="7"/>
      <c r="BE104" s="7"/>
      <c r="BF104" s="7"/>
      <c r="BG104" s="7"/>
      <c r="BH104" s="7"/>
    </row>
    <row r="105" spans="3:60" hidden="1">
      <c r="C105" s="6" t="s">
        <v>561</v>
      </c>
      <c r="D105" s="6" t="s">
        <v>550</v>
      </c>
      <c r="E105" s="7">
        <v>0</v>
      </c>
      <c r="F105" s="7">
        <v>0</v>
      </c>
      <c r="G105" s="7">
        <v>0</v>
      </c>
      <c r="H105" s="7">
        <v>0</v>
      </c>
      <c r="I105" s="7">
        <v>0</v>
      </c>
      <c r="J105" s="7">
        <v>0</v>
      </c>
      <c r="K105" s="7">
        <v>0</v>
      </c>
      <c r="L105" s="7">
        <v>0</v>
      </c>
      <c r="M105" s="7">
        <v>0</v>
      </c>
      <c r="N105" s="7">
        <v>0</v>
      </c>
      <c r="O105" s="7">
        <v>0</v>
      </c>
      <c r="P105" s="7">
        <v>0</v>
      </c>
      <c r="Q105" s="7">
        <v>0</v>
      </c>
      <c r="R105" s="7">
        <v>0</v>
      </c>
      <c r="S105" s="8"/>
      <c r="T105" s="8"/>
      <c r="U105" s="8"/>
      <c r="V105" s="8"/>
      <c r="W105" s="8"/>
      <c r="X105" s="8"/>
      <c r="Y105" s="8"/>
      <c r="Z105" s="8"/>
      <c r="AA105" s="8"/>
      <c r="AB105" s="8"/>
      <c r="AC105" s="8"/>
      <c r="AD105" s="8"/>
      <c r="AE105" s="8"/>
      <c r="AF105" s="8"/>
      <c r="AG105" s="7">
        <v>0</v>
      </c>
      <c r="AH105" s="7">
        <v>0</v>
      </c>
      <c r="AI105" s="7">
        <v>0</v>
      </c>
      <c r="AJ105" s="7">
        <v>0</v>
      </c>
      <c r="AK105" s="7">
        <v>0</v>
      </c>
      <c r="AL105" s="7">
        <v>0</v>
      </c>
      <c r="AM105" s="7">
        <v>0</v>
      </c>
      <c r="AN105" s="7">
        <v>0</v>
      </c>
      <c r="AO105" s="7">
        <v>0</v>
      </c>
      <c r="AP105" s="7">
        <v>0</v>
      </c>
      <c r="AQ105" s="7">
        <v>0</v>
      </c>
      <c r="AR105" s="7">
        <v>0</v>
      </c>
      <c r="AS105" s="7">
        <v>0</v>
      </c>
      <c r="AT105" s="7">
        <v>0</v>
      </c>
      <c r="AU105" s="7"/>
      <c r="AV105" s="7"/>
      <c r="AW105" s="7"/>
      <c r="AX105" s="7"/>
      <c r="AY105" s="7"/>
      <c r="AZ105" s="7"/>
      <c r="BA105" s="7"/>
      <c r="BB105" s="7"/>
      <c r="BC105" s="7"/>
      <c r="BD105" s="7"/>
      <c r="BE105" s="7"/>
      <c r="BF105" s="7"/>
      <c r="BG105" s="7"/>
      <c r="BH105" s="7"/>
    </row>
    <row r="106" spans="3:60" hidden="1">
      <c r="C106" s="6" t="s">
        <v>561</v>
      </c>
      <c r="D106" s="6" t="s">
        <v>551</v>
      </c>
      <c r="E106" s="7">
        <v>0</v>
      </c>
      <c r="F106" s="7">
        <v>0</v>
      </c>
      <c r="G106" s="7">
        <v>0</v>
      </c>
      <c r="H106" s="7">
        <v>0</v>
      </c>
      <c r="I106" s="7">
        <v>0</v>
      </c>
      <c r="J106" s="7">
        <v>0</v>
      </c>
      <c r="K106" s="7">
        <v>0</v>
      </c>
      <c r="L106" s="7">
        <v>0</v>
      </c>
      <c r="M106" s="7">
        <v>0</v>
      </c>
      <c r="N106" s="7">
        <v>0</v>
      </c>
      <c r="O106" s="7">
        <v>0</v>
      </c>
      <c r="P106" s="7">
        <v>0</v>
      </c>
      <c r="Q106" s="7">
        <v>0</v>
      </c>
      <c r="R106" s="7">
        <v>0</v>
      </c>
      <c r="S106" s="8"/>
      <c r="T106" s="8"/>
      <c r="U106" s="8"/>
      <c r="V106" s="8"/>
      <c r="W106" s="8"/>
      <c r="X106" s="8"/>
      <c r="Y106" s="8"/>
      <c r="Z106" s="8"/>
      <c r="AA106" s="8"/>
      <c r="AB106" s="8"/>
      <c r="AC106" s="8"/>
      <c r="AD106" s="8"/>
      <c r="AE106" s="8"/>
      <c r="AF106" s="8"/>
      <c r="AG106" s="7">
        <v>0</v>
      </c>
      <c r="AH106" s="7">
        <v>0</v>
      </c>
      <c r="AI106" s="7">
        <v>0</v>
      </c>
      <c r="AJ106" s="7">
        <v>0</v>
      </c>
      <c r="AK106" s="7">
        <v>0</v>
      </c>
      <c r="AL106" s="7">
        <v>0</v>
      </c>
      <c r="AM106" s="7">
        <v>0</v>
      </c>
      <c r="AN106" s="7">
        <v>0</v>
      </c>
      <c r="AO106" s="7">
        <v>0</v>
      </c>
      <c r="AP106" s="7">
        <v>0</v>
      </c>
      <c r="AQ106" s="7">
        <v>0</v>
      </c>
      <c r="AR106" s="7">
        <v>0</v>
      </c>
      <c r="AS106" s="7">
        <v>0</v>
      </c>
      <c r="AT106" s="7">
        <v>0</v>
      </c>
      <c r="AU106" s="7"/>
      <c r="AV106" s="7"/>
      <c r="AW106" s="7"/>
      <c r="AX106" s="7"/>
      <c r="AY106" s="7"/>
      <c r="AZ106" s="7"/>
      <c r="BA106" s="7"/>
      <c r="BB106" s="7"/>
      <c r="BC106" s="7"/>
      <c r="BD106" s="7"/>
      <c r="BE106" s="7"/>
      <c r="BF106" s="7"/>
      <c r="BG106" s="7"/>
      <c r="BH106" s="7"/>
    </row>
    <row r="107" spans="3:60" hidden="1">
      <c r="C107" s="6" t="s">
        <v>561</v>
      </c>
      <c r="D107" s="6" t="s">
        <v>552</v>
      </c>
      <c r="E107" s="7">
        <v>0</v>
      </c>
      <c r="F107" s="7">
        <v>0</v>
      </c>
      <c r="G107" s="7">
        <v>0</v>
      </c>
      <c r="H107" s="7">
        <v>0</v>
      </c>
      <c r="I107" s="7">
        <v>0</v>
      </c>
      <c r="J107" s="7">
        <v>0</v>
      </c>
      <c r="K107" s="7">
        <v>0</v>
      </c>
      <c r="L107" s="7">
        <v>0</v>
      </c>
      <c r="M107" s="7">
        <v>0</v>
      </c>
      <c r="N107" s="7">
        <v>0</v>
      </c>
      <c r="O107" s="7">
        <v>0</v>
      </c>
      <c r="P107" s="7">
        <v>0</v>
      </c>
      <c r="Q107" s="7">
        <v>0</v>
      </c>
      <c r="R107" s="7">
        <v>0</v>
      </c>
      <c r="S107" s="8"/>
      <c r="T107" s="8"/>
      <c r="U107" s="8"/>
      <c r="V107" s="8"/>
      <c r="W107" s="8"/>
      <c r="X107" s="8"/>
      <c r="Y107" s="8"/>
      <c r="Z107" s="8"/>
      <c r="AA107" s="8"/>
      <c r="AB107" s="8"/>
      <c r="AC107" s="8"/>
      <c r="AD107" s="8"/>
      <c r="AE107" s="8"/>
      <c r="AF107" s="8"/>
      <c r="AG107" s="7">
        <v>0</v>
      </c>
      <c r="AH107" s="7">
        <v>0</v>
      </c>
      <c r="AI107" s="7">
        <v>0</v>
      </c>
      <c r="AJ107" s="7">
        <v>0</v>
      </c>
      <c r="AK107" s="7">
        <v>0</v>
      </c>
      <c r="AL107" s="7">
        <v>0</v>
      </c>
      <c r="AM107" s="7">
        <v>0</v>
      </c>
      <c r="AN107" s="7">
        <v>0</v>
      </c>
      <c r="AO107" s="7">
        <v>0</v>
      </c>
      <c r="AP107" s="7">
        <v>0</v>
      </c>
      <c r="AQ107" s="7">
        <v>0</v>
      </c>
      <c r="AR107" s="7">
        <v>0</v>
      </c>
      <c r="AS107" s="7">
        <v>0</v>
      </c>
      <c r="AT107" s="7">
        <v>0</v>
      </c>
      <c r="AU107" s="7"/>
      <c r="AV107" s="7"/>
      <c r="AW107" s="7"/>
      <c r="AX107" s="7"/>
      <c r="AY107" s="7"/>
      <c r="AZ107" s="7"/>
      <c r="BA107" s="7"/>
      <c r="BB107" s="7"/>
      <c r="BC107" s="7"/>
      <c r="BD107" s="7"/>
      <c r="BE107" s="7"/>
      <c r="BF107" s="7"/>
      <c r="BG107" s="7"/>
      <c r="BH107" s="7"/>
    </row>
    <row r="108" spans="3:60" hidden="1">
      <c r="C108" s="6" t="s">
        <v>561</v>
      </c>
      <c r="D108" s="6" t="s">
        <v>553</v>
      </c>
      <c r="E108" s="7">
        <v>0</v>
      </c>
      <c r="F108" s="7">
        <v>0</v>
      </c>
      <c r="G108" s="7">
        <v>0</v>
      </c>
      <c r="H108" s="7">
        <v>0</v>
      </c>
      <c r="I108" s="7">
        <v>0</v>
      </c>
      <c r="J108" s="7">
        <v>0</v>
      </c>
      <c r="K108" s="7">
        <v>0</v>
      </c>
      <c r="L108" s="7">
        <v>0</v>
      </c>
      <c r="M108" s="7">
        <v>0</v>
      </c>
      <c r="N108" s="7">
        <v>0</v>
      </c>
      <c r="O108" s="7">
        <v>0</v>
      </c>
      <c r="P108" s="7">
        <v>0</v>
      </c>
      <c r="Q108" s="7">
        <v>0</v>
      </c>
      <c r="R108" s="7">
        <v>0</v>
      </c>
      <c r="S108" s="8"/>
      <c r="T108" s="8"/>
      <c r="U108" s="8"/>
      <c r="V108" s="8"/>
      <c r="W108" s="8"/>
      <c r="X108" s="8"/>
      <c r="Y108" s="8"/>
      <c r="Z108" s="8"/>
      <c r="AA108" s="8"/>
      <c r="AB108" s="8"/>
      <c r="AC108" s="8"/>
      <c r="AD108" s="8"/>
      <c r="AE108" s="8"/>
      <c r="AF108" s="8"/>
      <c r="AG108" s="7">
        <v>0</v>
      </c>
      <c r="AH108" s="7">
        <v>0</v>
      </c>
      <c r="AI108" s="7">
        <v>0</v>
      </c>
      <c r="AJ108" s="7">
        <v>0</v>
      </c>
      <c r="AK108" s="7">
        <v>0</v>
      </c>
      <c r="AL108" s="7">
        <v>0</v>
      </c>
      <c r="AM108" s="7">
        <v>0</v>
      </c>
      <c r="AN108" s="7">
        <v>0</v>
      </c>
      <c r="AO108" s="7">
        <v>0</v>
      </c>
      <c r="AP108" s="7">
        <v>0</v>
      </c>
      <c r="AQ108" s="7">
        <v>0</v>
      </c>
      <c r="AR108" s="7">
        <v>0</v>
      </c>
      <c r="AS108" s="7">
        <v>0</v>
      </c>
      <c r="AT108" s="7">
        <v>0</v>
      </c>
      <c r="AU108" s="7"/>
      <c r="AV108" s="7"/>
      <c r="AW108" s="7"/>
      <c r="AX108" s="7"/>
      <c r="AY108" s="7"/>
      <c r="AZ108" s="7"/>
      <c r="BA108" s="7"/>
      <c r="BB108" s="7"/>
      <c r="BC108" s="7"/>
      <c r="BD108" s="7"/>
      <c r="BE108" s="7"/>
      <c r="BF108" s="7"/>
      <c r="BG108" s="7"/>
      <c r="BH108" s="7"/>
    </row>
    <row r="109" spans="3:60" hidden="1">
      <c r="C109" s="6" t="s">
        <v>561</v>
      </c>
      <c r="D109" s="6" t="s">
        <v>554</v>
      </c>
      <c r="E109" s="7">
        <v>1124</v>
      </c>
      <c r="F109" s="7">
        <v>1058</v>
      </c>
      <c r="G109" s="7">
        <v>853</v>
      </c>
      <c r="H109" s="7">
        <v>1195</v>
      </c>
      <c r="I109" s="7">
        <v>1250</v>
      </c>
      <c r="J109" s="7">
        <v>1356</v>
      </c>
      <c r="K109" s="7">
        <v>1379</v>
      </c>
      <c r="L109" s="7">
        <v>1408</v>
      </c>
      <c r="M109" s="7">
        <v>1398</v>
      </c>
      <c r="N109" s="7">
        <v>1407</v>
      </c>
      <c r="O109" s="7">
        <v>1427</v>
      </c>
      <c r="P109" s="7">
        <v>1456</v>
      </c>
      <c r="Q109" s="7">
        <v>1399</v>
      </c>
      <c r="R109" s="7">
        <v>1419</v>
      </c>
      <c r="S109" s="8"/>
      <c r="T109" s="8"/>
      <c r="U109" s="8"/>
      <c r="V109" s="8"/>
      <c r="W109" s="8"/>
      <c r="X109" s="8"/>
      <c r="Y109" s="8"/>
      <c r="Z109" s="8"/>
      <c r="AA109" s="8"/>
      <c r="AB109" s="8"/>
      <c r="AC109" s="8"/>
      <c r="AD109" s="8"/>
      <c r="AE109" s="8"/>
      <c r="AF109" s="8"/>
      <c r="AG109" s="7">
        <v>273176</v>
      </c>
      <c r="AH109" s="7">
        <v>324041</v>
      </c>
      <c r="AI109" s="7">
        <v>247374</v>
      </c>
      <c r="AJ109" s="7">
        <v>362527</v>
      </c>
      <c r="AK109" s="7">
        <v>411882</v>
      </c>
      <c r="AL109" s="7">
        <v>404649</v>
      </c>
      <c r="AM109" s="7">
        <v>404128</v>
      </c>
      <c r="AN109" s="7">
        <v>451450</v>
      </c>
      <c r="AO109" s="7">
        <v>415323</v>
      </c>
      <c r="AP109" s="7">
        <v>429839</v>
      </c>
      <c r="AQ109" s="7">
        <v>399234</v>
      </c>
      <c r="AR109" s="7">
        <v>476311</v>
      </c>
      <c r="AS109" s="7">
        <v>432568</v>
      </c>
      <c r="AT109" s="7">
        <v>498371</v>
      </c>
      <c r="AU109" s="7"/>
      <c r="AV109" s="7"/>
      <c r="AW109" s="7"/>
      <c r="AX109" s="7"/>
      <c r="AY109" s="7"/>
      <c r="AZ109" s="7"/>
      <c r="BA109" s="7"/>
      <c r="BB109" s="7"/>
      <c r="BC109" s="7"/>
      <c r="BD109" s="7"/>
      <c r="BE109" s="7"/>
      <c r="BF109" s="7"/>
      <c r="BG109" s="7"/>
      <c r="BH109" s="7"/>
    </row>
    <row r="110" spans="3:60" hidden="1">
      <c r="C110" s="6" t="s">
        <v>562</v>
      </c>
      <c r="D110" s="6" t="s">
        <v>543</v>
      </c>
      <c r="E110" s="7">
        <v>5306</v>
      </c>
      <c r="F110" s="7">
        <v>5048</v>
      </c>
      <c r="G110" s="7">
        <v>4896</v>
      </c>
      <c r="H110" s="7">
        <v>4999</v>
      </c>
      <c r="I110" s="7">
        <v>5324</v>
      </c>
      <c r="J110" s="7">
        <v>5326</v>
      </c>
      <c r="K110" s="7">
        <v>5473</v>
      </c>
      <c r="L110" s="7">
        <v>5738</v>
      </c>
      <c r="M110" s="7">
        <v>5866</v>
      </c>
      <c r="N110" s="7">
        <v>6117</v>
      </c>
      <c r="O110" s="7">
        <v>6533</v>
      </c>
      <c r="P110" s="7">
        <v>6688</v>
      </c>
      <c r="Q110" s="7">
        <v>6458</v>
      </c>
      <c r="R110" s="7">
        <v>6130</v>
      </c>
      <c r="S110" s="8">
        <v>242</v>
      </c>
      <c r="T110" s="8">
        <v>322</v>
      </c>
      <c r="U110" s="8">
        <v>252.49</v>
      </c>
      <c r="V110" s="8">
        <v>315.86</v>
      </c>
      <c r="W110" s="8">
        <v>315</v>
      </c>
      <c r="X110" s="8">
        <v>298</v>
      </c>
      <c r="Y110" s="8">
        <v>271</v>
      </c>
      <c r="Z110" s="8">
        <v>317.89999999999998</v>
      </c>
      <c r="AA110" s="8">
        <v>314.29000000000002</v>
      </c>
      <c r="AB110" s="8">
        <v>333.7</v>
      </c>
      <c r="AC110" s="8">
        <v>325.33</v>
      </c>
      <c r="AD110" s="8">
        <v>322.64</v>
      </c>
      <c r="AE110" s="8">
        <v>286.27</v>
      </c>
      <c r="AF110" s="8">
        <v>298.27</v>
      </c>
      <c r="AG110" s="7">
        <v>1284052</v>
      </c>
      <c r="AH110" s="7">
        <v>1625456</v>
      </c>
      <c r="AI110" s="7">
        <v>1236210</v>
      </c>
      <c r="AJ110" s="7">
        <v>1579000</v>
      </c>
      <c r="AK110" s="7">
        <v>1677065</v>
      </c>
      <c r="AL110" s="7">
        <v>1587148</v>
      </c>
      <c r="AM110" s="7">
        <v>1483183</v>
      </c>
      <c r="AN110" s="7">
        <v>1824092</v>
      </c>
      <c r="AO110" s="7">
        <v>1843634</v>
      </c>
      <c r="AP110" s="7">
        <v>2041231</v>
      </c>
      <c r="AQ110" s="7">
        <v>2125413</v>
      </c>
      <c r="AR110" s="7">
        <v>2157802</v>
      </c>
      <c r="AS110" s="7">
        <v>1848748</v>
      </c>
      <c r="AT110" s="7">
        <v>1828388</v>
      </c>
      <c r="AU110" s="7"/>
      <c r="AV110" s="7"/>
      <c r="AW110" s="7"/>
      <c r="AX110" s="7"/>
      <c r="AY110" s="7"/>
      <c r="AZ110" s="7"/>
      <c r="BA110" s="7"/>
      <c r="BB110" s="7"/>
      <c r="BC110" s="7"/>
      <c r="BD110" s="7"/>
      <c r="BE110" s="7"/>
      <c r="BF110" s="7"/>
      <c r="BG110" s="7"/>
      <c r="BH110" s="7"/>
    </row>
    <row r="111" spans="3:60" hidden="1">
      <c r="C111" s="6" t="s">
        <v>562</v>
      </c>
      <c r="D111" s="6" t="s">
        <v>544</v>
      </c>
      <c r="E111" s="7">
        <v>0</v>
      </c>
      <c r="F111" s="7">
        <v>0</v>
      </c>
      <c r="G111" s="7">
        <v>0</v>
      </c>
      <c r="H111" s="7">
        <v>0</v>
      </c>
      <c r="I111" s="7">
        <v>0</v>
      </c>
      <c r="J111" s="7">
        <v>0</v>
      </c>
      <c r="K111" s="7">
        <v>0</v>
      </c>
      <c r="L111" s="7">
        <v>0</v>
      </c>
      <c r="M111" s="7">
        <v>0</v>
      </c>
      <c r="N111" s="7">
        <v>0</v>
      </c>
      <c r="O111" s="7">
        <v>0</v>
      </c>
      <c r="P111" s="7">
        <v>0</v>
      </c>
      <c r="Q111" s="7">
        <v>0</v>
      </c>
      <c r="R111" s="7">
        <v>0</v>
      </c>
      <c r="S111" s="8"/>
      <c r="T111" s="8"/>
      <c r="U111" s="8"/>
      <c r="V111" s="8"/>
      <c r="W111" s="8"/>
      <c r="X111" s="8"/>
      <c r="Y111" s="8"/>
      <c r="Z111" s="8"/>
      <c r="AA111" s="8"/>
      <c r="AB111" s="8"/>
      <c r="AC111" s="8"/>
      <c r="AD111" s="8"/>
      <c r="AE111" s="8"/>
      <c r="AF111" s="8"/>
      <c r="AG111" s="7">
        <v>884300</v>
      </c>
      <c r="AH111" s="7">
        <v>500665</v>
      </c>
      <c r="AI111" s="7">
        <v>865347</v>
      </c>
      <c r="AJ111" s="7">
        <v>329000</v>
      </c>
      <c r="AK111" s="7">
        <v>404244</v>
      </c>
      <c r="AL111" s="7">
        <v>495318</v>
      </c>
      <c r="AM111" s="7">
        <v>591084</v>
      </c>
      <c r="AN111" s="7">
        <v>499934</v>
      </c>
      <c r="AO111" s="7">
        <v>505634</v>
      </c>
      <c r="AP111" s="7">
        <v>593445</v>
      </c>
      <c r="AQ111" s="7">
        <v>724678</v>
      </c>
      <c r="AR111" s="7">
        <v>617196</v>
      </c>
      <c r="AS111" s="7">
        <v>389981</v>
      </c>
      <c r="AT111" s="7">
        <v>532630</v>
      </c>
      <c r="AU111" s="7"/>
      <c r="AV111" s="7"/>
      <c r="AW111" s="7"/>
      <c r="AX111" s="7"/>
      <c r="AY111" s="7"/>
      <c r="AZ111" s="7"/>
      <c r="BA111" s="7"/>
      <c r="BB111" s="7"/>
      <c r="BC111" s="7"/>
      <c r="BD111" s="7"/>
      <c r="BE111" s="7"/>
      <c r="BF111" s="7"/>
      <c r="BG111" s="7"/>
      <c r="BH111" s="7"/>
    </row>
    <row r="112" spans="3:60" hidden="1">
      <c r="C112" s="6" t="s">
        <v>562</v>
      </c>
      <c r="D112" s="6" t="s">
        <v>545</v>
      </c>
      <c r="E112" s="7">
        <v>0</v>
      </c>
      <c r="F112" s="7">
        <v>0</v>
      </c>
      <c r="G112" s="7">
        <v>0</v>
      </c>
      <c r="H112" s="7">
        <v>45</v>
      </c>
      <c r="I112" s="7">
        <v>24</v>
      </c>
      <c r="J112" s="7">
        <v>0</v>
      </c>
      <c r="K112" s="7">
        <v>0</v>
      </c>
      <c r="L112" s="7">
        <v>0</v>
      </c>
      <c r="M112" s="7">
        <v>20</v>
      </c>
      <c r="N112" s="7">
        <v>20</v>
      </c>
      <c r="O112" s="7">
        <v>44</v>
      </c>
      <c r="P112" s="7">
        <v>11</v>
      </c>
      <c r="Q112" s="7">
        <v>20</v>
      </c>
      <c r="R112" s="7">
        <v>65</v>
      </c>
      <c r="S112" s="8"/>
      <c r="T112" s="8"/>
      <c r="U112" s="8"/>
      <c r="V112" s="8">
        <v>490</v>
      </c>
      <c r="W112" s="8">
        <v>500</v>
      </c>
      <c r="X112" s="8"/>
      <c r="Y112" s="8"/>
      <c r="Z112" s="8"/>
      <c r="AA112" s="8">
        <v>480</v>
      </c>
      <c r="AB112" s="8">
        <v>480</v>
      </c>
      <c r="AC112" s="8">
        <v>378</v>
      </c>
      <c r="AD112" s="8">
        <v>378</v>
      </c>
      <c r="AE112" s="8">
        <v>378</v>
      </c>
      <c r="AF112" s="8">
        <v>378</v>
      </c>
      <c r="AG112" s="7">
        <v>0</v>
      </c>
      <c r="AH112" s="7">
        <v>0</v>
      </c>
      <c r="AI112" s="7">
        <v>0</v>
      </c>
      <c r="AJ112" s="7">
        <v>22050</v>
      </c>
      <c r="AK112" s="7">
        <v>12000</v>
      </c>
      <c r="AL112" s="7">
        <v>0</v>
      </c>
      <c r="AM112" s="7">
        <v>0</v>
      </c>
      <c r="AN112" s="7">
        <v>0</v>
      </c>
      <c r="AO112" s="7">
        <v>9600</v>
      </c>
      <c r="AP112" s="7">
        <v>9600</v>
      </c>
      <c r="AQ112" s="7">
        <v>16632</v>
      </c>
      <c r="AR112" s="7">
        <v>4158</v>
      </c>
      <c r="AS112" s="7">
        <v>7560</v>
      </c>
      <c r="AT112" s="7">
        <v>24570</v>
      </c>
      <c r="AU112" s="7"/>
      <c r="AV112" s="7"/>
      <c r="AW112" s="7"/>
      <c r="AX112" s="7"/>
      <c r="AY112" s="7"/>
      <c r="AZ112" s="7"/>
      <c r="BA112" s="7"/>
      <c r="BB112" s="7"/>
      <c r="BC112" s="7"/>
      <c r="BD112" s="7"/>
      <c r="BE112" s="7"/>
      <c r="BF112" s="7"/>
      <c r="BG112" s="7"/>
      <c r="BH112" s="7"/>
    </row>
    <row r="113" spans="3:60" hidden="1">
      <c r="C113" s="6" t="s">
        <v>562</v>
      </c>
      <c r="D113" s="6" t="s">
        <v>546</v>
      </c>
      <c r="E113" s="7">
        <v>1094</v>
      </c>
      <c r="F113" s="7">
        <v>1385</v>
      </c>
      <c r="G113" s="7">
        <v>1152</v>
      </c>
      <c r="H113" s="7">
        <v>1334</v>
      </c>
      <c r="I113" s="7">
        <v>1323</v>
      </c>
      <c r="J113" s="7">
        <v>1156</v>
      </c>
      <c r="K113" s="7">
        <v>1215</v>
      </c>
      <c r="L113" s="7">
        <v>1290</v>
      </c>
      <c r="M113" s="7">
        <v>1075</v>
      </c>
      <c r="N113" s="7">
        <v>1064</v>
      </c>
      <c r="O113" s="7">
        <v>968</v>
      </c>
      <c r="P113" s="7">
        <v>991</v>
      </c>
      <c r="Q113" s="7">
        <v>1005</v>
      </c>
      <c r="R113" s="7">
        <v>905</v>
      </c>
      <c r="S113" s="8">
        <v>141.09</v>
      </c>
      <c r="T113" s="8">
        <v>196.78</v>
      </c>
      <c r="U113" s="8">
        <v>202</v>
      </c>
      <c r="V113" s="8">
        <v>194.03</v>
      </c>
      <c r="W113" s="8">
        <v>192.46</v>
      </c>
      <c r="X113" s="8">
        <v>218.52</v>
      </c>
      <c r="Y113" s="8">
        <v>224.48</v>
      </c>
      <c r="Z113" s="8">
        <v>239.25</v>
      </c>
      <c r="AA113" s="8">
        <v>233.04</v>
      </c>
      <c r="AB113" s="8">
        <v>242.46</v>
      </c>
      <c r="AC113" s="8">
        <v>207.23</v>
      </c>
      <c r="AD113" s="8">
        <v>201.03</v>
      </c>
      <c r="AE113" s="8">
        <v>198.79</v>
      </c>
      <c r="AF113" s="8">
        <v>289.81</v>
      </c>
      <c r="AG113" s="7">
        <v>154353</v>
      </c>
      <c r="AH113" s="7">
        <v>272545</v>
      </c>
      <c r="AI113" s="7">
        <v>232708</v>
      </c>
      <c r="AJ113" s="7">
        <v>258830</v>
      </c>
      <c r="AK113" s="7">
        <v>254630</v>
      </c>
      <c r="AL113" s="7">
        <v>252604</v>
      </c>
      <c r="AM113" s="7">
        <v>272742</v>
      </c>
      <c r="AN113" s="7">
        <v>308636</v>
      </c>
      <c r="AO113" s="7">
        <v>250516</v>
      </c>
      <c r="AP113" s="7">
        <v>257982</v>
      </c>
      <c r="AQ113" s="7">
        <v>200600</v>
      </c>
      <c r="AR113" s="7">
        <v>199216</v>
      </c>
      <c r="AS113" s="7">
        <v>199783</v>
      </c>
      <c r="AT113" s="7">
        <v>262279</v>
      </c>
      <c r="AU113" s="7"/>
      <c r="AV113" s="7"/>
      <c r="AW113" s="7"/>
      <c r="AX113" s="7"/>
      <c r="AY113" s="7"/>
      <c r="AZ113" s="7"/>
      <c r="BA113" s="7"/>
      <c r="BB113" s="7"/>
      <c r="BC113" s="7"/>
      <c r="BD113" s="7"/>
      <c r="BE113" s="7"/>
      <c r="BF113" s="7"/>
      <c r="BG113" s="7"/>
      <c r="BH113" s="7"/>
    </row>
    <row r="114" spans="3:60" hidden="1">
      <c r="C114" s="6" t="s">
        <v>562</v>
      </c>
      <c r="D114" s="6" t="s">
        <v>547</v>
      </c>
      <c r="E114" s="7">
        <v>3425</v>
      </c>
      <c r="F114" s="7">
        <v>4425</v>
      </c>
      <c r="G114" s="7">
        <v>4085</v>
      </c>
      <c r="H114" s="7">
        <v>4093</v>
      </c>
      <c r="I114" s="7">
        <v>4784</v>
      </c>
      <c r="J114" s="7">
        <v>5137</v>
      </c>
      <c r="K114" s="7">
        <v>5444</v>
      </c>
      <c r="L114" s="7">
        <v>5955</v>
      </c>
      <c r="M114" s="7">
        <v>5243</v>
      </c>
      <c r="N114" s="7">
        <v>5398</v>
      </c>
      <c r="O114" s="7">
        <v>5740</v>
      </c>
      <c r="P114" s="7">
        <v>5587</v>
      </c>
      <c r="Q114" s="7">
        <v>5842</v>
      </c>
      <c r="R114" s="7">
        <v>6002</v>
      </c>
      <c r="S114" s="8">
        <v>219.43</v>
      </c>
      <c r="T114" s="8">
        <v>220.46</v>
      </c>
      <c r="U114" s="8">
        <v>218.55</v>
      </c>
      <c r="V114" s="8">
        <v>224.92</v>
      </c>
      <c r="W114" s="8">
        <v>274.45999999999998</v>
      </c>
      <c r="X114" s="8">
        <v>252.96</v>
      </c>
      <c r="Y114" s="8">
        <v>248.97</v>
      </c>
      <c r="Z114" s="8">
        <v>259.52999999999997</v>
      </c>
      <c r="AA114" s="8">
        <v>257</v>
      </c>
      <c r="AB114" s="8">
        <v>267.27</v>
      </c>
      <c r="AC114" s="8">
        <v>277.51</v>
      </c>
      <c r="AD114" s="8">
        <v>269.2</v>
      </c>
      <c r="AE114" s="8">
        <v>237.01</v>
      </c>
      <c r="AF114" s="8">
        <v>259.91000000000003</v>
      </c>
      <c r="AG114" s="7">
        <v>751531</v>
      </c>
      <c r="AH114" s="7">
        <v>975519</v>
      </c>
      <c r="AI114" s="7">
        <v>892781</v>
      </c>
      <c r="AJ114" s="7">
        <v>920604</v>
      </c>
      <c r="AK114" s="7">
        <v>1313040</v>
      </c>
      <c r="AL114" s="7">
        <v>1299448</v>
      </c>
      <c r="AM114" s="7">
        <v>1355401</v>
      </c>
      <c r="AN114" s="7">
        <v>1545496</v>
      </c>
      <c r="AO114" s="7">
        <v>1347451</v>
      </c>
      <c r="AP114" s="7">
        <v>1442746</v>
      </c>
      <c r="AQ114" s="7">
        <v>1592920</v>
      </c>
      <c r="AR114" s="7">
        <v>1504000</v>
      </c>
      <c r="AS114" s="7">
        <v>1384600</v>
      </c>
      <c r="AT114" s="7">
        <v>1560000</v>
      </c>
      <c r="AU114" s="7"/>
      <c r="AV114" s="7"/>
      <c r="AW114" s="7"/>
      <c r="AX114" s="7"/>
      <c r="AY114" s="7"/>
      <c r="AZ114" s="7"/>
      <c r="BA114" s="7"/>
      <c r="BB114" s="7"/>
      <c r="BC114" s="7"/>
      <c r="BD114" s="7"/>
      <c r="BE114" s="7"/>
      <c r="BF114" s="7"/>
      <c r="BG114" s="7"/>
      <c r="BH114" s="7"/>
    </row>
    <row r="115" spans="3:60" hidden="1">
      <c r="C115" s="6" t="s">
        <v>562</v>
      </c>
      <c r="D115" s="6" t="s">
        <v>548</v>
      </c>
      <c r="E115" s="7">
        <v>4519</v>
      </c>
      <c r="F115" s="7">
        <v>5810</v>
      </c>
      <c r="G115" s="7">
        <v>5237</v>
      </c>
      <c r="H115" s="7">
        <v>5427</v>
      </c>
      <c r="I115" s="7">
        <v>6107</v>
      </c>
      <c r="J115" s="7">
        <v>6293</v>
      </c>
      <c r="K115" s="7">
        <v>6659</v>
      </c>
      <c r="L115" s="7">
        <v>7245</v>
      </c>
      <c r="M115" s="7">
        <v>6318</v>
      </c>
      <c r="N115" s="7">
        <v>6462</v>
      </c>
      <c r="O115" s="7">
        <v>6708</v>
      </c>
      <c r="P115" s="7">
        <v>6578</v>
      </c>
      <c r="Q115" s="7">
        <v>6847</v>
      </c>
      <c r="R115" s="7">
        <v>6907</v>
      </c>
      <c r="S115" s="8">
        <v>200.46</v>
      </c>
      <c r="T115" s="8">
        <v>214.81</v>
      </c>
      <c r="U115" s="8">
        <v>214.91</v>
      </c>
      <c r="V115" s="8">
        <v>217.33</v>
      </c>
      <c r="W115" s="8">
        <v>256.7</v>
      </c>
      <c r="X115" s="8">
        <v>246.63</v>
      </c>
      <c r="Y115" s="8">
        <v>244.5</v>
      </c>
      <c r="Z115" s="8">
        <v>255.92</v>
      </c>
      <c r="AA115" s="8">
        <v>252.92</v>
      </c>
      <c r="AB115" s="8">
        <v>263.19</v>
      </c>
      <c r="AC115" s="8">
        <v>267.37</v>
      </c>
      <c r="AD115" s="8">
        <v>258.93</v>
      </c>
      <c r="AE115" s="8">
        <v>231.4</v>
      </c>
      <c r="AF115" s="8">
        <v>263.83</v>
      </c>
      <c r="AG115" s="7">
        <v>905884</v>
      </c>
      <c r="AH115" s="7">
        <v>1248064</v>
      </c>
      <c r="AI115" s="7">
        <v>1125489</v>
      </c>
      <c r="AJ115" s="7">
        <v>1179434</v>
      </c>
      <c r="AK115" s="7">
        <v>1567670</v>
      </c>
      <c r="AL115" s="7">
        <v>1552052</v>
      </c>
      <c r="AM115" s="7">
        <v>1628143</v>
      </c>
      <c r="AN115" s="7">
        <v>1854132</v>
      </c>
      <c r="AO115" s="7">
        <v>1597967</v>
      </c>
      <c r="AP115" s="7">
        <v>1700728</v>
      </c>
      <c r="AQ115" s="7">
        <v>1793520</v>
      </c>
      <c r="AR115" s="7">
        <v>1703216</v>
      </c>
      <c r="AS115" s="7">
        <v>1584383</v>
      </c>
      <c r="AT115" s="7">
        <v>1822279</v>
      </c>
      <c r="AU115" s="7"/>
      <c r="AV115" s="7"/>
      <c r="AW115" s="7"/>
      <c r="AX115" s="7"/>
      <c r="AY115" s="7"/>
      <c r="AZ115" s="7"/>
      <c r="BA115" s="7"/>
      <c r="BB115" s="7"/>
      <c r="BC115" s="7"/>
      <c r="BD115" s="7"/>
      <c r="BE115" s="7"/>
      <c r="BF115" s="7"/>
      <c r="BG115" s="7"/>
      <c r="BH115" s="7"/>
    </row>
    <row r="116" spans="3:60" hidden="1">
      <c r="C116" s="6" t="s">
        <v>562</v>
      </c>
      <c r="D116" s="6" t="s">
        <v>549</v>
      </c>
      <c r="E116" s="7">
        <v>9825</v>
      </c>
      <c r="F116" s="7">
        <v>10858</v>
      </c>
      <c r="G116" s="7">
        <v>10133</v>
      </c>
      <c r="H116" s="7">
        <v>10471</v>
      </c>
      <c r="I116" s="7">
        <v>11455</v>
      </c>
      <c r="J116" s="7">
        <v>11619</v>
      </c>
      <c r="K116" s="7">
        <v>12132</v>
      </c>
      <c r="L116" s="7">
        <v>12983</v>
      </c>
      <c r="M116" s="7">
        <v>12204</v>
      </c>
      <c r="N116" s="7">
        <v>12599</v>
      </c>
      <c r="O116" s="7">
        <v>13285</v>
      </c>
      <c r="P116" s="7">
        <v>13277</v>
      </c>
      <c r="Q116" s="7">
        <v>13325</v>
      </c>
      <c r="R116" s="7">
        <v>13102</v>
      </c>
      <c r="S116" s="8">
        <v>312.89999999999998</v>
      </c>
      <c r="T116" s="8">
        <v>310.76</v>
      </c>
      <c r="U116" s="8">
        <v>318.47000000000003</v>
      </c>
      <c r="V116" s="8">
        <v>296.95999999999998</v>
      </c>
      <c r="W116" s="8">
        <v>319.60000000000002</v>
      </c>
      <c r="X116" s="8">
        <v>312.81</v>
      </c>
      <c r="Y116" s="8">
        <v>305.18</v>
      </c>
      <c r="Z116" s="8">
        <v>321.82</v>
      </c>
      <c r="AA116" s="8">
        <v>324.22000000000003</v>
      </c>
      <c r="AB116" s="8">
        <v>344.87</v>
      </c>
      <c r="AC116" s="8">
        <v>350.79</v>
      </c>
      <c r="AD116" s="8">
        <v>337.6</v>
      </c>
      <c r="AE116" s="8">
        <v>287.48</v>
      </c>
      <c r="AF116" s="8">
        <v>321.16000000000003</v>
      </c>
      <c r="AG116" s="7">
        <v>3074236</v>
      </c>
      <c r="AH116" s="7">
        <v>3374185</v>
      </c>
      <c r="AI116" s="7">
        <v>3227046</v>
      </c>
      <c r="AJ116" s="7">
        <v>3109484</v>
      </c>
      <c r="AK116" s="7">
        <v>3660979</v>
      </c>
      <c r="AL116" s="7">
        <v>3634518</v>
      </c>
      <c r="AM116" s="7">
        <v>3702410</v>
      </c>
      <c r="AN116" s="7">
        <v>4178158</v>
      </c>
      <c r="AO116" s="7">
        <v>3956835</v>
      </c>
      <c r="AP116" s="7">
        <v>4345004</v>
      </c>
      <c r="AQ116" s="7">
        <v>4660243</v>
      </c>
      <c r="AR116" s="7">
        <v>4482372</v>
      </c>
      <c r="AS116" s="7">
        <v>3830672</v>
      </c>
      <c r="AT116" s="7">
        <v>4207867</v>
      </c>
      <c r="AU116" s="7"/>
      <c r="AV116" s="7"/>
      <c r="AW116" s="7"/>
      <c r="AX116" s="7"/>
      <c r="AY116" s="7"/>
      <c r="AZ116" s="7"/>
      <c r="BA116" s="7"/>
      <c r="BB116" s="7"/>
      <c r="BC116" s="7"/>
      <c r="BD116" s="7"/>
      <c r="BE116" s="7"/>
      <c r="BF116" s="7"/>
      <c r="BG116" s="7"/>
      <c r="BH116" s="7"/>
    </row>
    <row r="117" spans="3:60" hidden="1">
      <c r="C117" s="6" t="s">
        <v>562</v>
      </c>
      <c r="D117" s="6" t="s">
        <v>550</v>
      </c>
      <c r="E117" s="7">
        <v>0</v>
      </c>
      <c r="F117" s="7">
        <v>0</v>
      </c>
      <c r="G117" s="7">
        <v>0</v>
      </c>
      <c r="H117" s="7">
        <v>0</v>
      </c>
      <c r="I117" s="7">
        <v>0</v>
      </c>
      <c r="J117" s="7">
        <v>0</v>
      </c>
      <c r="K117" s="7">
        <v>0</v>
      </c>
      <c r="L117" s="7">
        <v>0</v>
      </c>
      <c r="M117" s="7">
        <v>0</v>
      </c>
      <c r="N117" s="7">
        <v>0</v>
      </c>
      <c r="O117" s="7">
        <v>0</v>
      </c>
      <c r="P117" s="7">
        <v>0</v>
      </c>
      <c r="Q117" s="7">
        <v>0</v>
      </c>
      <c r="R117" s="7">
        <v>0</v>
      </c>
      <c r="S117" s="8"/>
      <c r="T117" s="8"/>
      <c r="U117" s="8"/>
      <c r="V117" s="8"/>
      <c r="W117" s="8"/>
      <c r="X117" s="8"/>
      <c r="Y117" s="8"/>
      <c r="Z117" s="8"/>
      <c r="AA117" s="8"/>
      <c r="AB117" s="8"/>
      <c r="AC117" s="8"/>
      <c r="AD117" s="8"/>
      <c r="AE117" s="8"/>
      <c r="AF117" s="8"/>
      <c r="AG117" s="7">
        <v>0</v>
      </c>
      <c r="AH117" s="7">
        <v>0</v>
      </c>
      <c r="AI117" s="7">
        <v>0</v>
      </c>
      <c r="AJ117" s="7">
        <v>0</v>
      </c>
      <c r="AK117" s="7">
        <v>0</v>
      </c>
      <c r="AL117" s="7">
        <v>0</v>
      </c>
      <c r="AM117" s="7">
        <v>0</v>
      </c>
      <c r="AN117" s="7">
        <v>0</v>
      </c>
      <c r="AO117" s="7">
        <v>0</v>
      </c>
      <c r="AP117" s="7">
        <v>0</v>
      </c>
      <c r="AQ117" s="7">
        <v>0</v>
      </c>
      <c r="AR117" s="7">
        <v>0</v>
      </c>
      <c r="AS117" s="7">
        <v>0</v>
      </c>
      <c r="AT117" s="7">
        <v>0</v>
      </c>
      <c r="AU117" s="7"/>
      <c r="AV117" s="7"/>
      <c r="AW117" s="7"/>
      <c r="AX117" s="7"/>
      <c r="AY117" s="7"/>
      <c r="AZ117" s="7"/>
      <c r="BA117" s="7"/>
      <c r="BB117" s="7"/>
      <c r="BC117" s="7"/>
      <c r="BD117" s="7"/>
      <c r="BE117" s="7"/>
      <c r="BF117" s="7"/>
      <c r="BG117" s="7"/>
      <c r="BH117" s="7"/>
    </row>
    <row r="118" spans="3:60" hidden="1">
      <c r="C118" s="6" t="s">
        <v>562</v>
      </c>
      <c r="D118" s="6" t="s">
        <v>551</v>
      </c>
      <c r="E118" s="7">
        <v>0</v>
      </c>
      <c r="F118" s="7">
        <v>0</v>
      </c>
      <c r="G118" s="7">
        <v>0</v>
      </c>
      <c r="H118" s="7">
        <v>0</v>
      </c>
      <c r="I118" s="7">
        <v>0</v>
      </c>
      <c r="J118" s="7">
        <v>0</v>
      </c>
      <c r="K118" s="7">
        <v>0</v>
      </c>
      <c r="L118" s="7">
        <v>0</v>
      </c>
      <c r="M118" s="7">
        <v>0</v>
      </c>
      <c r="N118" s="7">
        <v>0</v>
      </c>
      <c r="O118" s="7">
        <v>0</v>
      </c>
      <c r="P118" s="7">
        <v>0</v>
      </c>
      <c r="Q118" s="7">
        <v>0</v>
      </c>
      <c r="R118" s="7">
        <v>0</v>
      </c>
      <c r="S118" s="8"/>
      <c r="T118" s="8"/>
      <c r="U118" s="8"/>
      <c r="V118" s="8"/>
      <c r="W118" s="8"/>
      <c r="X118" s="8"/>
      <c r="Y118" s="8"/>
      <c r="Z118" s="8"/>
      <c r="AA118" s="8"/>
      <c r="AB118" s="8"/>
      <c r="AC118" s="8"/>
      <c r="AD118" s="8"/>
      <c r="AE118" s="8"/>
      <c r="AF118" s="8"/>
      <c r="AG118" s="7">
        <v>0</v>
      </c>
      <c r="AH118" s="7">
        <v>0</v>
      </c>
      <c r="AI118" s="7">
        <v>0</v>
      </c>
      <c r="AJ118" s="7">
        <v>0</v>
      </c>
      <c r="AK118" s="7">
        <v>0</v>
      </c>
      <c r="AL118" s="7">
        <v>0</v>
      </c>
      <c r="AM118" s="7">
        <v>0</v>
      </c>
      <c r="AN118" s="7">
        <v>0</v>
      </c>
      <c r="AO118" s="7">
        <v>0</v>
      </c>
      <c r="AP118" s="7">
        <v>0</v>
      </c>
      <c r="AQ118" s="7">
        <v>0</v>
      </c>
      <c r="AR118" s="7">
        <v>0</v>
      </c>
      <c r="AS118" s="7">
        <v>0</v>
      </c>
      <c r="AT118" s="7">
        <v>0</v>
      </c>
      <c r="AU118" s="7"/>
      <c r="AV118" s="7"/>
      <c r="AW118" s="7"/>
      <c r="AX118" s="7"/>
      <c r="AY118" s="7"/>
      <c r="AZ118" s="7"/>
      <c r="BA118" s="7"/>
      <c r="BB118" s="7"/>
      <c r="BC118" s="7"/>
      <c r="BD118" s="7"/>
      <c r="BE118" s="7"/>
      <c r="BF118" s="7"/>
      <c r="BG118" s="7"/>
      <c r="BH118" s="7"/>
    </row>
    <row r="119" spans="3:60" hidden="1">
      <c r="C119" s="6" t="s">
        <v>562</v>
      </c>
      <c r="D119" s="6" t="s">
        <v>552</v>
      </c>
      <c r="E119" s="7">
        <v>0</v>
      </c>
      <c r="F119" s="7">
        <v>0</v>
      </c>
      <c r="G119" s="7">
        <v>0</v>
      </c>
      <c r="H119" s="7">
        <v>0</v>
      </c>
      <c r="I119" s="7">
        <v>0</v>
      </c>
      <c r="J119" s="7">
        <v>0</v>
      </c>
      <c r="K119" s="7">
        <v>0</v>
      </c>
      <c r="L119" s="7">
        <v>0</v>
      </c>
      <c r="M119" s="7">
        <v>0</v>
      </c>
      <c r="N119" s="7">
        <v>0</v>
      </c>
      <c r="O119" s="7">
        <v>0</v>
      </c>
      <c r="P119" s="7">
        <v>0</v>
      </c>
      <c r="Q119" s="7">
        <v>0</v>
      </c>
      <c r="R119" s="7">
        <v>0</v>
      </c>
      <c r="S119" s="8"/>
      <c r="T119" s="8"/>
      <c r="U119" s="8"/>
      <c r="V119" s="8"/>
      <c r="W119" s="8"/>
      <c r="X119" s="8"/>
      <c r="Y119" s="8"/>
      <c r="Z119" s="8"/>
      <c r="AA119" s="8"/>
      <c r="AB119" s="8"/>
      <c r="AC119" s="8"/>
      <c r="AD119" s="8"/>
      <c r="AE119" s="8"/>
      <c r="AF119" s="8"/>
      <c r="AG119" s="7">
        <v>0</v>
      </c>
      <c r="AH119" s="7">
        <v>0</v>
      </c>
      <c r="AI119" s="7">
        <v>0</v>
      </c>
      <c r="AJ119" s="7">
        <v>0</v>
      </c>
      <c r="AK119" s="7">
        <v>0</v>
      </c>
      <c r="AL119" s="7">
        <v>0</v>
      </c>
      <c r="AM119" s="7">
        <v>0</v>
      </c>
      <c r="AN119" s="7">
        <v>0</v>
      </c>
      <c r="AO119" s="7">
        <v>0</v>
      </c>
      <c r="AP119" s="7">
        <v>0</v>
      </c>
      <c r="AQ119" s="7">
        <v>0</v>
      </c>
      <c r="AR119" s="7">
        <v>0</v>
      </c>
      <c r="AS119" s="7">
        <v>0</v>
      </c>
      <c r="AT119" s="7">
        <v>0</v>
      </c>
      <c r="AU119" s="7"/>
      <c r="AV119" s="7"/>
      <c r="AW119" s="7"/>
      <c r="AX119" s="7"/>
      <c r="AY119" s="7"/>
      <c r="AZ119" s="7"/>
      <c r="BA119" s="7"/>
      <c r="BB119" s="7"/>
      <c r="BC119" s="7"/>
      <c r="BD119" s="7"/>
      <c r="BE119" s="7"/>
      <c r="BF119" s="7"/>
      <c r="BG119" s="7"/>
      <c r="BH119" s="7"/>
    </row>
    <row r="120" spans="3:60" hidden="1">
      <c r="C120" s="6" t="s">
        <v>562</v>
      </c>
      <c r="D120" s="6" t="s">
        <v>553</v>
      </c>
      <c r="E120" s="7">
        <v>0</v>
      </c>
      <c r="F120" s="7">
        <v>0</v>
      </c>
      <c r="G120" s="7">
        <v>0</v>
      </c>
      <c r="H120" s="7">
        <v>0</v>
      </c>
      <c r="I120" s="7">
        <v>0</v>
      </c>
      <c r="J120" s="7">
        <v>0</v>
      </c>
      <c r="K120" s="7">
        <v>0</v>
      </c>
      <c r="L120" s="7">
        <v>0</v>
      </c>
      <c r="M120" s="7">
        <v>0</v>
      </c>
      <c r="N120" s="7">
        <v>0</v>
      </c>
      <c r="O120" s="7">
        <v>0</v>
      </c>
      <c r="P120" s="7">
        <v>0</v>
      </c>
      <c r="Q120" s="7">
        <v>0</v>
      </c>
      <c r="R120" s="7">
        <v>0</v>
      </c>
      <c r="S120" s="8"/>
      <c r="T120" s="8"/>
      <c r="U120" s="8"/>
      <c r="V120" s="8"/>
      <c r="W120" s="8"/>
      <c r="X120" s="8"/>
      <c r="Y120" s="8"/>
      <c r="Z120" s="8"/>
      <c r="AA120" s="8"/>
      <c r="AB120" s="8"/>
      <c r="AC120" s="8"/>
      <c r="AD120" s="8"/>
      <c r="AE120" s="8"/>
      <c r="AF120" s="8"/>
      <c r="AG120" s="7">
        <v>0</v>
      </c>
      <c r="AH120" s="7">
        <v>0</v>
      </c>
      <c r="AI120" s="7">
        <v>0</v>
      </c>
      <c r="AJ120" s="7">
        <v>0</v>
      </c>
      <c r="AK120" s="7">
        <v>0</v>
      </c>
      <c r="AL120" s="7">
        <v>0</v>
      </c>
      <c r="AM120" s="7">
        <v>0</v>
      </c>
      <c r="AN120" s="7">
        <v>0</v>
      </c>
      <c r="AO120" s="7">
        <v>0</v>
      </c>
      <c r="AP120" s="7">
        <v>0</v>
      </c>
      <c r="AQ120" s="7">
        <v>0</v>
      </c>
      <c r="AR120" s="7">
        <v>0</v>
      </c>
      <c r="AS120" s="7">
        <v>0</v>
      </c>
      <c r="AT120" s="7">
        <v>0</v>
      </c>
      <c r="AU120" s="7"/>
      <c r="AV120" s="7"/>
      <c r="AW120" s="7"/>
      <c r="AX120" s="7"/>
      <c r="AY120" s="7"/>
      <c r="AZ120" s="7"/>
      <c r="BA120" s="7"/>
      <c r="BB120" s="7"/>
      <c r="BC120" s="7"/>
      <c r="BD120" s="7"/>
      <c r="BE120" s="7"/>
      <c r="BF120" s="7"/>
      <c r="BG120" s="7"/>
      <c r="BH120" s="7"/>
    </row>
    <row r="121" spans="3:60" hidden="1">
      <c r="C121" s="6" t="s">
        <v>562</v>
      </c>
      <c r="D121" s="6" t="s">
        <v>554</v>
      </c>
      <c r="E121" s="7">
        <v>9825</v>
      </c>
      <c r="F121" s="7">
        <v>10858</v>
      </c>
      <c r="G121" s="7">
        <v>10133</v>
      </c>
      <c r="H121" s="7">
        <v>10471</v>
      </c>
      <c r="I121" s="7">
        <v>11455</v>
      </c>
      <c r="J121" s="7">
        <v>11619</v>
      </c>
      <c r="K121" s="7">
        <v>12132</v>
      </c>
      <c r="L121" s="7">
        <v>12983</v>
      </c>
      <c r="M121" s="7">
        <v>12204</v>
      </c>
      <c r="N121" s="7">
        <v>12599</v>
      </c>
      <c r="O121" s="7">
        <v>13285</v>
      </c>
      <c r="P121" s="7">
        <v>13277</v>
      </c>
      <c r="Q121" s="7">
        <v>13325</v>
      </c>
      <c r="R121" s="7">
        <v>13102</v>
      </c>
      <c r="S121" s="8"/>
      <c r="T121" s="8"/>
      <c r="U121" s="8"/>
      <c r="V121" s="8"/>
      <c r="W121" s="8"/>
      <c r="X121" s="8"/>
      <c r="Y121" s="8"/>
      <c r="Z121" s="8"/>
      <c r="AA121" s="8"/>
      <c r="AB121" s="8"/>
      <c r="AC121" s="8"/>
      <c r="AD121" s="8"/>
      <c r="AE121" s="8"/>
      <c r="AF121" s="8"/>
      <c r="AG121" s="7">
        <v>3074236</v>
      </c>
      <c r="AH121" s="7">
        <v>3374185</v>
      </c>
      <c r="AI121" s="7">
        <v>3227046</v>
      </c>
      <c r="AJ121" s="7">
        <v>3109484</v>
      </c>
      <c r="AK121" s="7">
        <v>3660979</v>
      </c>
      <c r="AL121" s="7">
        <v>3634518</v>
      </c>
      <c r="AM121" s="7">
        <v>3702410</v>
      </c>
      <c r="AN121" s="7">
        <v>4178158</v>
      </c>
      <c r="AO121" s="7">
        <v>3956835</v>
      </c>
      <c r="AP121" s="7">
        <v>4345004</v>
      </c>
      <c r="AQ121" s="7">
        <v>4660243</v>
      </c>
      <c r="AR121" s="7">
        <v>4482372</v>
      </c>
      <c r="AS121" s="7">
        <v>3830672</v>
      </c>
      <c r="AT121" s="7">
        <v>4207867</v>
      </c>
      <c r="AU121" s="7"/>
      <c r="AV121" s="7"/>
      <c r="AW121" s="7"/>
      <c r="AX121" s="7"/>
      <c r="AY121" s="7"/>
      <c r="AZ121" s="7"/>
      <c r="BA121" s="7"/>
      <c r="BB121" s="7"/>
      <c r="BC121" s="7"/>
      <c r="BD121" s="7"/>
      <c r="BE121" s="7"/>
      <c r="BF121" s="7"/>
      <c r="BG121" s="7"/>
      <c r="BH121" s="7"/>
    </row>
    <row r="122" spans="3:60" hidden="1">
      <c r="C122" s="6" t="s">
        <v>563</v>
      </c>
      <c r="D122" s="6" t="s">
        <v>543</v>
      </c>
      <c r="E122" s="7">
        <v>180</v>
      </c>
      <c r="F122" s="7">
        <v>206</v>
      </c>
      <c r="G122" s="7">
        <v>185</v>
      </c>
      <c r="H122" s="7">
        <v>204</v>
      </c>
      <c r="I122" s="7">
        <v>210</v>
      </c>
      <c r="J122" s="7">
        <v>238</v>
      </c>
      <c r="K122" s="7">
        <v>242</v>
      </c>
      <c r="L122" s="7">
        <v>242</v>
      </c>
      <c r="M122" s="7">
        <v>243</v>
      </c>
      <c r="N122" s="7">
        <v>266</v>
      </c>
      <c r="O122" s="7">
        <v>270</v>
      </c>
      <c r="P122" s="7">
        <v>248</v>
      </c>
      <c r="Q122" s="7">
        <v>257</v>
      </c>
      <c r="R122" s="7">
        <v>280</v>
      </c>
      <c r="S122" s="8">
        <v>236.17</v>
      </c>
      <c r="T122" s="8">
        <v>211.7</v>
      </c>
      <c r="U122" s="8">
        <v>220.03</v>
      </c>
      <c r="V122" s="8">
        <v>214.12</v>
      </c>
      <c r="W122" s="8">
        <v>239.43</v>
      </c>
      <c r="X122" s="8">
        <v>202.99</v>
      </c>
      <c r="Y122" s="8">
        <v>217.95</v>
      </c>
      <c r="Z122" s="8">
        <v>228.9</v>
      </c>
      <c r="AA122" s="8">
        <v>240.56</v>
      </c>
      <c r="AB122" s="8">
        <v>241.15</v>
      </c>
      <c r="AC122" s="8">
        <v>218.22</v>
      </c>
      <c r="AD122" s="8">
        <v>243.76</v>
      </c>
      <c r="AE122" s="8">
        <v>229.89</v>
      </c>
      <c r="AF122" s="8">
        <v>240.51</v>
      </c>
      <c r="AG122" s="7">
        <v>42510</v>
      </c>
      <c r="AH122" s="7">
        <v>43610</v>
      </c>
      <c r="AI122" s="7">
        <v>40705</v>
      </c>
      <c r="AJ122" s="7">
        <v>43680</v>
      </c>
      <c r="AK122" s="7">
        <v>50280</v>
      </c>
      <c r="AL122" s="7">
        <v>48311</v>
      </c>
      <c r="AM122" s="7">
        <v>52745</v>
      </c>
      <c r="AN122" s="7">
        <v>55393</v>
      </c>
      <c r="AO122" s="7">
        <v>58455</v>
      </c>
      <c r="AP122" s="7">
        <v>64145</v>
      </c>
      <c r="AQ122" s="7">
        <v>58920</v>
      </c>
      <c r="AR122" s="7">
        <v>60452</v>
      </c>
      <c r="AS122" s="7">
        <v>59081</v>
      </c>
      <c r="AT122" s="7">
        <v>67343</v>
      </c>
      <c r="AU122" s="7"/>
      <c r="AV122" s="7"/>
      <c r="AW122" s="7"/>
      <c r="AX122" s="7"/>
      <c r="AY122" s="7"/>
      <c r="AZ122" s="7"/>
      <c r="BA122" s="7"/>
      <c r="BB122" s="7"/>
      <c r="BC122" s="7"/>
      <c r="BD122" s="7"/>
      <c r="BE122" s="7"/>
      <c r="BF122" s="7"/>
      <c r="BG122" s="7"/>
      <c r="BH122" s="7"/>
    </row>
    <row r="123" spans="3:60" hidden="1">
      <c r="C123" s="6" t="s">
        <v>563</v>
      </c>
      <c r="D123" s="6" t="s">
        <v>544</v>
      </c>
      <c r="E123" s="7">
        <v>0</v>
      </c>
      <c r="F123" s="7">
        <v>0</v>
      </c>
      <c r="G123" s="7">
        <v>0</v>
      </c>
      <c r="H123" s="7">
        <v>0</v>
      </c>
      <c r="I123" s="7">
        <v>0</v>
      </c>
      <c r="J123" s="7">
        <v>0</v>
      </c>
      <c r="K123" s="7">
        <v>0</v>
      </c>
      <c r="L123" s="7">
        <v>0</v>
      </c>
      <c r="M123" s="7">
        <v>0</v>
      </c>
      <c r="N123" s="7">
        <v>0</v>
      </c>
      <c r="O123" s="7">
        <v>0</v>
      </c>
      <c r="P123" s="7">
        <v>0</v>
      </c>
      <c r="Q123" s="7">
        <v>0</v>
      </c>
      <c r="R123" s="7">
        <v>0</v>
      </c>
      <c r="S123" s="8"/>
      <c r="T123" s="8"/>
      <c r="U123" s="8"/>
      <c r="V123" s="8"/>
      <c r="W123" s="8"/>
      <c r="X123" s="8"/>
      <c r="Y123" s="8"/>
      <c r="Z123" s="8"/>
      <c r="AA123" s="8"/>
      <c r="AB123" s="8"/>
      <c r="AC123" s="8"/>
      <c r="AD123" s="8"/>
      <c r="AE123" s="8"/>
      <c r="AF123" s="8"/>
      <c r="AG123" s="7">
        <v>1500</v>
      </c>
      <c r="AH123" s="7">
        <v>1500</v>
      </c>
      <c r="AI123" s="7">
        <v>3180</v>
      </c>
      <c r="AJ123" s="7">
        <v>2880</v>
      </c>
      <c r="AK123" s="7">
        <v>2980</v>
      </c>
      <c r="AL123" s="7">
        <v>2100</v>
      </c>
      <c r="AM123" s="7">
        <v>2160</v>
      </c>
      <c r="AN123" s="7">
        <v>2246</v>
      </c>
      <c r="AO123" s="7">
        <v>2246</v>
      </c>
      <c r="AP123" s="7">
        <v>0</v>
      </c>
      <c r="AQ123" s="7">
        <v>0</v>
      </c>
      <c r="AR123" s="7">
        <v>0</v>
      </c>
      <c r="AS123" s="7">
        <v>0</v>
      </c>
      <c r="AT123" s="7">
        <v>0</v>
      </c>
      <c r="AU123" s="7"/>
      <c r="AV123" s="7"/>
      <c r="AW123" s="7"/>
      <c r="AX123" s="7"/>
      <c r="AY123" s="7"/>
      <c r="AZ123" s="7"/>
      <c r="BA123" s="7"/>
      <c r="BB123" s="7"/>
      <c r="BC123" s="7"/>
      <c r="BD123" s="7"/>
      <c r="BE123" s="7"/>
      <c r="BF123" s="7"/>
      <c r="BG123" s="7"/>
      <c r="BH123" s="7"/>
    </row>
    <row r="124" spans="3:60" hidden="1">
      <c r="C124" s="6" t="s">
        <v>563</v>
      </c>
      <c r="D124" s="6" t="s">
        <v>545</v>
      </c>
      <c r="E124" s="7">
        <v>23</v>
      </c>
      <c r="F124" s="7">
        <v>21</v>
      </c>
      <c r="G124" s="7">
        <v>21</v>
      </c>
      <c r="H124" s="7">
        <v>0</v>
      </c>
      <c r="I124" s="7">
        <v>0</v>
      </c>
      <c r="J124" s="7">
        <v>0</v>
      </c>
      <c r="K124" s="7">
        <v>0</v>
      </c>
      <c r="L124" s="7">
        <v>0</v>
      </c>
      <c r="M124" s="7">
        <v>0</v>
      </c>
      <c r="N124" s="7">
        <v>0</v>
      </c>
      <c r="O124" s="7">
        <v>0</v>
      </c>
      <c r="P124" s="7">
        <v>0</v>
      </c>
      <c r="Q124" s="7">
        <v>0</v>
      </c>
      <c r="R124" s="7">
        <v>0</v>
      </c>
      <c r="S124" s="8">
        <v>400</v>
      </c>
      <c r="T124" s="8">
        <v>250</v>
      </c>
      <c r="U124" s="8">
        <v>240</v>
      </c>
      <c r="V124" s="8"/>
      <c r="W124" s="8"/>
      <c r="X124" s="8"/>
      <c r="Y124" s="8"/>
      <c r="Z124" s="8"/>
      <c r="AA124" s="8"/>
      <c r="AB124" s="8"/>
      <c r="AC124" s="8"/>
      <c r="AD124" s="8"/>
      <c r="AE124" s="8"/>
      <c r="AF124" s="8"/>
      <c r="AG124" s="7">
        <v>9200</v>
      </c>
      <c r="AH124" s="7">
        <v>5250</v>
      </c>
      <c r="AI124" s="7">
        <v>5040</v>
      </c>
      <c r="AJ124" s="7">
        <v>0</v>
      </c>
      <c r="AK124" s="7">
        <v>0</v>
      </c>
      <c r="AL124" s="7">
        <v>0</v>
      </c>
      <c r="AM124" s="7">
        <v>0</v>
      </c>
      <c r="AN124" s="7">
        <v>0</v>
      </c>
      <c r="AO124" s="7">
        <v>0</v>
      </c>
      <c r="AP124" s="7">
        <v>0</v>
      </c>
      <c r="AQ124" s="7">
        <v>0</v>
      </c>
      <c r="AR124" s="7">
        <v>0</v>
      </c>
      <c r="AS124" s="7">
        <v>0</v>
      </c>
      <c r="AT124" s="7">
        <v>0</v>
      </c>
      <c r="AU124" s="7"/>
      <c r="AV124" s="7"/>
      <c r="AW124" s="7"/>
      <c r="AX124" s="7"/>
      <c r="AY124" s="7"/>
      <c r="AZ124" s="7"/>
      <c r="BA124" s="7"/>
      <c r="BB124" s="7"/>
      <c r="BC124" s="7"/>
      <c r="BD124" s="7"/>
      <c r="BE124" s="7"/>
      <c r="BF124" s="7"/>
      <c r="BG124" s="7"/>
      <c r="BH124" s="7"/>
    </row>
    <row r="125" spans="3:60" hidden="1">
      <c r="C125" s="6" t="s">
        <v>563</v>
      </c>
      <c r="D125" s="6" t="s">
        <v>546</v>
      </c>
      <c r="E125" s="7">
        <v>1284</v>
      </c>
      <c r="F125" s="7">
        <v>1306</v>
      </c>
      <c r="G125" s="7">
        <v>1188</v>
      </c>
      <c r="H125" s="7">
        <v>1169</v>
      </c>
      <c r="I125" s="7">
        <v>1201</v>
      </c>
      <c r="J125" s="7">
        <v>1255</v>
      </c>
      <c r="K125" s="7">
        <v>1395</v>
      </c>
      <c r="L125" s="7">
        <v>1391</v>
      </c>
      <c r="M125" s="7">
        <v>1422</v>
      </c>
      <c r="N125" s="7">
        <v>1604</v>
      </c>
      <c r="O125" s="7">
        <v>1346</v>
      </c>
      <c r="P125" s="7">
        <v>1323</v>
      </c>
      <c r="Q125" s="7">
        <v>1449</v>
      </c>
      <c r="R125" s="7">
        <v>1515</v>
      </c>
      <c r="S125" s="8">
        <v>182.71</v>
      </c>
      <c r="T125" s="8">
        <v>190.54</v>
      </c>
      <c r="U125" s="8">
        <v>220.34</v>
      </c>
      <c r="V125" s="8">
        <v>215.89</v>
      </c>
      <c r="W125" s="8">
        <v>215.37</v>
      </c>
      <c r="X125" s="8">
        <v>221.75</v>
      </c>
      <c r="Y125" s="8">
        <v>231.68</v>
      </c>
      <c r="Z125" s="8">
        <v>240.76</v>
      </c>
      <c r="AA125" s="8">
        <v>250.62</v>
      </c>
      <c r="AB125" s="8">
        <v>262.70999999999998</v>
      </c>
      <c r="AC125" s="8">
        <v>278.13</v>
      </c>
      <c r="AD125" s="8">
        <v>261.26</v>
      </c>
      <c r="AE125" s="8">
        <v>243.56</v>
      </c>
      <c r="AF125" s="8">
        <v>251.37</v>
      </c>
      <c r="AG125" s="7">
        <v>234600</v>
      </c>
      <c r="AH125" s="7">
        <v>248840</v>
      </c>
      <c r="AI125" s="7">
        <v>261760</v>
      </c>
      <c r="AJ125" s="7">
        <v>252370</v>
      </c>
      <c r="AK125" s="7">
        <v>258660</v>
      </c>
      <c r="AL125" s="7">
        <v>278300</v>
      </c>
      <c r="AM125" s="7">
        <v>323200</v>
      </c>
      <c r="AN125" s="7">
        <v>334891</v>
      </c>
      <c r="AO125" s="7">
        <v>356380</v>
      </c>
      <c r="AP125" s="7">
        <v>421381</v>
      </c>
      <c r="AQ125" s="7">
        <v>374357</v>
      </c>
      <c r="AR125" s="7">
        <v>345641</v>
      </c>
      <c r="AS125" s="7">
        <v>352913</v>
      </c>
      <c r="AT125" s="7">
        <v>380831</v>
      </c>
      <c r="AU125" s="7"/>
      <c r="AV125" s="7"/>
      <c r="AW125" s="7"/>
      <c r="AX125" s="7"/>
      <c r="AY125" s="7"/>
      <c r="AZ125" s="7"/>
      <c r="BA125" s="7"/>
      <c r="BB125" s="7"/>
      <c r="BC125" s="7"/>
      <c r="BD125" s="7"/>
      <c r="BE125" s="7"/>
      <c r="BF125" s="7"/>
      <c r="BG125" s="7"/>
      <c r="BH125" s="7"/>
    </row>
    <row r="126" spans="3:60" hidden="1">
      <c r="C126" s="6" t="s">
        <v>563</v>
      </c>
      <c r="D126" s="6" t="s">
        <v>547</v>
      </c>
      <c r="E126" s="7">
        <v>1288</v>
      </c>
      <c r="F126" s="7">
        <v>1377</v>
      </c>
      <c r="G126" s="7">
        <v>1269</v>
      </c>
      <c r="H126" s="7">
        <v>1334</v>
      </c>
      <c r="I126" s="7">
        <v>1706</v>
      </c>
      <c r="J126" s="7">
        <v>1671</v>
      </c>
      <c r="K126" s="7">
        <v>1887</v>
      </c>
      <c r="L126" s="7">
        <v>2172</v>
      </c>
      <c r="M126" s="7">
        <v>2200</v>
      </c>
      <c r="N126" s="7">
        <v>2774</v>
      </c>
      <c r="O126" s="7">
        <v>2520</v>
      </c>
      <c r="P126" s="7">
        <v>2409</v>
      </c>
      <c r="Q126" s="7">
        <v>2604</v>
      </c>
      <c r="R126" s="7">
        <v>3010</v>
      </c>
      <c r="S126" s="8">
        <v>283.39999999999998</v>
      </c>
      <c r="T126" s="8">
        <v>273.72000000000003</v>
      </c>
      <c r="U126" s="8">
        <v>259.14</v>
      </c>
      <c r="V126" s="8">
        <v>243.8</v>
      </c>
      <c r="W126" s="8">
        <v>268.2</v>
      </c>
      <c r="X126" s="8">
        <v>253.46</v>
      </c>
      <c r="Y126" s="8">
        <v>276.69</v>
      </c>
      <c r="Z126" s="8">
        <v>288.73</v>
      </c>
      <c r="AA126" s="8">
        <v>300.95</v>
      </c>
      <c r="AB126" s="8">
        <v>312.89999999999998</v>
      </c>
      <c r="AC126" s="8">
        <v>326.51</v>
      </c>
      <c r="AD126" s="8">
        <v>317.98</v>
      </c>
      <c r="AE126" s="8">
        <v>261.52</v>
      </c>
      <c r="AF126" s="8">
        <v>278.45</v>
      </c>
      <c r="AG126" s="7">
        <v>365020</v>
      </c>
      <c r="AH126" s="7">
        <v>376910</v>
      </c>
      <c r="AI126" s="7">
        <v>328850</v>
      </c>
      <c r="AJ126" s="7">
        <v>325230</v>
      </c>
      <c r="AK126" s="7">
        <v>457552</v>
      </c>
      <c r="AL126" s="7">
        <v>423540</v>
      </c>
      <c r="AM126" s="7">
        <v>522105</v>
      </c>
      <c r="AN126" s="7">
        <v>627117</v>
      </c>
      <c r="AO126" s="7">
        <v>662085</v>
      </c>
      <c r="AP126" s="7">
        <v>867987</v>
      </c>
      <c r="AQ126" s="7">
        <v>822794</v>
      </c>
      <c r="AR126" s="7">
        <v>766002</v>
      </c>
      <c r="AS126" s="7">
        <v>681007</v>
      </c>
      <c r="AT126" s="7">
        <v>838144</v>
      </c>
      <c r="AU126" s="7"/>
      <c r="AV126" s="7"/>
      <c r="AW126" s="7"/>
      <c r="AX126" s="7"/>
      <c r="AY126" s="7"/>
      <c r="AZ126" s="7"/>
      <c r="BA126" s="7"/>
      <c r="BB126" s="7"/>
      <c r="BC126" s="7"/>
      <c r="BD126" s="7"/>
      <c r="BE126" s="7"/>
      <c r="BF126" s="7"/>
      <c r="BG126" s="7"/>
      <c r="BH126" s="7"/>
    </row>
    <row r="127" spans="3:60" hidden="1">
      <c r="C127" s="6" t="s">
        <v>563</v>
      </c>
      <c r="D127" s="6" t="s">
        <v>548</v>
      </c>
      <c r="E127" s="7">
        <v>2572</v>
      </c>
      <c r="F127" s="7">
        <v>2683</v>
      </c>
      <c r="G127" s="7">
        <v>2457</v>
      </c>
      <c r="H127" s="7">
        <v>2503</v>
      </c>
      <c r="I127" s="7">
        <v>2907</v>
      </c>
      <c r="J127" s="7">
        <v>2926</v>
      </c>
      <c r="K127" s="7">
        <v>3282</v>
      </c>
      <c r="L127" s="7">
        <v>3563</v>
      </c>
      <c r="M127" s="7">
        <v>3622</v>
      </c>
      <c r="N127" s="7">
        <v>4378</v>
      </c>
      <c r="O127" s="7">
        <v>3866</v>
      </c>
      <c r="P127" s="7">
        <v>3732</v>
      </c>
      <c r="Q127" s="7">
        <v>4053</v>
      </c>
      <c r="R127" s="7">
        <v>4525</v>
      </c>
      <c r="S127" s="8">
        <v>233.13</v>
      </c>
      <c r="T127" s="8">
        <v>233.23</v>
      </c>
      <c r="U127" s="8">
        <v>240.38</v>
      </c>
      <c r="V127" s="8">
        <v>230.76</v>
      </c>
      <c r="W127" s="8">
        <v>246.37</v>
      </c>
      <c r="X127" s="8">
        <v>239.86</v>
      </c>
      <c r="Y127" s="8">
        <v>257.56</v>
      </c>
      <c r="Z127" s="8">
        <v>270</v>
      </c>
      <c r="AA127" s="8">
        <v>281.19</v>
      </c>
      <c r="AB127" s="8">
        <v>294.51</v>
      </c>
      <c r="AC127" s="8">
        <v>309.66000000000003</v>
      </c>
      <c r="AD127" s="8">
        <v>297.87</v>
      </c>
      <c r="AE127" s="8">
        <v>255.1</v>
      </c>
      <c r="AF127" s="8">
        <v>269.39</v>
      </c>
      <c r="AG127" s="7">
        <v>599620</v>
      </c>
      <c r="AH127" s="7">
        <v>625750</v>
      </c>
      <c r="AI127" s="7">
        <v>590610</v>
      </c>
      <c r="AJ127" s="7">
        <v>577600</v>
      </c>
      <c r="AK127" s="7">
        <v>716212</v>
      </c>
      <c r="AL127" s="7">
        <v>701840</v>
      </c>
      <c r="AM127" s="7">
        <v>845305</v>
      </c>
      <c r="AN127" s="7">
        <v>962008</v>
      </c>
      <c r="AO127" s="7">
        <v>1018465</v>
      </c>
      <c r="AP127" s="7">
        <v>1289368</v>
      </c>
      <c r="AQ127" s="7">
        <v>1197151</v>
      </c>
      <c r="AR127" s="7">
        <v>1111643</v>
      </c>
      <c r="AS127" s="7">
        <v>1033920</v>
      </c>
      <c r="AT127" s="7">
        <v>1218975</v>
      </c>
      <c r="AU127" s="7"/>
      <c r="AV127" s="7"/>
      <c r="AW127" s="7"/>
      <c r="AX127" s="7"/>
      <c r="AY127" s="7"/>
      <c r="AZ127" s="7"/>
      <c r="BA127" s="7"/>
      <c r="BB127" s="7"/>
      <c r="BC127" s="7"/>
      <c r="BD127" s="7"/>
      <c r="BE127" s="7"/>
      <c r="BF127" s="7"/>
      <c r="BG127" s="7"/>
      <c r="BH127" s="7"/>
    </row>
    <row r="128" spans="3:60" hidden="1">
      <c r="C128" s="6" t="s">
        <v>563</v>
      </c>
      <c r="D128" s="6" t="s">
        <v>549</v>
      </c>
      <c r="E128" s="7">
        <v>2775</v>
      </c>
      <c r="F128" s="7">
        <v>2910</v>
      </c>
      <c r="G128" s="7">
        <v>2663</v>
      </c>
      <c r="H128" s="7">
        <v>2707</v>
      </c>
      <c r="I128" s="7">
        <v>3117</v>
      </c>
      <c r="J128" s="7">
        <v>3164</v>
      </c>
      <c r="K128" s="7">
        <v>3524</v>
      </c>
      <c r="L128" s="7">
        <v>3805</v>
      </c>
      <c r="M128" s="7">
        <v>3865</v>
      </c>
      <c r="N128" s="7">
        <v>4644</v>
      </c>
      <c r="O128" s="7">
        <v>4136</v>
      </c>
      <c r="P128" s="7">
        <v>3980</v>
      </c>
      <c r="Q128" s="7">
        <v>4310</v>
      </c>
      <c r="R128" s="7">
        <v>4805</v>
      </c>
      <c r="S128" s="8">
        <v>235.25</v>
      </c>
      <c r="T128" s="8">
        <v>232.34</v>
      </c>
      <c r="U128" s="8">
        <v>240.16</v>
      </c>
      <c r="V128" s="8">
        <v>230.57</v>
      </c>
      <c r="W128" s="8">
        <v>246.86</v>
      </c>
      <c r="X128" s="8">
        <v>237.75</v>
      </c>
      <c r="Y128" s="8">
        <v>255.45</v>
      </c>
      <c r="Z128" s="8">
        <v>267.98</v>
      </c>
      <c r="AA128" s="8">
        <v>279.22000000000003</v>
      </c>
      <c r="AB128" s="8">
        <v>291.45</v>
      </c>
      <c r="AC128" s="8">
        <v>303.69</v>
      </c>
      <c r="AD128" s="8">
        <v>294.5</v>
      </c>
      <c r="AE128" s="8">
        <v>253.6</v>
      </c>
      <c r="AF128" s="8">
        <v>267.7</v>
      </c>
      <c r="AG128" s="7">
        <v>652830</v>
      </c>
      <c r="AH128" s="7">
        <v>676110</v>
      </c>
      <c r="AI128" s="7">
        <v>639535</v>
      </c>
      <c r="AJ128" s="7">
        <v>624160</v>
      </c>
      <c r="AK128" s="7">
        <v>769472</v>
      </c>
      <c r="AL128" s="7">
        <v>752251</v>
      </c>
      <c r="AM128" s="7">
        <v>900210</v>
      </c>
      <c r="AN128" s="7">
        <v>1019647</v>
      </c>
      <c r="AO128" s="7">
        <v>1079166</v>
      </c>
      <c r="AP128" s="7">
        <v>1353513</v>
      </c>
      <c r="AQ128" s="7">
        <v>1256071</v>
      </c>
      <c r="AR128" s="7">
        <v>1172095</v>
      </c>
      <c r="AS128" s="7">
        <v>1093001</v>
      </c>
      <c r="AT128" s="7">
        <v>1286318</v>
      </c>
      <c r="AU128" s="7"/>
      <c r="AV128" s="7"/>
      <c r="AW128" s="7"/>
      <c r="AX128" s="7"/>
      <c r="AY128" s="7"/>
      <c r="AZ128" s="7"/>
      <c r="BA128" s="7"/>
      <c r="BB128" s="7"/>
      <c r="BC128" s="7"/>
      <c r="BD128" s="7"/>
      <c r="BE128" s="7"/>
      <c r="BF128" s="7"/>
      <c r="BG128" s="7"/>
      <c r="BH128" s="7"/>
    </row>
    <row r="129" spans="3:60" hidden="1">
      <c r="C129" s="6" t="s">
        <v>563</v>
      </c>
      <c r="D129" s="6" t="s">
        <v>550</v>
      </c>
      <c r="E129" s="7">
        <v>0</v>
      </c>
      <c r="F129" s="7">
        <v>0</v>
      </c>
      <c r="G129" s="7">
        <v>0</v>
      </c>
      <c r="H129" s="7">
        <v>0</v>
      </c>
      <c r="I129" s="7">
        <v>0</v>
      </c>
      <c r="J129" s="7">
        <v>0</v>
      </c>
      <c r="K129" s="7">
        <v>0</v>
      </c>
      <c r="L129" s="7">
        <v>0</v>
      </c>
      <c r="M129" s="7">
        <v>0</v>
      </c>
      <c r="N129" s="7">
        <v>0</v>
      </c>
      <c r="O129" s="7">
        <v>0</v>
      </c>
      <c r="P129" s="7">
        <v>0</v>
      </c>
      <c r="Q129" s="7">
        <v>0</v>
      </c>
      <c r="R129" s="7">
        <v>0</v>
      </c>
      <c r="S129" s="8"/>
      <c r="T129" s="8"/>
      <c r="U129" s="8"/>
      <c r="V129" s="8"/>
      <c r="W129" s="8"/>
      <c r="X129" s="8"/>
      <c r="Y129" s="8"/>
      <c r="Z129" s="8"/>
      <c r="AA129" s="8"/>
      <c r="AB129" s="8"/>
      <c r="AC129" s="8"/>
      <c r="AD129" s="8"/>
      <c r="AE129" s="8"/>
      <c r="AF129" s="8"/>
      <c r="AG129" s="7">
        <v>0</v>
      </c>
      <c r="AH129" s="7">
        <v>0</v>
      </c>
      <c r="AI129" s="7">
        <v>0</v>
      </c>
      <c r="AJ129" s="7">
        <v>0</v>
      </c>
      <c r="AK129" s="7">
        <v>0</v>
      </c>
      <c r="AL129" s="7">
        <v>0</v>
      </c>
      <c r="AM129" s="7">
        <v>0</v>
      </c>
      <c r="AN129" s="7">
        <v>0</v>
      </c>
      <c r="AO129" s="7">
        <v>0</v>
      </c>
      <c r="AP129" s="7">
        <v>0</v>
      </c>
      <c r="AQ129" s="7">
        <v>0</v>
      </c>
      <c r="AR129" s="7">
        <v>0</v>
      </c>
      <c r="AS129" s="7">
        <v>0</v>
      </c>
      <c r="AT129" s="7">
        <v>0</v>
      </c>
      <c r="AU129" s="7"/>
      <c r="AV129" s="7"/>
      <c r="AW129" s="7"/>
      <c r="AX129" s="7"/>
      <c r="AY129" s="7"/>
      <c r="AZ129" s="7"/>
      <c r="BA129" s="7"/>
      <c r="BB129" s="7"/>
      <c r="BC129" s="7"/>
      <c r="BD129" s="7"/>
      <c r="BE129" s="7"/>
      <c r="BF129" s="7"/>
      <c r="BG129" s="7"/>
      <c r="BH129" s="7"/>
    </row>
    <row r="130" spans="3:60" hidden="1">
      <c r="C130" s="6" t="s">
        <v>563</v>
      </c>
      <c r="D130" s="6" t="s">
        <v>551</v>
      </c>
      <c r="E130" s="7">
        <v>0</v>
      </c>
      <c r="F130" s="7">
        <v>0</v>
      </c>
      <c r="G130" s="7">
        <v>0</v>
      </c>
      <c r="H130" s="7">
        <v>0</v>
      </c>
      <c r="I130" s="7">
        <v>0</v>
      </c>
      <c r="J130" s="7">
        <v>0</v>
      </c>
      <c r="K130" s="7">
        <v>0</v>
      </c>
      <c r="L130" s="7">
        <v>0</v>
      </c>
      <c r="M130" s="7">
        <v>0</v>
      </c>
      <c r="N130" s="7">
        <v>0</v>
      </c>
      <c r="O130" s="7">
        <v>0</v>
      </c>
      <c r="P130" s="7">
        <v>0</v>
      </c>
      <c r="Q130" s="7">
        <v>0</v>
      </c>
      <c r="R130" s="7">
        <v>0</v>
      </c>
      <c r="S130" s="8"/>
      <c r="T130" s="8"/>
      <c r="U130" s="8"/>
      <c r="V130" s="8"/>
      <c r="W130" s="8"/>
      <c r="X130" s="8"/>
      <c r="Y130" s="8"/>
      <c r="Z130" s="8"/>
      <c r="AA130" s="8"/>
      <c r="AB130" s="8"/>
      <c r="AC130" s="8"/>
      <c r="AD130" s="8"/>
      <c r="AE130" s="8"/>
      <c r="AF130" s="8"/>
      <c r="AG130" s="7">
        <v>0</v>
      </c>
      <c r="AH130" s="7">
        <v>0</v>
      </c>
      <c r="AI130" s="7">
        <v>0</v>
      </c>
      <c r="AJ130" s="7">
        <v>0</v>
      </c>
      <c r="AK130" s="7">
        <v>0</v>
      </c>
      <c r="AL130" s="7">
        <v>0</v>
      </c>
      <c r="AM130" s="7">
        <v>0</v>
      </c>
      <c r="AN130" s="7">
        <v>0</v>
      </c>
      <c r="AO130" s="7">
        <v>0</v>
      </c>
      <c r="AP130" s="7">
        <v>0</v>
      </c>
      <c r="AQ130" s="7">
        <v>0</v>
      </c>
      <c r="AR130" s="7">
        <v>0</v>
      </c>
      <c r="AS130" s="7">
        <v>0</v>
      </c>
      <c r="AT130" s="7">
        <v>0</v>
      </c>
      <c r="AU130" s="7"/>
      <c r="AV130" s="7"/>
      <c r="AW130" s="7"/>
      <c r="AX130" s="7"/>
      <c r="AY130" s="7"/>
      <c r="AZ130" s="7"/>
      <c r="BA130" s="7"/>
      <c r="BB130" s="7"/>
      <c r="BC130" s="7"/>
      <c r="BD130" s="7"/>
      <c r="BE130" s="7"/>
      <c r="BF130" s="7"/>
      <c r="BG130" s="7"/>
      <c r="BH130" s="7"/>
    </row>
    <row r="131" spans="3:60" hidden="1">
      <c r="C131" s="6" t="s">
        <v>563</v>
      </c>
      <c r="D131" s="6" t="s">
        <v>552</v>
      </c>
      <c r="E131" s="7">
        <v>0</v>
      </c>
      <c r="F131" s="7">
        <v>0</v>
      </c>
      <c r="G131" s="7">
        <v>0</v>
      </c>
      <c r="H131" s="7">
        <v>0</v>
      </c>
      <c r="I131" s="7">
        <v>0</v>
      </c>
      <c r="J131" s="7">
        <v>0</v>
      </c>
      <c r="K131" s="7">
        <v>0</v>
      </c>
      <c r="L131" s="7">
        <v>0</v>
      </c>
      <c r="M131" s="7">
        <v>0</v>
      </c>
      <c r="N131" s="7">
        <v>0</v>
      </c>
      <c r="O131" s="7">
        <v>0</v>
      </c>
      <c r="P131" s="7">
        <v>0</v>
      </c>
      <c r="Q131" s="7">
        <v>0</v>
      </c>
      <c r="R131" s="7">
        <v>0</v>
      </c>
      <c r="S131" s="8"/>
      <c r="T131" s="8"/>
      <c r="U131" s="8"/>
      <c r="V131" s="8"/>
      <c r="W131" s="8"/>
      <c r="X131" s="8"/>
      <c r="Y131" s="8"/>
      <c r="Z131" s="8"/>
      <c r="AA131" s="8"/>
      <c r="AB131" s="8"/>
      <c r="AC131" s="8"/>
      <c r="AD131" s="8"/>
      <c r="AE131" s="8"/>
      <c r="AF131" s="8"/>
      <c r="AG131" s="7">
        <v>0</v>
      </c>
      <c r="AH131" s="7">
        <v>0</v>
      </c>
      <c r="AI131" s="7">
        <v>0</v>
      </c>
      <c r="AJ131" s="7">
        <v>0</v>
      </c>
      <c r="AK131" s="7">
        <v>0</v>
      </c>
      <c r="AL131" s="7">
        <v>0</v>
      </c>
      <c r="AM131" s="7">
        <v>0</v>
      </c>
      <c r="AN131" s="7">
        <v>0</v>
      </c>
      <c r="AO131" s="7">
        <v>0</v>
      </c>
      <c r="AP131" s="7">
        <v>0</v>
      </c>
      <c r="AQ131" s="7">
        <v>0</v>
      </c>
      <c r="AR131" s="7">
        <v>0</v>
      </c>
      <c r="AS131" s="7">
        <v>0</v>
      </c>
      <c r="AT131" s="7">
        <v>0</v>
      </c>
      <c r="AU131" s="7"/>
      <c r="AV131" s="7"/>
      <c r="AW131" s="7"/>
      <c r="AX131" s="7"/>
      <c r="AY131" s="7"/>
      <c r="AZ131" s="7"/>
      <c r="BA131" s="7"/>
      <c r="BB131" s="7"/>
      <c r="BC131" s="7"/>
      <c r="BD131" s="7"/>
      <c r="BE131" s="7"/>
      <c r="BF131" s="7"/>
      <c r="BG131" s="7"/>
      <c r="BH131" s="7"/>
    </row>
    <row r="132" spans="3:60" hidden="1">
      <c r="C132" s="6" t="s">
        <v>563</v>
      </c>
      <c r="D132" s="6" t="s">
        <v>553</v>
      </c>
      <c r="E132" s="7">
        <v>0</v>
      </c>
      <c r="F132" s="7">
        <v>0</v>
      </c>
      <c r="G132" s="7">
        <v>0</v>
      </c>
      <c r="H132" s="7">
        <v>0</v>
      </c>
      <c r="I132" s="7">
        <v>0</v>
      </c>
      <c r="J132" s="7">
        <v>0</v>
      </c>
      <c r="K132" s="7">
        <v>0</v>
      </c>
      <c r="L132" s="7">
        <v>0</v>
      </c>
      <c r="M132" s="7">
        <v>0</v>
      </c>
      <c r="N132" s="7">
        <v>0</v>
      </c>
      <c r="O132" s="7">
        <v>0</v>
      </c>
      <c r="P132" s="7">
        <v>0</v>
      </c>
      <c r="Q132" s="7">
        <v>0</v>
      </c>
      <c r="R132" s="7">
        <v>0</v>
      </c>
      <c r="S132" s="8"/>
      <c r="T132" s="8"/>
      <c r="U132" s="8"/>
      <c r="V132" s="8"/>
      <c r="W132" s="8"/>
      <c r="X132" s="8"/>
      <c r="Y132" s="8"/>
      <c r="Z132" s="8"/>
      <c r="AA132" s="8"/>
      <c r="AB132" s="8"/>
      <c r="AC132" s="8"/>
      <c r="AD132" s="8"/>
      <c r="AE132" s="8"/>
      <c r="AF132" s="8"/>
      <c r="AG132" s="7">
        <v>0</v>
      </c>
      <c r="AH132" s="7">
        <v>0</v>
      </c>
      <c r="AI132" s="7">
        <v>0</v>
      </c>
      <c r="AJ132" s="7">
        <v>0</v>
      </c>
      <c r="AK132" s="7">
        <v>0</v>
      </c>
      <c r="AL132" s="7">
        <v>0</v>
      </c>
      <c r="AM132" s="7">
        <v>0</v>
      </c>
      <c r="AN132" s="7">
        <v>0</v>
      </c>
      <c r="AO132" s="7">
        <v>0</v>
      </c>
      <c r="AP132" s="7">
        <v>0</v>
      </c>
      <c r="AQ132" s="7">
        <v>0</v>
      </c>
      <c r="AR132" s="7">
        <v>0</v>
      </c>
      <c r="AS132" s="7">
        <v>0</v>
      </c>
      <c r="AT132" s="7">
        <v>0</v>
      </c>
      <c r="AU132" s="7"/>
      <c r="AV132" s="7"/>
      <c r="AW132" s="7"/>
      <c r="AX132" s="7"/>
      <c r="AY132" s="7"/>
      <c r="AZ132" s="7"/>
      <c r="BA132" s="7"/>
      <c r="BB132" s="7"/>
      <c r="BC132" s="7"/>
      <c r="BD132" s="7"/>
      <c r="BE132" s="7"/>
      <c r="BF132" s="7"/>
      <c r="BG132" s="7"/>
      <c r="BH132" s="7"/>
    </row>
    <row r="133" spans="3:60" hidden="1">
      <c r="C133" s="6" t="s">
        <v>563</v>
      </c>
      <c r="D133" s="6" t="s">
        <v>554</v>
      </c>
      <c r="E133" s="7">
        <v>2775</v>
      </c>
      <c r="F133" s="7">
        <v>2910</v>
      </c>
      <c r="G133" s="7">
        <v>2663</v>
      </c>
      <c r="H133" s="7">
        <v>2707</v>
      </c>
      <c r="I133" s="7">
        <v>3117</v>
      </c>
      <c r="J133" s="7">
        <v>3164</v>
      </c>
      <c r="K133" s="7">
        <v>3524</v>
      </c>
      <c r="L133" s="7">
        <v>3805</v>
      </c>
      <c r="M133" s="7">
        <v>3865</v>
      </c>
      <c r="N133" s="7">
        <v>4644</v>
      </c>
      <c r="O133" s="7">
        <v>4136</v>
      </c>
      <c r="P133" s="7">
        <v>3980</v>
      </c>
      <c r="Q133" s="7">
        <v>4310</v>
      </c>
      <c r="R133" s="7">
        <v>4805</v>
      </c>
      <c r="S133" s="8"/>
      <c r="T133" s="8"/>
      <c r="U133" s="8"/>
      <c r="V133" s="8"/>
      <c r="W133" s="8"/>
      <c r="X133" s="8"/>
      <c r="Y133" s="8"/>
      <c r="Z133" s="8"/>
      <c r="AA133" s="8"/>
      <c r="AB133" s="8"/>
      <c r="AC133" s="8"/>
      <c r="AD133" s="8"/>
      <c r="AE133" s="8"/>
      <c r="AF133" s="8"/>
      <c r="AG133" s="7">
        <v>652830</v>
      </c>
      <c r="AH133" s="7">
        <v>676110</v>
      </c>
      <c r="AI133" s="7">
        <v>639535</v>
      </c>
      <c r="AJ133" s="7">
        <v>624160</v>
      </c>
      <c r="AK133" s="7">
        <v>769472</v>
      </c>
      <c r="AL133" s="7">
        <v>752251</v>
      </c>
      <c r="AM133" s="7">
        <v>900210</v>
      </c>
      <c r="AN133" s="7">
        <v>1019647</v>
      </c>
      <c r="AO133" s="7">
        <v>1079166</v>
      </c>
      <c r="AP133" s="7">
        <v>1353513</v>
      </c>
      <c r="AQ133" s="7">
        <v>1256071</v>
      </c>
      <c r="AR133" s="7">
        <v>1172095</v>
      </c>
      <c r="AS133" s="7">
        <v>1093001</v>
      </c>
      <c r="AT133" s="7">
        <v>1286318</v>
      </c>
      <c r="AU133" s="7"/>
      <c r="AV133" s="7"/>
      <c r="AW133" s="7"/>
      <c r="AX133" s="7"/>
      <c r="AY133" s="7"/>
      <c r="AZ133" s="7"/>
      <c r="BA133" s="7"/>
      <c r="BB133" s="7"/>
      <c r="BC133" s="7"/>
      <c r="BD133" s="7"/>
      <c r="BE133" s="7"/>
      <c r="BF133" s="7"/>
      <c r="BG133" s="7"/>
      <c r="BH133" s="7"/>
    </row>
    <row r="134" spans="3:60" hidden="1">
      <c r="C134" s="6" t="s">
        <v>564</v>
      </c>
      <c r="D134" s="6" t="s">
        <v>543</v>
      </c>
      <c r="E134" s="7">
        <v>24</v>
      </c>
      <c r="F134" s="7">
        <v>26</v>
      </c>
      <c r="G134" s="7">
        <v>25</v>
      </c>
      <c r="H134" s="7">
        <v>25</v>
      </c>
      <c r="I134" s="7">
        <v>25</v>
      </c>
      <c r="J134" s="7">
        <v>25</v>
      </c>
      <c r="K134" s="7">
        <v>0</v>
      </c>
      <c r="L134" s="7">
        <v>0</v>
      </c>
      <c r="M134" s="7">
        <v>0</v>
      </c>
      <c r="N134" s="7">
        <v>0</v>
      </c>
      <c r="O134" s="7">
        <v>37</v>
      </c>
      <c r="P134" s="7">
        <v>36</v>
      </c>
      <c r="Q134" s="7">
        <v>34</v>
      </c>
      <c r="R134" s="7">
        <v>33</v>
      </c>
      <c r="S134" s="8">
        <v>126.38</v>
      </c>
      <c r="T134" s="8">
        <v>143.08000000000001</v>
      </c>
      <c r="U134" s="8">
        <v>138</v>
      </c>
      <c r="V134" s="8">
        <v>138</v>
      </c>
      <c r="W134" s="8">
        <v>138</v>
      </c>
      <c r="X134" s="8">
        <v>138</v>
      </c>
      <c r="Y134" s="8"/>
      <c r="Z134" s="8"/>
      <c r="AA134" s="8"/>
      <c r="AB134" s="8"/>
      <c r="AC134" s="8">
        <v>294</v>
      </c>
      <c r="AD134" s="8">
        <v>294</v>
      </c>
      <c r="AE134" s="8">
        <v>272</v>
      </c>
      <c r="AF134" s="8">
        <v>268.08999999999997</v>
      </c>
      <c r="AG134" s="7">
        <v>3033</v>
      </c>
      <c r="AH134" s="7">
        <v>3720</v>
      </c>
      <c r="AI134" s="7">
        <v>3450</v>
      </c>
      <c r="AJ134" s="7">
        <v>3450</v>
      </c>
      <c r="AK134" s="7">
        <v>3450</v>
      </c>
      <c r="AL134" s="7">
        <v>3450</v>
      </c>
      <c r="AM134" s="7">
        <v>0</v>
      </c>
      <c r="AN134" s="7">
        <v>0</v>
      </c>
      <c r="AO134" s="7">
        <v>0</v>
      </c>
      <c r="AP134" s="7">
        <v>0</v>
      </c>
      <c r="AQ134" s="7">
        <v>10878</v>
      </c>
      <c r="AR134" s="7">
        <v>10584</v>
      </c>
      <c r="AS134" s="7">
        <v>9248</v>
      </c>
      <c r="AT134" s="7">
        <v>8847</v>
      </c>
      <c r="AU134" s="7"/>
      <c r="AV134" s="7"/>
      <c r="AW134" s="7"/>
      <c r="AX134" s="7"/>
      <c r="AY134" s="7"/>
      <c r="AZ134" s="7"/>
      <c r="BA134" s="7"/>
      <c r="BB134" s="7"/>
      <c r="BC134" s="7"/>
      <c r="BD134" s="7"/>
      <c r="BE134" s="7"/>
      <c r="BF134" s="7"/>
      <c r="BG134" s="7"/>
      <c r="BH134" s="7"/>
    </row>
    <row r="135" spans="3:60" hidden="1">
      <c r="C135" s="6" t="s">
        <v>564</v>
      </c>
      <c r="D135" s="6" t="s">
        <v>544</v>
      </c>
      <c r="E135" s="7">
        <v>0</v>
      </c>
      <c r="F135" s="7">
        <v>0</v>
      </c>
      <c r="G135" s="7">
        <v>0</v>
      </c>
      <c r="H135" s="7">
        <v>0</v>
      </c>
      <c r="I135" s="7">
        <v>0</v>
      </c>
      <c r="J135" s="7">
        <v>0</v>
      </c>
      <c r="K135" s="7">
        <v>0</v>
      </c>
      <c r="L135" s="7">
        <v>0</v>
      </c>
      <c r="M135" s="7">
        <v>0</v>
      </c>
      <c r="N135" s="7">
        <v>0</v>
      </c>
      <c r="O135" s="7">
        <v>0</v>
      </c>
      <c r="P135" s="7">
        <v>0</v>
      </c>
      <c r="Q135" s="7">
        <v>0</v>
      </c>
      <c r="R135" s="7">
        <v>0</v>
      </c>
      <c r="S135" s="8"/>
      <c r="T135" s="8"/>
      <c r="U135" s="8"/>
      <c r="V135" s="8"/>
      <c r="W135" s="8"/>
      <c r="X135" s="8"/>
      <c r="Y135" s="8"/>
      <c r="Z135" s="8"/>
      <c r="AA135" s="8"/>
      <c r="AB135" s="8"/>
      <c r="AC135" s="8"/>
      <c r="AD135" s="8"/>
      <c r="AE135" s="8"/>
      <c r="AF135" s="8"/>
      <c r="AG135" s="7">
        <v>0</v>
      </c>
      <c r="AH135" s="7">
        <v>0</v>
      </c>
      <c r="AI135" s="7">
        <v>0</v>
      </c>
      <c r="AJ135" s="7">
        <v>0</v>
      </c>
      <c r="AK135" s="7">
        <v>0</v>
      </c>
      <c r="AL135" s="7">
        <v>0</v>
      </c>
      <c r="AM135" s="7">
        <v>0</v>
      </c>
      <c r="AN135" s="7">
        <v>0</v>
      </c>
      <c r="AO135" s="7">
        <v>0</v>
      </c>
      <c r="AP135" s="7">
        <v>0</v>
      </c>
      <c r="AQ135" s="7">
        <v>0</v>
      </c>
      <c r="AR135" s="7">
        <v>0</v>
      </c>
      <c r="AS135" s="7">
        <v>0</v>
      </c>
      <c r="AT135" s="7">
        <v>0</v>
      </c>
      <c r="AU135" s="7"/>
      <c r="AV135" s="7"/>
      <c r="AW135" s="7"/>
      <c r="AX135" s="7"/>
      <c r="AY135" s="7"/>
      <c r="AZ135" s="7"/>
      <c r="BA135" s="7"/>
      <c r="BB135" s="7"/>
      <c r="BC135" s="7"/>
      <c r="BD135" s="7"/>
      <c r="BE135" s="7"/>
      <c r="BF135" s="7"/>
      <c r="BG135" s="7"/>
      <c r="BH135" s="7"/>
    </row>
    <row r="136" spans="3:60" hidden="1">
      <c r="C136" s="6" t="s">
        <v>564</v>
      </c>
      <c r="D136" s="6" t="s">
        <v>545</v>
      </c>
      <c r="E136" s="7">
        <v>0</v>
      </c>
      <c r="F136" s="7">
        <v>0</v>
      </c>
      <c r="G136" s="7">
        <v>0</v>
      </c>
      <c r="H136" s="7">
        <v>0</v>
      </c>
      <c r="I136" s="7">
        <v>0</v>
      </c>
      <c r="J136" s="7">
        <v>0</v>
      </c>
      <c r="K136" s="7">
        <v>0</v>
      </c>
      <c r="L136" s="7">
        <v>0</v>
      </c>
      <c r="M136" s="7">
        <v>0</v>
      </c>
      <c r="N136" s="7">
        <v>0</v>
      </c>
      <c r="O136" s="7">
        <v>0</v>
      </c>
      <c r="P136" s="7">
        <v>0</v>
      </c>
      <c r="Q136" s="7">
        <v>0</v>
      </c>
      <c r="R136" s="7">
        <v>0</v>
      </c>
      <c r="S136" s="8"/>
      <c r="T136" s="8"/>
      <c r="U136" s="8"/>
      <c r="V136" s="8"/>
      <c r="W136" s="8"/>
      <c r="X136" s="8"/>
      <c r="Y136" s="8"/>
      <c r="Z136" s="8"/>
      <c r="AA136" s="8"/>
      <c r="AB136" s="8"/>
      <c r="AC136" s="8"/>
      <c r="AD136" s="8"/>
      <c r="AE136" s="8"/>
      <c r="AF136" s="8"/>
      <c r="AG136" s="7">
        <v>0</v>
      </c>
      <c r="AH136" s="7">
        <v>0</v>
      </c>
      <c r="AI136" s="7">
        <v>0</v>
      </c>
      <c r="AJ136" s="7">
        <v>0</v>
      </c>
      <c r="AK136" s="7">
        <v>0</v>
      </c>
      <c r="AL136" s="7">
        <v>0</v>
      </c>
      <c r="AM136" s="7">
        <v>0</v>
      </c>
      <c r="AN136" s="7">
        <v>0</v>
      </c>
      <c r="AO136" s="7">
        <v>0</v>
      </c>
      <c r="AP136" s="7">
        <v>0</v>
      </c>
      <c r="AQ136" s="7">
        <v>0</v>
      </c>
      <c r="AR136" s="7">
        <v>0</v>
      </c>
      <c r="AS136" s="7">
        <v>0</v>
      </c>
      <c r="AT136" s="7">
        <v>0</v>
      </c>
      <c r="AU136" s="7"/>
      <c r="AV136" s="7"/>
      <c r="AW136" s="7"/>
      <c r="AX136" s="7"/>
      <c r="AY136" s="7"/>
      <c r="AZ136" s="7"/>
      <c r="BA136" s="7"/>
      <c r="BB136" s="7"/>
      <c r="BC136" s="7"/>
      <c r="BD136" s="7"/>
      <c r="BE136" s="7"/>
      <c r="BF136" s="7"/>
      <c r="BG136" s="7"/>
      <c r="BH136" s="7"/>
    </row>
    <row r="137" spans="3:60" hidden="1">
      <c r="C137" s="6" t="s">
        <v>564</v>
      </c>
      <c r="D137" s="6" t="s">
        <v>546</v>
      </c>
      <c r="E137" s="7">
        <v>849</v>
      </c>
      <c r="F137" s="7">
        <v>882</v>
      </c>
      <c r="G137" s="7">
        <v>740</v>
      </c>
      <c r="H137" s="7">
        <v>773</v>
      </c>
      <c r="I137" s="7">
        <v>798</v>
      </c>
      <c r="J137" s="7">
        <v>678</v>
      </c>
      <c r="K137" s="7">
        <v>629</v>
      </c>
      <c r="L137" s="7">
        <v>642</v>
      </c>
      <c r="M137" s="7">
        <v>514</v>
      </c>
      <c r="N137" s="7">
        <v>485</v>
      </c>
      <c r="O137" s="7">
        <v>471</v>
      </c>
      <c r="P137" s="7">
        <v>498</v>
      </c>
      <c r="Q137" s="7">
        <v>514</v>
      </c>
      <c r="R137" s="7">
        <v>475</v>
      </c>
      <c r="S137" s="8">
        <v>224.15</v>
      </c>
      <c r="T137" s="8">
        <v>235.01</v>
      </c>
      <c r="U137" s="8">
        <v>234.51</v>
      </c>
      <c r="V137" s="8">
        <v>236.91</v>
      </c>
      <c r="W137" s="8">
        <v>237.39</v>
      </c>
      <c r="X137" s="8">
        <v>234.14</v>
      </c>
      <c r="Y137" s="8">
        <v>237.77</v>
      </c>
      <c r="Z137" s="8">
        <v>232.87</v>
      </c>
      <c r="AA137" s="8">
        <v>228.35</v>
      </c>
      <c r="AB137" s="8">
        <v>231.7</v>
      </c>
      <c r="AC137" s="8">
        <v>230.51</v>
      </c>
      <c r="AD137" s="8">
        <v>235.52</v>
      </c>
      <c r="AE137" s="8">
        <v>224.58</v>
      </c>
      <c r="AF137" s="8">
        <v>244.75</v>
      </c>
      <c r="AG137" s="7">
        <v>190300</v>
      </c>
      <c r="AH137" s="7">
        <v>207280</v>
      </c>
      <c r="AI137" s="7">
        <v>173540</v>
      </c>
      <c r="AJ137" s="7">
        <v>183135</v>
      </c>
      <c r="AK137" s="7">
        <v>189435</v>
      </c>
      <c r="AL137" s="7">
        <v>158745</v>
      </c>
      <c r="AM137" s="7">
        <v>149555</v>
      </c>
      <c r="AN137" s="7">
        <v>149505</v>
      </c>
      <c r="AO137" s="7">
        <v>117370</v>
      </c>
      <c r="AP137" s="7">
        <v>112375</v>
      </c>
      <c r="AQ137" s="7">
        <v>108569</v>
      </c>
      <c r="AR137" s="7">
        <v>117288</v>
      </c>
      <c r="AS137" s="7">
        <v>115435</v>
      </c>
      <c r="AT137" s="7">
        <v>116255</v>
      </c>
      <c r="AU137" s="7"/>
      <c r="AV137" s="7"/>
      <c r="AW137" s="7"/>
      <c r="AX137" s="7"/>
      <c r="AY137" s="7"/>
      <c r="AZ137" s="7"/>
      <c r="BA137" s="7"/>
      <c r="BB137" s="7"/>
      <c r="BC137" s="7"/>
      <c r="BD137" s="7"/>
      <c r="BE137" s="7"/>
      <c r="BF137" s="7"/>
      <c r="BG137" s="7"/>
      <c r="BH137" s="7"/>
    </row>
    <row r="138" spans="3:60" hidden="1">
      <c r="C138" s="6" t="s">
        <v>564</v>
      </c>
      <c r="D138" s="6" t="s">
        <v>547</v>
      </c>
      <c r="E138" s="7">
        <v>512</v>
      </c>
      <c r="F138" s="7">
        <v>530</v>
      </c>
      <c r="G138" s="7">
        <v>563</v>
      </c>
      <c r="H138" s="7">
        <v>542</v>
      </c>
      <c r="I138" s="7">
        <v>611</v>
      </c>
      <c r="J138" s="7">
        <v>604</v>
      </c>
      <c r="K138" s="7">
        <v>655</v>
      </c>
      <c r="L138" s="7">
        <v>688</v>
      </c>
      <c r="M138" s="7">
        <v>615</v>
      </c>
      <c r="N138" s="7">
        <v>613</v>
      </c>
      <c r="O138" s="7">
        <v>706</v>
      </c>
      <c r="P138" s="7">
        <v>700</v>
      </c>
      <c r="Q138" s="7">
        <v>661</v>
      </c>
      <c r="R138" s="7">
        <v>613</v>
      </c>
      <c r="S138" s="8">
        <v>239.82</v>
      </c>
      <c r="T138" s="8">
        <v>276.41000000000003</v>
      </c>
      <c r="U138" s="8">
        <v>272.11</v>
      </c>
      <c r="V138" s="8">
        <v>274.31</v>
      </c>
      <c r="W138" s="8">
        <v>284.52</v>
      </c>
      <c r="X138" s="8">
        <v>278.85000000000002</v>
      </c>
      <c r="Y138" s="8">
        <v>280.63</v>
      </c>
      <c r="Z138" s="8">
        <v>275.66000000000003</v>
      </c>
      <c r="AA138" s="8">
        <v>269.42</v>
      </c>
      <c r="AB138" s="8">
        <v>270.45</v>
      </c>
      <c r="AC138" s="8">
        <v>271.31</v>
      </c>
      <c r="AD138" s="8">
        <v>277.97000000000003</v>
      </c>
      <c r="AE138" s="8">
        <v>245.64</v>
      </c>
      <c r="AF138" s="8">
        <v>273.47000000000003</v>
      </c>
      <c r="AG138" s="7">
        <v>122789</v>
      </c>
      <c r="AH138" s="7">
        <v>146499</v>
      </c>
      <c r="AI138" s="7">
        <v>153198</v>
      </c>
      <c r="AJ138" s="7">
        <v>148674</v>
      </c>
      <c r="AK138" s="7">
        <v>173840</v>
      </c>
      <c r="AL138" s="7">
        <v>168426</v>
      </c>
      <c r="AM138" s="7">
        <v>183812</v>
      </c>
      <c r="AN138" s="7">
        <v>189656</v>
      </c>
      <c r="AO138" s="7">
        <v>165695</v>
      </c>
      <c r="AP138" s="7">
        <v>165783</v>
      </c>
      <c r="AQ138" s="7">
        <v>191546</v>
      </c>
      <c r="AR138" s="7">
        <v>194579</v>
      </c>
      <c r="AS138" s="7">
        <v>162367</v>
      </c>
      <c r="AT138" s="7">
        <v>167636</v>
      </c>
      <c r="AU138" s="7"/>
      <c r="AV138" s="7"/>
      <c r="AW138" s="7"/>
      <c r="AX138" s="7"/>
      <c r="AY138" s="7"/>
      <c r="AZ138" s="7"/>
      <c r="BA138" s="7"/>
      <c r="BB138" s="7"/>
      <c r="BC138" s="7"/>
      <c r="BD138" s="7"/>
      <c r="BE138" s="7"/>
      <c r="BF138" s="7"/>
      <c r="BG138" s="7"/>
      <c r="BH138" s="7"/>
    </row>
    <row r="139" spans="3:60" hidden="1">
      <c r="C139" s="6" t="s">
        <v>564</v>
      </c>
      <c r="D139" s="6" t="s">
        <v>548</v>
      </c>
      <c r="E139" s="7">
        <v>1361</v>
      </c>
      <c r="F139" s="7">
        <v>1412</v>
      </c>
      <c r="G139" s="7">
        <v>1303</v>
      </c>
      <c r="H139" s="7">
        <v>1315</v>
      </c>
      <c r="I139" s="7">
        <v>1409</v>
      </c>
      <c r="J139" s="7">
        <v>1282</v>
      </c>
      <c r="K139" s="7">
        <v>1284</v>
      </c>
      <c r="L139" s="7">
        <v>1330</v>
      </c>
      <c r="M139" s="7">
        <v>1129</v>
      </c>
      <c r="N139" s="7">
        <v>1098</v>
      </c>
      <c r="O139" s="7">
        <v>1177</v>
      </c>
      <c r="P139" s="7">
        <v>1198</v>
      </c>
      <c r="Q139" s="7">
        <v>1175</v>
      </c>
      <c r="R139" s="7">
        <v>1088</v>
      </c>
      <c r="S139" s="8">
        <v>230.04</v>
      </c>
      <c r="T139" s="8">
        <v>250.55</v>
      </c>
      <c r="U139" s="8">
        <v>250.76</v>
      </c>
      <c r="V139" s="8">
        <v>252.33</v>
      </c>
      <c r="W139" s="8">
        <v>257.82</v>
      </c>
      <c r="X139" s="8">
        <v>255.2</v>
      </c>
      <c r="Y139" s="8">
        <v>259.63</v>
      </c>
      <c r="Z139" s="8">
        <v>255.01</v>
      </c>
      <c r="AA139" s="8">
        <v>250.72</v>
      </c>
      <c r="AB139" s="8">
        <v>253.33</v>
      </c>
      <c r="AC139" s="8">
        <v>254.98</v>
      </c>
      <c r="AD139" s="8">
        <v>260.32</v>
      </c>
      <c r="AE139" s="8">
        <v>236.43</v>
      </c>
      <c r="AF139" s="8">
        <v>260.93</v>
      </c>
      <c r="AG139" s="7">
        <v>313089</v>
      </c>
      <c r="AH139" s="7">
        <v>353779</v>
      </c>
      <c r="AI139" s="7">
        <v>326738</v>
      </c>
      <c r="AJ139" s="7">
        <v>331809</v>
      </c>
      <c r="AK139" s="7">
        <v>363275</v>
      </c>
      <c r="AL139" s="7">
        <v>327171</v>
      </c>
      <c r="AM139" s="7">
        <v>333367</v>
      </c>
      <c r="AN139" s="7">
        <v>339161</v>
      </c>
      <c r="AO139" s="7">
        <v>283065</v>
      </c>
      <c r="AP139" s="7">
        <v>278158</v>
      </c>
      <c r="AQ139" s="7">
        <v>300115</v>
      </c>
      <c r="AR139" s="7">
        <v>311867</v>
      </c>
      <c r="AS139" s="7">
        <v>277802</v>
      </c>
      <c r="AT139" s="7">
        <v>283891</v>
      </c>
      <c r="AU139" s="7"/>
      <c r="AV139" s="7"/>
      <c r="AW139" s="7"/>
      <c r="AX139" s="7"/>
      <c r="AY139" s="7"/>
      <c r="AZ139" s="7"/>
      <c r="BA139" s="7"/>
      <c r="BB139" s="7"/>
      <c r="BC139" s="7"/>
      <c r="BD139" s="7"/>
      <c r="BE139" s="7"/>
      <c r="BF139" s="7"/>
      <c r="BG139" s="7"/>
      <c r="BH139" s="7"/>
    </row>
    <row r="140" spans="3:60" hidden="1">
      <c r="C140" s="6" t="s">
        <v>564</v>
      </c>
      <c r="D140" s="6" t="s">
        <v>549</v>
      </c>
      <c r="E140" s="7">
        <v>1385</v>
      </c>
      <c r="F140" s="7">
        <v>1438</v>
      </c>
      <c r="G140" s="7">
        <v>1328</v>
      </c>
      <c r="H140" s="7">
        <v>1340</v>
      </c>
      <c r="I140" s="7">
        <v>1434</v>
      </c>
      <c r="J140" s="7">
        <v>1307</v>
      </c>
      <c r="K140" s="7">
        <v>1284</v>
      </c>
      <c r="L140" s="7">
        <v>1330</v>
      </c>
      <c r="M140" s="7">
        <v>1129</v>
      </c>
      <c r="N140" s="7">
        <v>1098</v>
      </c>
      <c r="O140" s="7">
        <v>1214</v>
      </c>
      <c r="P140" s="7">
        <v>1234</v>
      </c>
      <c r="Q140" s="7">
        <v>1209</v>
      </c>
      <c r="R140" s="7">
        <v>1121</v>
      </c>
      <c r="S140" s="8">
        <v>228.25</v>
      </c>
      <c r="T140" s="8">
        <v>248.61</v>
      </c>
      <c r="U140" s="8">
        <v>248.64</v>
      </c>
      <c r="V140" s="8">
        <v>250.19</v>
      </c>
      <c r="W140" s="8">
        <v>255.74</v>
      </c>
      <c r="X140" s="8">
        <v>252.96</v>
      </c>
      <c r="Y140" s="8">
        <v>259.63</v>
      </c>
      <c r="Z140" s="8">
        <v>255.01</v>
      </c>
      <c r="AA140" s="8">
        <v>250.72</v>
      </c>
      <c r="AB140" s="8">
        <v>253.33</v>
      </c>
      <c r="AC140" s="8">
        <v>256.17</v>
      </c>
      <c r="AD140" s="8">
        <v>261.31</v>
      </c>
      <c r="AE140" s="8">
        <v>237.43</v>
      </c>
      <c r="AF140" s="8">
        <v>261.14</v>
      </c>
      <c r="AG140" s="7">
        <v>316122</v>
      </c>
      <c r="AH140" s="7">
        <v>357499</v>
      </c>
      <c r="AI140" s="7">
        <v>330188</v>
      </c>
      <c r="AJ140" s="7">
        <v>335259</v>
      </c>
      <c r="AK140" s="7">
        <v>366725</v>
      </c>
      <c r="AL140" s="7">
        <v>330621</v>
      </c>
      <c r="AM140" s="7">
        <v>333367</v>
      </c>
      <c r="AN140" s="7">
        <v>339161</v>
      </c>
      <c r="AO140" s="7">
        <v>283065</v>
      </c>
      <c r="AP140" s="7">
        <v>278158</v>
      </c>
      <c r="AQ140" s="7">
        <v>310993</v>
      </c>
      <c r="AR140" s="7">
        <v>322451</v>
      </c>
      <c r="AS140" s="7">
        <v>287050</v>
      </c>
      <c r="AT140" s="7">
        <v>292738</v>
      </c>
      <c r="AU140" s="7"/>
      <c r="AV140" s="7"/>
      <c r="AW140" s="7"/>
      <c r="AX140" s="7"/>
      <c r="AY140" s="7"/>
      <c r="AZ140" s="7"/>
      <c r="BA140" s="7"/>
      <c r="BB140" s="7"/>
      <c r="BC140" s="7"/>
      <c r="BD140" s="7"/>
      <c r="BE140" s="7"/>
      <c r="BF140" s="7"/>
      <c r="BG140" s="7"/>
      <c r="BH140" s="7"/>
    </row>
    <row r="141" spans="3:60" hidden="1">
      <c r="C141" s="6" t="s">
        <v>564</v>
      </c>
      <c r="D141" s="6" t="s">
        <v>550</v>
      </c>
      <c r="E141" s="7">
        <v>0</v>
      </c>
      <c r="F141" s="7">
        <v>0</v>
      </c>
      <c r="G141" s="7">
        <v>0</v>
      </c>
      <c r="H141" s="7">
        <v>0</v>
      </c>
      <c r="I141" s="7">
        <v>0</v>
      </c>
      <c r="J141" s="7">
        <v>0</v>
      </c>
      <c r="K141" s="7">
        <v>0</v>
      </c>
      <c r="L141" s="7">
        <v>0</v>
      </c>
      <c r="M141" s="7">
        <v>0</v>
      </c>
      <c r="N141" s="7">
        <v>0</v>
      </c>
      <c r="O141" s="7">
        <v>0</v>
      </c>
      <c r="P141" s="7">
        <v>0</v>
      </c>
      <c r="Q141" s="7">
        <v>0</v>
      </c>
      <c r="R141" s="7">
        <v>0</v>
      </c>
      <c r="S141" s="8"/>
      <c r="T141" s="8"/>
      <c r="U141" s="8"/>
      <c r="V141" s="8"/>
      <c r="W141" s="8"/>
      <c r="X141" s="8"/>
      <c r="Y141" s="8"/>
      <c r="Z141" s="8"/>
      <c r="AA141" s="8"/>
      <c r="AB141" s="8"/>
      <c r="AC141" s="8"/>
      <c r="AD141" s="8"/>
      <c r="AE141" s="8"/>
      <c r="AF141" s="8"/>
      <c r="AG141" s="7">
        <v>0</v>
      </c>
      <c r="AH141" s="7">
        <v>0</v>
      </c>
      <c r="AI141" s="7">
        <v>0</v>
      </c>
      <c r="AJ141" s="7">
        <v>0</v>
      </c>
      <c r="AK141" s="7">
        <v>0</v>
      </c>
      <c r="AL141" s="7">
        <v>0</v>
      </c>
      <c r="AM141" s="7">
        <v>0</v>
      </c>
      <c r="AN141" s="7">
        <v>0</v>
      </c>
      <c r="AO141" s="7">
        <v>0</v>
      </c>
      <c r="AP141" s="7">
        <v>0</v>
      </c>
      <c r="AQ141" s="7">
        <v>0</v>
      </c>
      <c r="AR141" s="7">
        <v>0</v>
      </c>
      <c r="AS141" s="7">
        <v>0</v>
      </c>
      <c r="AT141" s="7">
        <v>0</v>
      </c>
      <c r="AU141" s="7"/>
      <c r="AV141" s="7"/>
      <c r="AW141" s="7"/>
      <c r="AX141" s="7"/>
      <c r="AY141" s="7"/>
      <c r="AZ141" s="7"/>
      <c r="BA141" s="7"/>
      <c r="BB141" s="7"/>
      <c r="BC141" s="7"/>
      <c r="BD141" s="7"/>
      <c r="BE141" s="7"/>
      <c r="BF141" s="7"/>
      <c r="BG141" s="7"/>
      <c r="BH141" s="7"/>
    </row>
    <row r="142" spans="3:60" hidden="1">
      <c r="C142" s="6" t="s">
        <v>564</v>
      </c>
      <c r="D142" s="6" t="s">
        <v>551</v>
      </c>
      <c r="E142" s="7">
        <v>0</v>
      </c>
      <c r="F142" s="7">
        <v>0</v>
      </c>
      <c r="G142" s="7">
        <v>0</v>
      </c>
      <c r="H142" s="7">
        <v>0</v>
      </c>
      <c r="I142" s="7">
        <v>0</v>
      </c>
      <c r="J142" s="7">
        <v>0</v>
      </c>
      <c r="K142" s="7">
        <v>0</v>
      </c>
      <c r="L142" s="7">
        <v>0</v>
      </c>
      <c r="M142" s="7">
        <v>0</v>
      </c>
      <c r="N142" s="7">
        <v>0</v>
      </c>
      <c r="O142" s="7">
        <v>0</v>
      </c>
      <c r="P142" s="7">
        <v>0</v>
      </c>
      <c r="Q142" s="7">
        <v>0</v>
      </c>
      <c r="R142" s="7">
        <v>0</v>
      </c>
      <c r="S142" s="8"/>
      <c r="T142" s="8"/>
      <c r="U142" s="8"/>
      <c r="V142" s="8"/>
      <c r="W142" s="8"/>
      <c r="X142" s="8"/>
      <c r="Y142" s="8"/>
      <c r="Z142" s="8"/>
      <c r="AA142" s="8"/>
      <c r="AB142" s="8"/>
      <c r="AC142" s="8"/>
      <c r="AD142" s="8"/>
      <c r="AE142" s="8"/>
      <c r="AF142" s="8"/>
      <c r="AG142" s="7">
        <v>0</v>
      </c>
      <c r="AH142" s="7">
        <v>0</v>
      </c>
      <c r="AI142" s="7">
        <v>0</v>
      </c>
      <c r="AJ142" s="7">
        <v>0</v>
      </c>
      <c r="AK142" s="7">
        <v>0</v>
      </c>
      <c r="AL142" s="7">
        <v>0</v>
      </c>
      <c r="AM142" s="7">
        <v>0</v>
      </c>
      <c r="AN142" s="7">
        <v>0</v>
      </c>
      <c r="AO142" s="7">
        <v>0</v>
      </c>
      <c r="AP142" s="7">
        <v>0</v>
      </c>
      <c r="AQ142" s="7">
        <v>0</v>
      </c>
      <c r="AR142" s="7">
        <v>0</v>
      </c>
      <c r="AS142" s="7">
        <v>0</v>
      </c>
      <c r="AT142" s="7">
        <v>0</v>
      </c>
      <c r="AU142" s="7"/>
      <c r="AV142" s="7"/>
      <c r="AW142" s="7"/>
      <c r="AX142" s="7"/>
      <c r="AY142" s="7"/>
      <c r="AZ142" s="7"/>
      <c r="BA142" s="7"/>
      <c r="BB142" s="7"/>
      <c r="BC142" s="7"/>
      <c r="BD142" s="7"/>
      <c r="BE142" s="7"/>
      <c r="BF142" s="7"/>
      <c r="BG142" s="7"/>
      <c r="BH142" s="7"/>
    </row>
    <row r="143" spans="3:60" hidden="1">
      <c r="C143" s="6" t="s">
        <v>564</v>
      </c>
      <c r="D143" s="6" t="s">
        <v>552</v>
      </c>
      <c r="E143" s="7">
        <v>0</v>
      </c>
      <c r="F143" s="7">
        <v>0</v>
      </c>
      <c r="G143" s="7">
        <v>0</v>
      </c>
      <c r="H143" s="7">
        <v>0</v>
      </c>
      <c r="I143" s="7">
        <v>0</v>
      </c>
      <c r="J143" s="7">
        <v>0</v>
      </c>
      <c r="K143" s="7">
        <v>0</v>
      </c>
      <c r="L143" s="7">
        <v>0</v>
      </c>
      <c r="M143" s="7">
        <v>0</v>
      </c>
      <c r="N143" s="7">
        <v>0</v>
      </c>
      <c r="O143" s="7">
        <v>0</v>
      </c>
      <c r="P143" s="7">
        <v>0</v>
      </c>
      <c r="Q143" s="7">
        <v>0</v>
      </c>
      <c r="R143" s="7">
        <v>0</v>
      </c>
      <c r="S143" s="8"/>
      <c r="T143" s="8"/>
      <c r="U143" s="8"/>
      <c r="V143" s="8"/>
      <c r="W143" s="8"/>
      <c r="X143" s="8"/>
      <c r="Y143" s="8"/>
      <c r="Z143" s="8"/>
      <c r="AA143" s="8"/>
      <c r="AB143" s="8"/>
      <c r="AC143" s="8"/>
      <c r="AD143" s="8"/>
      <c r="AE143" s="8"/>
      <c r="AF143" s="8"/>
      <c r="AG143" s="7">
        <v>0</v>
      </c>
      <c r="AH143" s="7">
        <v>0</v>
      </c>
      <c r="AI143" s="7">
        <v>0</v>
      </c>
      <c r="AJ143" s="7">
        <v>0</v>
      </c>
      <c r="AK143" s="7">
        <v>0</v>
      </c>
      <c r="AL143" s="7">
        <v>0</v>
      </c>
      <c r="AM143" s="7">
        <v>0</v>
      </c>
      <c r="AN143" s="7">
        <v>0</v>
      </c>
      <c r="AO143" s="7">
        <v>0</v>
      </c>
      <c r="AP143" s="7">
        <v>0</v>
      </c>
      <c r="AQ143" s="7">
        <v>0</v>
      </c>
      <c r="AR143" s="7">
        <v>0</v>
      </c>
      <c r="AS143" s="7">
        <v>0</v>
      </c>
      <c r="AT143" s="7">
        <v>0</v>
      </c>
      <c r="AU143" s="7"/>
      <c r="AV143" s="7"/>
      <c r="AW143" s="7"/>
      <c r="AX143" s="7"/>
      <c r="AY143" s="7"/>
      <c r="AZ143" s="7"/>
      <c r="BA143" s="7"/>
      <c r="BB143" s="7"/>
      <c r="BC143" s="7"/>
      <c r="BD143" s="7"/>
      <c r="BE143" s="7"/>
      <c r="BF143" s="7"/>
      <c r="BG143" s="7"/>
      <c r="BH143" s="7"/>
    </row>
    <row r="144" spans="3:60" hidden="1">
      <c r="C144" s="6" t="s">
        <v>564</v>
      </c>
      <c r="D144" s="6" t="s">
        <v>553</v>
      </c>
      <c r="E144" s="7">
        <v>0</v>
      </c>
      <c r="F144" s="7">
        <v>0</v>
      </c>
      <c r="G144" s="7">
        <v>0</v>
      </c>
      <c r="H144" s="7">
        <v>0</v>
      </c>
      <c r="I144" s="7">
        <v>0</v>
      </c>
      <c r="J144" s="7">
        <v>0</v>
      </c>
      <c r="K144" s="7">
        <v>0</v>
      </c>
      <c r="L144" s="7">
        <v>0</v>
      </c>
      <c r="M144" s="7">
        <v>0</v>
      </c>
      <c r="N144" s="7">
        <v>0</v>
      </c>
      <c r="O144" s="7">
        <v>0</v>
      </c>
      <c r="P144" s="7">
        <v>0</v>
      </c>
      <c r="Q144" s="7">
        <v>0</v>
      </c>
      <c r="R144" s="7">
        <v>0</v>
      </c>
      <c r="S144" s="8"/>
      <c r="T144" s="8"/>
      <c r="U144" s="8"/>
      <c r="V144" s="8"/>
      <c r="W144" s="8"/>
      <c r="X144" s="8"/>
      <c r="Y144" s="8"/>
      <c r="Z144" s="8"/>
      <c r="AA144" s="8"/>
      <c r="AB144" s="8"/>
      <c r="AC144" s="8"/>
      <c r="AD144" s="8"/>
      <c r="AE144" s="8"/>
      <c r="AF144" s="8"/>
      <c r="AG144" s="7">
        <v>0</v>
      </c>
      <c r="AH144" s="7">
        <v>0</v>
      </c>
      <c r="AI144" s="7">
        <v>0</v>
      </c>
      <c r="AJ144" s="7">
        <v>0</v>
      </c>
      <c r="AK144" s="7">
        <v>0</v>
      </c>
      <c r="AL144" s="7">
        <v>0</v>
      </c>
      <c r="AM144" s="7">
        <v>0</v>
      </c>
      <c r="AN144" s="7">
        <v>0</v>
      </c>
      <c r="AO144" s="7">
        <v>0</v>
      </c>
      <c r="AP144" s="7">
        <v>0</v>
      </c>
      <c r="AQ144" s="7">
        <v>0</v>
      </c>
      <c r="AR144" s="7">
        <v>0</v>
      </c>
      <c r="AS144" s="7">
        <v>0</v>
      </c>
      <c r="AT144" s="7">
        <v>0</v>
      </c>
      <c r="AU144" s="7"/>
      <c r="AV144" s="7"/>
      <c r="AW144" s="7"/>
      <c r="AX144" s="7"/>
      <c r="AY144" s="7"/>
      <c r="AZ144" s="7"/>
      <c r="BA144" s="7"/>
      <c r="BB144" s="7"/>
      <c r="BC144" s="7"/>
      <c r="BD144" s="7"/>
      <c r="BE144" s="7"/>
      <c r="BF144" s="7"/>
      <c r="BG144" s="7"/>
      <c r="BH144" s="7"/>
    </row>
    <row r="145" spans="3:60" hidden="1">
      <c r="C145" s="6" t="s">
        <v>564</v>
      </c>
      <c r="D145" s="6" t="s">
        <v>554</v>
      </c>
      <c r="E145" s="7">
        <v>1385</v>
      </c>
      <c r="F145" s="7">
        <v>1438</v>
      </c>
      <c r="G145" s="7">
        <v>1328</v>
      </c>
      <c r="H145" s="7">
        <v>1340</v>
      </c>
      <c r="I145" s="7">
        <v>1434</v>
      </c>
      <c r="J145" s="7">
        <v>1307</v>
      </c>
      <c r="K145" s="7">
        <v>1284</v>
      </c>
      <c r="L145" s="7">
        <v>1330</v>
      </c>
      <c r="M145" s="7">
        <v>1129</v>
      </c>
      <c r="N145" s="7">
        <v>1098</v>
      </c>
      <c r="O145" s="7">
        <v>1214</v>
      </c>
      <c r="P145" s="7">
        <v>1234</v>
      </c>
      <c r="Q145" s="7">
        <v>1209</v>
      </c>
      <c r="R145" s="7">
        <v>1121</v>
      </c>
      <c r="S145" s="8"/>
      <c r="T145" s="8"/>
      <c r="U145" s="8"/>
      <c r="V145" s="8"/>
      <c r="W145" s="8"/>
      <c r="X145" s="8"/>
      <c r="Y145" s="8"/>
      <c r="Z145" s="8"/>
      <c r="AA145" s="8"/>
      <c r="AB145" s="8"/>
      <c r="AC145" s="8"/>
      <c r="AD145" s="8"/>
      <c r="AE145" s="8"/>
      <c r="AF145" s="8"/>
      <c r="AG145" s="7">
        <v>316122</v>
      </c>
      <c r="AH145" s="7">
        <v>357499</v>
      </c>
      <c r="AI145" s="7">
        <v>330188</v>
      </c>
      <c r="AJ145" s="7">
        <v>335259</v>
      </c>
      <c r="AK145" s="7">
        <v>366725</v>
      </c>
      <c r="AL145" s="7">
        <v>330621</v>
      </c>
      <c r="AM145" s="7">
        <v>333367</v>
      </c>
      <c r="AN145" s="7">
        <v>339161</v>
      </c>
      <c r="AO145" s="7">
        <v>283065</v>
      </c>
      <c r="AP145" s="7">
        <v>278158</v>
      </c>
      <c r="AQ145" s="7">
        <v>310993</v>
      </c>
      <c r="AR145" s="7">
        <v>322451</v>
      </c>
      <c r="AS145" s="7">
        <v>287050</v>
      </c>
      <c r="AT145" s="7">
        <v>292738</v>
      </c>
      <c r="AU145" s="7"/>
      <c r="AV145" s="7"/>
      <c r="AW145" s="7"/>
      <c r="AX145" s="7"/>
      <c r="AY145" s="7"/>
      <c r="AZ145" s="7"/>
      <c r="BA145" s="7"/>
      <c r="BB145" s="7"/>
      <c r="BC145" s="7"/>
      <c r="BD145" s="7"/>
      <c r="BE145" s="7"/>
      <c r="BF145" s="7"/>
      <c r="BG145" s="7"/>
      <c r="BH145" s="7"/>
    </row>
    <row r="146" spans="3:60" hidden="1">
      <c r="C146" s="6" t="s">
        <v>565</v>
      </c>
      <c r="D146" s="6" t="s">
        <v>543</v>
      </c>
      <c r="E146" s="7">
        <v>115</v>
      </c>
      <c r="F146" s="7">
        <v>125</v>
      </c>
      <c r="G146" s="7">
        <v>110</v>
      </c>
      <c r="H146" s="7">
        <v>109</v>
      </c>
      <c r="I146" s="7">
        <v>120</v>
      </c>
      <c r="J146" s="7">
        <v>113</v>
      </c>
      <c r="K146" s="7">
        <v>113</v>
      </c>
      <c r="L146" s="7">
        <v>124</v>
      </c>
      <c r="M146" s="7">
        <v>120</v>
      </c>
      <c r="N146" s="7">
        <v>119</v>
      </c>
      <c r="O146" s="7">
        <v>136</v>
      </c>
      <c r="P146" s="7">
        <v>135</v>
      </c>
      <c r="Q146" s="7">
        <v>135</v>
      </c>
      <c r="R146" s="7">
        <v>133</v>
      </c>
      <c r="S146" s="8">
        <v>215.74</v>
      </c>
      <c r="T146" s="8">
        <v>209.76</v>
      </c>
      <c r="U146" s="8">
        <v>238.55</v>
      </c>
      <c r="V146" s="8">
        <v>238.44</v>
      </c>
      <c r="W146" s="8">
        <v>234.04</v>
      </c>
      <c r="X146" s="8">
        <v>217.79</v>
      </c>
      <c r="Y146" s="8">
        <v>257.19</v>
      </c>
      <c r="Z146" s="8">
        <v>276.52999999999997</v>
      </c>
      <c r="AA146" s="8">
        <v>262.89999999999998</v>
      </c>
      <c r="AB146" s="8">
        <v>279</v>
      </c>
      <c r="AC146" s="8">
        <v>297.79000000000002</v>
      </c>
      <c r="AD146" s="8">
        <v>290</v>
      </c>
      <c r="AE146" s="8">
        <v>230</v>
      </c>
      <c r="AF146" s="8">
        <v>260</v>
      </c>
      <c r="AG146" s="7">
        <v>24810</v>
      </c>
      <c r="AH146" s="7">
        <v>26220</v>
      </c>
      <c r="AI146" s="7">
        <v>26240</v>
      </c>
      <c r="AJ146" s="7">
        <v>25990</v>
      </c>
      <c r="AK146" s="7">
        <v>28085</v>
      </c>
      <c r="AL146" s="7">
        <v>24610</v>
      </c>
      <c r="AM146" s="7">
        <v>29063</v>
      </c>
      <c r="AN146" s="7">
        <v>34290</v>
      </c>
      <c r="AO146" s="7">
        <v>31548</v>
      </c>
      <c r="AP146" s="7">
        <v>33201</v>
      </c>
      <c r="AQ146" s="7">
        <v>40500</v>
      </c>
      <c r="AR146" s="7">
        <v>39150</v>
      </c>
      <c r="AS146" s="7">
        <v>31050</v>
      </c>
      <c r="AT146" s="7">
        <v>34580</v>
      </c>
      <c r="AU146" s="7"/>
      <c r="AV146" s="7"/>
      <c r="AW146" s="7"/>
      <c r="AX146" s="7"/>
      <c r="AY146" s="7"/>
      <c r="AZ146" s="7"/>
      <c r="BA146" s="7"/>
      <c r="BB146" s="7"/>
      <c r="BC146" s="7"/>
      <c r="BD146" s="7"/>
      <c r="BE146" s="7"/>
      <c r="BF146" s="7"/>
      <c r="BG146" s="7"/>
      <c r="BH146" s="7"/>
    </row>
    <row r="147" spans="3:60" hidden="1">
      <c r="C147" s="6" t="s">
        <v>565</v>
      </c>
      <c r="D147" s="6" t="s">
        <v>544</v>
      </c>
      <c r="E147" s="7">
        <v>0</v>
      </c>
      <c r="F147" s="7">
        <v>0</v>
      </c>
      <c r="G147" s="7">
        <v>0</v>
      </c>
      <c r="H147" s="7">
        <v>0</v>
      </c>
      <c r="I147" s="7">
        <v>0</v>
      </c>
      <c r="J147" s="7">
        <v>0</v>
      </c>
      <c r="K147" s="7">
        <v>0</v>
      </c>
      <c r="L147" s="7">
        <v>0</v>
      </c>
      <c r="M147" s="7">
        <v>0</v>
      </c>
      <c r="N147" s="7">
        <v>0</v>
      </c>
      <c r="O147" s="7">
        <v>0</v>
      </c>
      <c r="P147" s="7">
        <v>0</v>
      </c>
      <c r="Q147" s="7">
        <v>0</v>
      </c>
      <c r="R147" s="7">
        <v>0</v>
      </c>
      <c r="S147" s="8"/>
      <c r="T147" s="8"/>
      <c r="U147" s="8"/>
      <c r="V147" s="8"/>
      <c r="W147" s="8"/>
      <c r="X147" s="8"/>
      <c r="Y147" s="8"/>
      <c r="Z147" s="8"/>
      <c r="AA147" s="8"/>
      <c r="AB147" s="8"/>
      <c r="AC147" s="8"/>
      <c r="AD147" s="8"/>
      <c r="AE147" s="8"/>
      <c r="AF147" s="8"/>
      <c r="AG147" s="7">
        <v>3578</v>
      </c>
      <c r="AH147" s="7">
        <v>6170</v>
      </c>
      <c r="AI147" s="7">
        <v>2830</v>
      </c>
      <c r="AJ147" s="7">
        <v>2030</v>
      </c>
      <c r="AK147" s="7">
        <v>5180</v>
      </c>
      <c r="AL147" s="7">
        <v>1580</v>
      </c>
      <c r="AM147" s="7">
        <v>2800</v>
      </c>
      <c r="AN147" s="7">
        <v>6830</v>
      </c>
      <c r="AO147" s="7">
        <v>4191</v>
      </c>
      <c r="AP147" s="7">
        <v>5840</v>
      </c>
      <c r="AQ147" s="7">
        <v>3454</v>
      </c>
      <c r="AR147" s="7">
        <v>3395</v>
      </c>
      <c r="AS147" s="7">
        <v>3245</v>
      </c>
      <c r="AT147" s="7">
        <v>3245</v>
      </c>
      <c r="AU147" s="7"/>
      <c r="AV147" s="7"/>
      <c r="AW147" s="7"/>
      <c r="AX147" s="7"/>
      <c r="AY147" s="7"/>
      <c r="AZ147" s="7"/>
      <c r="BA147" s="7"/>
      <c r="BB147" s="7"/>
      <c r="BC147" s="7"/>
      <c r="BD147" s="7"/>
      <c r="BE147" s="7"/>
      <c r="BF147" s="7"/>
      <c r="BG147" s="7"/>
      <c r="BH147" s="7"/>
    </row>
    <row r="148" spans="3:60" hidden="1">
      <c r="C148" s="6" t="s">
        <v>565</v>
      </c>
      <c r="D148" s="6" t="s">
        <v>545</v>
      </c>
      <c r="E148" s="7">
        <v>0</v>
      </c>
      <c r="F148" s="7">
        <v>0</v>
      </c>
      <c r="G148" s="7">
        <v>0</v>
      </c>
      <c r="H148" s="7">
        <v>0</v>
      </c>
      <c r="I148" s="7">
        <v>0</v>
      </c>
      <c r="J148" s="7">
        <v>0</v>
      </c>
      <c r="K148" s="7">
        <v>0</v>
      </c>
      <c r="L148" s="7">
        <v>0</v>
      </c>
      <c r="M148" s="7">
        <v>0</v>
      </c>
      <c r="N148" s="7">
        <v>0</v>
      </c>
      <c r="O148" s="7">
        <v>3</v>
      </c>
      <c r="P148" s="7">
        <v>18</v>
      </c>
      <c r="Q148" s="7">
        <v>18</v>
      </c>
      <c r="R148" s="7">
        <v>15</v>
      </c>
      <c r="S148" s="8"/>
      <c r="T148" s="8"/>
      <c r="U148" s="8"/>
      <c r="V148" s="8"/>
      <c r="W148" s="8"/>
      <c r="X148" s="8"/>
      <c r="Y148" s="8"/>
      <c r="Z148" s="8"/>
      <c r="AA148" s="8"/>
      <c r="AB148" s="8"/>
      <c r="AC148" s="8">
        <v>400</v>
      </c>
      <c r="AD148" s="8">
        <v>400</v>
      </c>
      <c r="AE148" s="8">
        <v>330</v>
      </c>
      <c r="AF148" s="8">
        <v>400</v>
      </c>
      <c r="AG148" s="7">
        <v>0</v>
      </c>
      <c r="AH148" s="7">
        <v>0</v>
      </c>
      <c r="AI148" s="7">
        <v>0</v>
      </c>
      <c r="AJ148" s="7">
        <v>0</v>
      </c>
      <c r="AK148" s="7">
        <v>0</v>
      </c>
      <c r="AL148" s="7">
        <v>0</v>
      </c>
      <c r="AM148" s="7">
        <v>0</v>
      </c>
      <c r="AN148" s="7">
        <v>0</v>
      </c>
      <c r="AO148" s="7">
        <v>0</v>
      </c>
      <c r="AP148" s="7">
        <v>0</v>
      </c>
      <c r="AQ148" s="7">
        <v>1200</v>
      </c>
      <c r="AR148" s="7">
        <v>7200</v>
      </c>
      <c r="AS148" s="7">
        <v>5940</v>
      </c>
      <c r="AT148" s="7">
        <v>6000</v>
      </c>
      <c r="AU148" s="7"/>
      <c r="AV148" s="7"/>
      <c r="AW148" s="7"/>
      <c r="AX148" s="7"/>
      <c r="AY148" s="7"/>
      <c r="AZ148" s="7"/>
      <c r="BA148" s="7"/>
      <c r="BB148" s="7"/>
      <c r="BC148" s="7"/>
      <c r="BD148" s="7"/>
      <c r="BE148" s="7"/>
      <c r="BF148" s="7"/>
      <c r="BG148" s="7"/>
      <c r="BH148" s="7"/>
    </row>
    <row r="149" spans="3:60" hidden="1">
      <c r="C149" s="6" t="s">
        <v>565</v>
      </c>
      <c r="D149" s="6" t="s">
        <v>546</v>
      </c>
      <c r="E149" s="7">
        <v>639</v>
      </c>
      <c r="F149" s="7">
        <v>662</v>
      </c>
      <c r="G149" s="7">
        <v>728</v>
      </c>
      <c r="H149" s="7">
        <v>766</v>
      </c>
      <c r="I149" s="7">
        <v>810</v>
      </c>
      <c r="J149" s="7">
        <v>798</v>
      </c>
      <c r="K149" s="7">
        <v>846</v>
      </c>
      <c r="L149" s="7">
        <v>861</v>
      </c>
      <c r="M149" s="7">
        <v>908</v>
      </c>
      <c r="N149" s="7">
        <v>915</v>
      </c>
      <c r="O149" s="7">
        <v>902</v>
      </c>
      <c r="P149" s="7">
        <v>911</v>
      </c>
      <c r="Q149" s="7">
        <v>911</v>
      </c>
      <c r="R149" s="7">
        <v>958</v>
      </c>
      <c r="S149" s="8">
        <v>200.83</v>
      </c>
      <c r="T149" s="8">
        <v>243.81</v>
      </c>
      <c r="U149" s="8">
        <v>224.82</v>
      </c>
      <c r="V149" s="8">
        <v>228.8</v>
      </c>
      <c r="W149" s="8">
        <v>233.86</v>
      </c>
      <c r="X149" s="8">
        <v>234.97</v>
      </c>
      <c r="Y149" s="8">
        <v>271.38</v>
      </c>
      <c r="Z149" s="8">
        <v>272.85000000000002</v>
      </c>
      <c r="AA149" s="8">
        <v>257.33</v>
      </c>
      <c r="AB149" s="8">
        <v>271.52</v>
      </c>
      <c r="AC149" s="8">
        <v>300</v>
      </c>
      <c r="AD149" s="8">
        <v>290</v>
      </c>
      <c r="AE149" s="8">
        <v>230</v>
      </c>
      <c r="AF149" s="8">
        <v>330</v>
      </c>
      <c r="AG149" s="7">
        <v>128330</v>
      </c>
      <c r="AH149" s="7">
        <v>161400</v>
      </c>
      <c r="AI149" s="7">
        <v>163670</v>
      </c>
      <c r="AJ149" s="7">
        <v>175260</v>
      </c>
      <c r="AK149" s="7">
        <v>189430</v>
      </c>
      <c r="AL149" s="7">
        <v>187509</v>
      </c>
      <c r="AM149" s="7">
        <v>229585</v>
      </c>
      <c r="AN149" s="7">
        <v>234925</v>
      </c>
      <c r="AO149" s="7">
        <v>233655</v>
      </c>
      <c r="AP149" s="7">
        <v>248445</v>
      </c>
      <c r="AQ149" s="7">
        <v>270600</v>
      </c>
      <c r="AR149" s="7">
        <v>264190</v>
      </c>
      <c r="AS149" s="7">
        <v>209530</v>
      </c>
      <c r="AT149" s="7">
        <v>316140</v>
      </c>
      <c r="AU149" s="7"/>
      <c r="AV149" s="7"/>
      <c r="AW149" s="7"/>
      <c r="AX149" s="7"/>
      <c r="AY149" s="7"/>
      <c r="AZ149" s="7"/>
      <c r="BA149" s="7"/>
      <c r="BB149" s="7"/>
      <c r="BC149" s="7"/>
      <c r="BD149" s="7"/>
      <c r="BE149" s="7"/>
      <c r="BF149" s="7"/>
      <c r="BG149" s="7"/>
      <c r="BH149" s="7"/>
    </row>
    <row r="150" spans="3:60" hidden="1">
      <c r="C150" s="6" t="s">
        <v>565</v>
      </c>
      <c r="D150" s="6" t="s">
        <v>547</v>
      </c>
      <c r="E150" s="7">
        <v>1643</v>
      </c>
      <c r="F150" s="7">
        <v>1789</v>
      </c>
      <c r="G150" s="7">
        <v>1787</v>
      </c>
      <c r="H150" s="7">
        <v>1927</v>
      </c>
      <c r="I150" s="7">
        <v>2157</v>
      </c>
      <c r="J150" s="7">
        <v>2152</v>
      </c>
      <c r="K150" s="7">
        <v>2190</v>
      </c>
      <c r="L150" s="7">
        <v>2225</v>
      </c>
      <c r="M150" s="7">
        <v>2227</v>
      </c>
      <c r="N150" s="7">
        <v>2355</v>
      </c>
      <c r="O150" s="7">
        <v>2267</v>
      </c>
      <c r="P150" s="7">
        <v>2262</v>
      </c>
      <c r="Q150" s="7">
        <v>2262</v>
      </c>
      <c r="R150" s="7">
        <v>2376</v>
      </c>
      <c r="S150" s="8">
        <v>287.73</v>
      </c>
      <c r="T150" s="8">
        <v>318.11</v>
      </c>
      <c r="U150" s="8">
        <v>308.07</v>
      </c>
      <c r="V150" s="8">
        <v>303.83999999999997</v>
      </c>
      <c r="W150" s="8">
        <v>327.29000000000002</v>
      </c>
      <c r="X150" s="8">
        <v>307.11</v>
      </c>
      <c r="Y150" s="8">
        <v>344.35</v>
      </c>
      <c r="Z150" s="8">
        <v>347.16</v>
      </c>
      <c r="AA150" s="8">
        <v>379.59</v>
      </c>
      <c r="AB150" s="8">
        <v>378.87</v>
      </c>
      <c r="AC150" s="8">
        <v>430</v>
      </c>
      <c r="AD150" s="8">
        <v>388.21</v>
      </c>
      <c r="AE150" s="8">
        <v>330</v>
      </c>
      <c r="AF150" s="8">
        <v>360</v>
      </c>
      <c r="AG150" s="7">
        <v>472740</v>
      </c>
      <c r="AH150" s="7">
        <v>569090</v>
      </c>
      <c r="AI150" s="7">
        <v>550520</v>
      </c>
      <c r="AJ150" s="7">
        <v>585500</v>
      </c>
      <c r="AK150" s="7">
        <v>705970</v>
      </c>
      <c r="AL150" s="7">
        <v>660898</v>
      </c>
      <c r="AM150" s="7">
        <v>754116</v>
      </c>
      <c r="AN150" s="7">
        <v>772435</v>
      </c>
      <c r="AO150" s="7">
        <v>845340</v>
      </c>
      <c r="AP150" s="7">
        <v>892246</v>
      </c>
      <c r="AQ150" s="7">
        <v>974810</v>
      </c>
      <c r="AR150" s="7">
        <v>878120</v>
      </c>
      <c r="AS150" s="7">
        <v>746460</v>
      </c>
      <c r="AT150" s="7">
        <v>855360</v>
      </c>
      <c r="AU150" s="7"/>
      <c r="AV150" s="7"/>
      <c r="AW150" s="7"/>
      <c r="AX150" s="7"/>
      <c r="AY150" s="7"/>
      <c r="AZ150" s="7"/>
      <c r="BA150" s="7"/>
      <c r="BB150" s="7"/>
      <c r="BC150" s="7"/>
      <c r="BD150" s="7"/>
      <c r="BE150" s="7"/>
      <c r="BF150" s="7"/>
      <c r="BG150" s="7"/>
      <c r="BH150" s="7"/>
    </row>
    <row r="151" spans="3:60" hidden="1">
      <c r="C151" s="6" t="s">
        <v>565</v>
      </c>
      <c r="D151" s="6" t="s">
        <v>548</v>
      </c>
      <c r="E151" s="7">
        <v>2282</v>
      </c>
      <c r="F151" s="7">
        <v>2451</v>
      </c>
      <c r="G151" s="7">
        <v>2515</v>
      </c>
      <c r="H151" s="7">
        <v>2693</v>
      </c>
      <c r="I151" s="7">
        <v>2967</v>
      </c>
      <c r="J151" s="7">
        <v>2950</v>
      </c>
      <c r="K151" s="7">
        <v>3036</v>
      </c>
      <c r="L151" s="7">
        <v>3086</v>
      </c>
      <c r="M151" s="7">
        <v>3135</v>
      </c>
      <c r="N151" s="7">
        <v>3270</v>
      </c>
      <c r="O151" s="7">
        <v>3169</v>
      </c>
      <c r="P151" s="7">
        <v>3173</v>
      </c>
      <c r="Q151" s="7">
        <v>3173</v>
      </c>
      <c r="R151" s="7">
        <v>3334</v>
      </c>
      <c r="S151" s="8">
        <v>263.39999999999998</v>
      </c>
      <c r="T151" s="8">
        <v>298.04000000000002</v>
      </c>
      <c r="U151" s="8">
        <v>283.97000000000003</v>
      </c>
      <c r="V151" s="8">
        <v>282.5</v>
      </c>
      <c r="W151" s="8">
        <v>301.79000000000002</v>
      </c>
      <c r="X151" s="8">
        <v>287.60000000000002</v>
      </c>
      <c r="Y151" s="8">
        <v>324.01</v>
      </c>
      <c r="Z151" s="8">
        <v>326.43</v>
      </c>
      <c r="AA151" s="8">
        <v>344.18</v>
      </c>
      <c r="AB151" s="8">
        <v>348.84</v>
      </c>
      <c r="AC151" s="8">
        <v>393</v>
      </c>
      <c r="AD151" s="8">
        <v>360.01</v>
      </c>
      <c r="AE151" s="8">
        <v>301.29000000000002</v>
      </c>
      <c r="AF151" s="8">
        <v>351.38</v>
      </c>
      <c r="AG151" s="7">
        <v>601070</v>
      </c>
      <c r="AH151" s="7">
        <v>730490</v>
      </c>
      <c r="AI151" s="7">
        <v>714190</v>
      </c>
      <c r="AJ151" s="7">
        <v>760760</v>
      </c>
      <c r="AK151" s="7">
        <v>895400</v>
      </c>
      <c r="AL151" s="7">
        <v>848407</v>
      </c>
      <c r="AM151" s="7">
        <v>983701</v>
      </c>
      <c r="AN151" s="7">
        <v>1007360</v>
      </c>
      <c r="AO151" s="7">
        <v>1078995</v>
      </c>
      <c r="AP151" s="7">
        <v>1140691</v>
      </c>
      <c r="AQ151" s="7">
        <v>1245410</v>
      </c>
      <c r="AR151" s="7">
        <v>1142310</v>
      </c>
      <c r="AS151" s="7">
        <v>955990</v>
      </c>
      <c r="AT151" s="7">
        <v>1171500</v>
      </c>
      <c r="AU151" s="7"/>
      <c r="AV151" s="7"/>
      <c r="AW151" s="7"/>
      <c r="AX151" s="7"/>
      <c r="AY151" s="7"/>
      <c r="AZ151" s="7"/>
      <c r="BA151" s="7"/>
      <c r="BB151" s="7"/>
      <c r="BC151" s="7"/>
      <c r="BD151" s="7"/>
      <c r="BE151" s="7"/>
      <c r="BF151" s="7"/>
      <c r="BG151" s="7"/>
      <c r="BH151" s="7"/>
    </row>
    <row r="152" spans="3:60" hidden="1">
      <c r="C152" s="6" t="s">
        <v>565</v>
      </c>
      <c r="D152" s="6" t="s">
        <v>549</v>
      </c>
      <c r="E152" s="7">
        <v>2397</v>
      </c>
      <c r="F152" s="7">
        <v>2576</v>
      </c>
      <c r="G152" s="7">
        <v>2625</v>
      </c>
      <c r="H152" s="7">
        <v>2802</v>
      </c>
      <c r="I152" s="7">
        <v>3087</v>
      </c>
      <c r="J152" s="7">
        <v>3063</v>
      </c>
      <c r="K152" s="7">
        <v>3149</v>
      </c>
      <c r="L152" s="7">
        <v>3210</v>
      </c>
      <c r="M152" s="7">
        <v>3255</v>
      </c>
      <c r="N152" s="7">
        <v>3389</v>
      </c>
      <c r="O152" s="7">
        <v>3308</v>
      </c>
      <c r="P152" s="7">
        <v>3326</v>
      </c>
      <c r="Q152" s="7">
        <v>3326</v>
      </c>
      <c r="R152" s="7">
        <v>3482</v>
      </c>
      <c r="S152" s="8">
        <v>262.60000000000002</v>
      </c>
      <c r="T152" s="8">
        <v>296.14999999999998</v>
      </c>
      <c r="U152" s="8">
        <v>283.14999999999998</v>
      </c>
      <c r="V152" s="8">
        <v>281.51</v>
      </c>
      <c r="W152" s="8">
        <v>300.83</v>
      </c>
      <c r="X152" s="8">
        <v>285.54000000000002</v>
      </c>
      <c r="Y152" s="8">
        <v>322.5</v>
      </c>
      <c r="Z152" s="8">
        <v>326.63</v>
      </c>
      <c r="AA152" s="8">
        <v>342.47</v>
      </c>
      <c r="AB152" s="8">
        <v>348.11</v>
      </c>
      <c r="AC152" s="8">
        <v>390.13</v>
      </c>
      <c r="AD152" s="8">
        <v>358.4</v>
      </c>
      <c r="AE152" s="8">
        <v>299.52999999999997</v>
      </c>
      <c r="AF152" s="8">
        <v>349.03</v>
      </c>
      <c r="AG152" s="7">
        <v>629458</v>
      </c>
      <c r="AH152" s="7">
        <v>762880</v>
      </c>
      <c r="AI152" s="7">
        <v>743260</v>
      </c>
      <c r="AJ152" s="7">
        <v>788780</v>
      </c>
      <c r="AK152" s="7">
        <v>928665</v>
      </c>
      <c r="AL152" s="7">
        <v>874597</v>
      </c>
      <c r="AM152" s="7">
        <v>1015564</v>
      </c>
      <c r="AN152" s="7">
        <v>1048480</v>
      </c>
      <c r="AO152" s="7">
        <v>1114734</v>
      </c>
      <c r="AP152" s="7">
        <v>1179732</v>
      </c>
      <c r="AQ152" s="7">
        <v>1290564</v>
      </c>
      <c r="AR152" s="7">
        <v>1192055</v>
      </c>
      <c r="AS152" s="7">
        <v>996225</v>
      </c>
      <c r="AT152" s="7">
        <v>1215325</v>
      </c>
      <c r="AU152" s="7"/>
      <c r="AV152" s="7"/>
      <c r="AW152" s="7"/>
      <c r="AX152" s="7"/>
      <c r="AY152" s="7"/>
      <c r="AZ152" s="7"/>
      <c r="BA152" s="7"/>
      <c r="BB152" s="7"/>
      <c r="BC152" s="7"/>
      <c r="BD152" s="7"/>
      <c r="BE152" s="7"/>
      <c r="BF152" s="7"/>
      <c r="BG152" s="7"/>
      <c r="BH152" s="7"/>
    </row>
    <row r="153" spans="3:60" hidden="1">
      <c r="C153" s="6" t="s">
        <v>565</v>
      </c>
      <c r="D153" s="6" t="s">
        <v>550</v>
      </c>
      <c r="E153" s="7">
        <v>0</v>
      </c>
      <c r="F153" s="7">
        <v>0</v>
      </c>
      <c r="G153" s="7">
        <v>0</v>
      </c>
      <c r="H153" s="7">
        <v>0</v>
      </c>
      <c r="I153" s="7">
        <v>0</v>
      </c>
      <c r="J153" s="7">
        <v>0</v>
      </c>
      <c r="K153" s="7">
        <v>0</v>
      </c>
      <c r="L153" s="7">
        <v>0</v>
      </c>
      <c r="M153" s="7">
        <v>0</v>
      </c>
      <c r="N153" s="7">
        <v>0</v>
      </c>
      <c r="O153" s="7">
        <v>0</v>
      </c>
      <c r="P153" s="7">
        <v>0</v>
      </c>
      <c r="Q153" s="7">
        <v>0</v>
      </c>
      <c r="R153" s="7">
        <v>0</v>
      </c>
      <c r="S153" s="8"/>
      <c r="T153" s="8"/>
      <c r="U153" s="8"/>
      <c r="V153" s="8"/>
      <c r="W153" s="8"/>
      <c r="X153" s="8"/>
      <c r="Y153" s="8"/>
      <c r="Z153" s="8"/>
      <c r="AA153" s="8"/>
      <c r="AB153" s="8"/>
      <c r="AC153" s="8"/>
      <c r="AD153" s="8"/>
      <c r="AE153" s="8"/>
      <c r="AF153" s="8"/>
      <c r="AG153" s="7">
        <v>0</v>
      </c>
      <c r="AH153" s="7">
        <v>0</v>
      </c>
      <c r="AI153" s="7">
        <v>0</v>
      </c>
      <c r="AJ153" s="7">
        <v>0</v>
      </c>
      <c r="AK153" s="7">
        <v>0</v>
      </c>
      <c r="AL153" s="7">
        <v>0</v>
      </c>
      <c r="AM153" s="7">
        <v>0</v>
      </c>
      <c r="AN153" s="7">
        <v>0</v>
      </c>
      <c r="AO153" s="7">
        <v>0</v>
      </c>
      <c r="AP153" s="7">
        <v>0</v>
      </c>
      <c r="AQ153" s="7">
        <v>0</v>
      </c>
      <c r="AR153" s="7">
        <v>0</v>
      </c>
      <c r="AS153" s="7">
        <v>0</v>
      </c>
      <c r="AT153" s="7">
        <v>0</v>
      </c>
      <c r="AU153" s="7"/>
      <c r="AV153" s="7"/>
      <c r="AW153" s="7"/>
      <c r="AX153" s="7"/>
      <c r="AY153" s="7"/>
      <c r="AZ153" s="7"/>
      <c r="BA153" s="7"/>
      <c r="BB153" s="7"/>
      <c r="BC153" s="7"/>
      <c r="BD153" s="7"/>
      <c r="BE153" s="7"/>
      <c r="BF153" s="7"/>
      <c r="BG153" s="7"/>
      <c r="BH153" s="7"/>
    </row>
    <row r="154" spans="3:60" hidden="1">
      <c r="C154" s="6" t="s">
        <v>565</v>
      </c>
      <c r="D154" s="6" t="s">
        <v>551</v>
      </c>
      <c r="E154" s="7">
        <v>0</v>
      </c>
      <c r="F154" s="7">
        <v>0</v>
      </c>
      <c r="G154" s="7">
        <v>0</v>
      </c>
      <c r="H154" s="7">
        <v>0</v>
      </c>
      <c r="I154" s="7">
        <v>0</v>
      </c>
      <c r="J154" s="7">
        <v>0</v>
      </c>
      <c r="K154" s="7">
        <v>0</v>
      </c>
      <c r="L154" s="7">
        <v>0</v>
      </c>
      <c r="M154" s="7">
        <v>0</v>
      </c>
      <c r="N154" s="7">
        <v>0</v>
      </c>
      <c r="O154" s="7">
        <v>0</v>
      </c>
      <c r="P154" s="7">
        <v>0</v>
      </c>
      <c r="Q154" s="7">
        <v>0</v>
      </c>
      <c r="R154" s="7">
        <v>0</v>
      </c>
      <c r="S154" s="8"/>
      <c r="T154" s="8"/>
      <c r="U154" s="8"/>
      <c r="V154" s="8"/>
      <c r="W154" s="8"/>
      <c r="X154" s="8"/>
      <c r="Y154" s="8"/>
      <c r="Z154" s="8"/>
      <c r="AA154" s="8"/>
      <c r="AB154" s="8"/>
      <c r="AC154" s="8"/>
      <c r="AD154" s="8"/>
      <c r="AE154" s="8"/>
      <c r="AF154" s="8"/>
      <c r="AG154" s="7">
        <v>0</v>
      </c>
      <c r="AH154" s="7">
        <v>0</v>
      </c>
      <c r="AI154" s="7">
        <v>0</v>
      </c>
      <c r="AJ154" s="7">
        <v>0</v>
      </c>
      <c r="AK154" s="7">
        <v>0</v>
      </c>
      <c r="AL154" s="7">
        <v>0</v>
      </c>
      <c r="AM154" s="7">
        <v>0</v>
      </c>
      <c r="AN154" s="7">
        <v>0</v>
      </c>
      <c r="AO154" s="7">
        <v>0</v>
      </c>
      <c r="AP154" s="7">
        <v>0</v>
      </c>
      <c r="AQ154" s="7">
        <v>0</v>
      </c>
      <c r="AR154" s="7">
        <v>0</v>
      </c>
      <c r="AS154" s="7">
        <v>0</v>
      </c>
      <c r="AT154" s="7">
        <v>0</v>
      </c>
      <c r="AU154" s="7"/>
      <c r="AV154" s="7"/>
      <c r="AW154" s="7"/>
      <c r="AX154" s="7"/>
      <c r="AY154" s="7"/>
      <c r="AZ154" s="7"/>
      <c r="BA154" s="7"/>
      <c r="BB154" s="7"/>
      <c r="BC154" s="7"/>
      <c r="BD154" s="7"/>
      <c r="BE154" s="7"/>
      <c r="BF154" s="7"/>
      <c r="BG154" s="7"/>
      <c r="BH154" s="7"/>
    </row>
    <row r="155" spans="3:60" hidden="1">
      <c r="C155" s="6" t="s">
        <v>565</v>
      </c>
      <c r="D155" s="6" t="s">
        <v>552</v>
      </c>
      <c r="E155" s="7">
        <v>0</v>
      </c>
      <c r="F155" s="7">
        <v>0</v>
      </c>
      <c r="G155" s="7">
        <v>0</v>
      </c>
      <c r="H155" s="7">
        <v>0</v>
      </c>
      <c r="I155" s="7">
        <v>0</v>
      </c>
      <c r="J155" s="7">
        <v>0</v>
      </c>
      <c r="K155" s="7">
        <v>0</v>
      </c>
      <c r="L155" s="7">
        <v>0</v>
      </c>
      <c r="M155" s="7">
        <v>0</v>
      </c>
      <c r="N155" s="7">
        <v>0</v>
      </c>
      <c r="O155" s="7">
        <v>0</v>
      </c>
      <c r="P155" s="7">
        <v>0</v>
      </c>
      <c r="Q155" s="7">
        <v>0</v>
      </c>
      <c r="R155" s="7">
        <v>0</v>
      </c>
      <c r="S155" s="8"/>
      <c r="T155" s="8"/>
      <c r="U155" s="8"/>
      <c r="V155" s="8"/>
      <c r="W155" s="8"/>
      <c r="X155" s="8"/>
      <c r="Y155" s="8"/>
      <c r="Z155" s="8"/>
      <c r="AA155" s="8"/>
      <c r="AB155" s="8"/>
      <c r="AC155" s="8"/>
      <c r="AD155" s="8"/>
      <c r="AE155" s="8"/>
      <c r="AF155" s="8"/>
      <c r="AG155" s="7">
        <v>0</v>
      </c>
      <c r="AH155" s="7">
        <v>0</v>
      </c>
      <c r="AI155" s="7">
        <v>0</v>
      </c>
      <c r="AJ155" s="7">
        <v>0</v>
      </c>
      <c r="AK155" s="7">
        <v>0</v>
      </c>
      <c r="AL155" s="7">
        <v>0</v>
      </c>
      <c r="AM155" s="7">
        <v>0</v>
      </c>
      <c r="AN155" s="7">
        <v>0</v>
      </c>
      <c r="AO155" s="7">
        <v>0</v>
      </c>
      <c r="AP155" s="7">
        <v>0</v>
      </c>
      <c r="AQ155" s="7">
        <v>0</v>
      </c>
      <c r="AR155" s="7">
        <v>0</v>
      </c>
      <c r="AS155" s="7">
        <v>0</v>
      </c>
      <c r="AT155" s="7">
        <v>0</v>
      </c>
      <c r="AU155" s="7"/>
      <c r="AV155" s="7"/>
      <c r="AW155" s="7"/>
      <c r="AX155" s="7"/>
      <c r="AY155" s="7"/>
      <c r="AZ155" s="7"/>
      <c r="BA155" s="7"/>
      <c r="BB155" s="7"/>
      <c r="BC155" s="7"/>
      <c r="BD155" s="7"/>
      <c r="BE155" s="7"/>
      <c r="BF155" s="7"/>
      <c r="BG155" s="7"/>
      <c r="BH155" s="7"/>
    </row>
    <row r="156" spans="3:60" hidden="1">
      <c r="C156" s="6" t="s">
        <v>565</v>
      </c>
      <c r="D156" s="6" t="s">
        <v>553</v>
      </c>
      <c r="E156" s="7">
        <v>0</v>
      </c>
      <c r="F156" s="7">
        <v>0</v>
      </c>
      <c r="G156" s="7">
        <v>0</v>
      </c>
      <c r="H156" s="7">
        <v>0</v>
      </c>
      <c r="I156" s="7">
        <v>0</v>
      </c>
      <c r="J156" s="7">
        <v>0</v>
      </c>
      <c r="K156" s="7">
        <v>0</v>
      </c>
      <c r="L156" s="7">
        <v>0</v>
      </c>
      <c r="M156" s="7">
        <v>0</v>
      </c>
      <c r="N156" s="7">
        <v>0</v>
      </c>
      <c r="O156" s="7">
        <v>0</v>
      </c>
      <c r="P156" s="7">
        <v>0</v>
      </c>
      <c r="Q156" s="7">
        <v>0</v>
      </c>
      <c r="R156" s="7">
        <v>0</v>
      </c>
      <c r="S156" s="8"/>
      <c r="T156" s="8"/>
      <c r="U156" s="8"/>
      <c r="V156" s="8"/>
      <c r="W156" s="8"/>
      <c r="X156" s="8"/>
      <c r="Y156" s="8"/>
      <c r="Z156" s="8"/>
      <c r="AA156" s="8"/>
      <c r="AB156" s="8"/>
      <c r="AC156" s="8"/>
      <c r="AD156" s="8"/>
      <c r="AE156" s="8"/>
      <c r="AF156" s="8"/>
      <c r="AG156" s="7">
        <v>0</v>
      </c>
      <c r="AH156" s="7">
        <v>0</v>
      </c>
      <c r="AI156" s="7">
        <v>0</v>
      </c>
      <c r="AJ156" s="7">
        <v>0</v>
      </c>
      <c r="AK156" s="7">
        <v>0</v>
      </c>
      <c r="AL156" s="7">
        <v>0</v>
      </c>
      <c r="AM156" s="7">
        <v>0</v>
      </c>
      <c r="AN156" s="7">
        <v>0</v>
      </c>
      <c r="AO156" s="7">
        <v>0</v>
      </c>
      <c r="AP156" s="7">
        <v>0</v>
      </c>
      <c r="AQ156" s="7">
        <v>0</v>
      </c>
      <c r="AR156" s="7">
        <v>0</v>
      </c>
      <c r="AS156" s="7">
        <v>0</v>
      </c>
      <c r="AT156" s="7">
        <v>0</v>
      </c>
      <c r="AU156" s="7"/>
      <c r="AV156" s="7"/>
      <c r="AW156" s="7"/>
      <c r="AX156" s="7"/>
      <c r="AY156" s="7"/>
      <c r="AZ156" s="7"/>
      <c r="BA156" s="7"/>
      <c r="BB156" s="7"/>
      <c r="BC156" s="7"/>
      <c r="BD156" s="7"/>
      <c r="BE156" s="7"/>
      <c r="BF156" s="7"/>
      <c r="BG156" s="7"/>
      <c r="BH156" s="7"/>
    </row>
    <row r="157" spans="3:60" hidden="1">
      <c r="C157" s="6" t="s">
        <v>565</v>
      </c>
      <c r="D157" s="6" t="s">
        <v>554</v>
      </c>
      <c r="E157" s="7">
        <v>2397</v>
      </c>
      <c r="F157" s="7">
        <v>2576</v>
      </c>
      <c r="G157" s="7">
        <v>2625</v>
      </c>
      <c r="H157" s="7">
        <v>2802</v>
      </c>
      <c r="I157" s="7">
        <v>3087</v>
      </c>
      <c r="J157" s="7">
        <v>3063</v>
      </c>
      <c r="K157" s="7">
        <v>3149</v>
      </c>
      <c r="L157" s="7">
        <v>3210</v>
      </c>
      <c r="M157" s="7">
        <v>3255</v>
      </c>
      <c r="N157" s="7">
        <v>3389</v>
      </c>
      <c r="O157" s="7">
        <v>3308</v>
      </c>
      <c r="P157" s="7">
        <v>3326</v>
      </c>
      <c r="Q157" s="7">
        <v>3326</v>
      </c>
      <c r="R157" s="7">
        <v>3482</v>
      </c>
      <c r="S157" s="8"/>
      <c r="T157" s="8"/>
      <c r="U157" s="8"/>
      <c r="V157" s="8"/>
      <c r="W157" s="8"/>
      <c r="X157" s="8"/>
      <c r="Y157" s="8"/>
      <c r="Z157" s="8"/>
      <c r="AA157" s="8"/>
      <c r="AB157" s="8"/>
      <c r="AC157" s="8"/>
      <c r="AD157" s="8"/>
      <c r="AE157" s="8"/>
      <c r="AF157" s="8"/>
      <c r="AG157" s="7">
        <v>629458</v>
      </c>
      <c r="AH157" s="7">
        <v>762880</v>
      </c>
      <c r="AI157" s="7">
        <v>743260</v>
      </c>
      <c r="AJ157" s="7">
        <v>788780</v>
      </c>
      <c r="AK157" s="7">
        <v>928665</v>
      </c>
      <c r="AL157" s="7">
        <v>874597</v>
      </c>
      <c r="AM157" s="7">
        <v>1015564</v>
      </c>
      <c r="AN157" s="7">
        <v>1048480</v>
      </c>
      <c r="AO157" s="7">
        <v>1114734</v>
      </c>
      <c r="AP157" s="7">
        <v>1179732</v>
      </c>
      <c r="AQ157" s="7">
        <v>1290564</v>
      </c>
      <c r="AR157" s="7">
        <v>1192055</v>
      </c>
      <c r="AS157" s="7">
        <v>996225</v>
      </c>
      <c r="AT157" s="7">
        <v>1215325</v>
      </c>
      <c r="AU157" s="7"/>
      <c r="AV157" s="7"/>
      <c r="AW157" s="7"/>
      <c r="AX157" s="7"/>
      <c r="AY157" s="7"/>
      <c r="AZ157" s="7"/>
      <c r="BA157" s="7"/>
      <c r="BB157" s="7"/>
      <c r="BC157" s="7"/>
      <c r="BD157" s="7"/>
      <c r="BE157" s="7"/>
      <c r="BF157" s="7"/>
      <c r="BG157" s="7"/>
      <c r="BH157" s="7"/>
    </row>
    <row r="158" spans="3:60" hidden="1">
      <c r="C158" s="6" t="s">
        <v>566</v>
      </c>
      <c r="D158" s="6" t="s">
        <v>543</v>
      </c>
      <c r="E158" s="7">
        <v>1</v>
      </c>
      <c r="F158" s="7">
        <v>1</v>
      </c>
      <c r="G158" s="7">
        <v>0</v>
      </c>
      <c r="H158" s="7">
        <v>0</v>
      </c>
      <c r="I158" s="7">
        <v>0</v>
      </c>
      <c r="J158" s="7">
        <v>0</v>
      </c>
      <c r="K158" s="7">
        <v>0</v>
      </c>
      <c r="L158" s="7">
        <v>0</v>
      </c>
      <c r="M158" s="7">
        <v>0</v>
      </c>
      <c r="N158" s="7">
        <v>0</v>
      </c>
      <c r="O158" s="7">
        <v>20</v>
      </c>
      <c r="P158" s="7">
        <v>0</v>
      </c>
      <c r="Q158" s="7">
        <v>0</v>
      </c>
      <c r="R158" s="7">
        <v>0</v>
      </c>
      <c r="S158" s="8">
        <v>275</v>
      </c>
      <c r="T158" s="8">
        <v>308</v>
      </c>
      <c r="U158" s="8"/>
      <c r="V158" s="8"/>
      <c r="W158" s="8"/>
      <c r="X158" s="8"/>
      <c r="Y158" s="8"/>
      <c r="Z158" s="8"/>
      <c r="AA158" s="8"/>
      <c r="AB158" s="8"/>
      <c r="AC158" s="8">
        <v>294</v>
      </c>
      <c r="AD158" s="8"/>
      <c r="AE158" s="8"/>
      <c r="AF158" s="8"/>
      <c r="AG158" s="7">
        <v>275</v>
      </c>
      <c r="AH158" s="7">
        <v>308</v>
      </c>
      <c r="AI158" s="7">
        <v>0</v>
      </c>
      <c r="AJ158" s="7">
        <v>0</v>
      </c>
      <c r="AK158" s="7">
        <v>0</v>
      </c>
      <c r="AL158" s="7">
        <v>0</v>
      </c>
      <c r="AM158" s="7">
        <v>0</v>
      </c>
      <c r="AN158" s="7">
        <v>0</v>
      </c>
      <c r="AO158" s="7">
        <v>0</v>
      </c>
      <c r="AP158" s="7">
        <v>0</v>
      </c>
      <c r="AQ158" s="7">
        <v>5880</v>
      </c>
      <c r="AR158" s="7">
        <v>0</v>
      </c>
      <c r="AS158" s="7">
        <v>0</v>
      </c>
      <c r="AT158" s="7">
        <v>0</v>
      </c>
      <c r="AU158" s="7"/>
      <c r="AV158" s="7"/>
      <c r="AW158" s="7"/>
      <c r="AX158" s="7"/>
      <c r="AY158" s="7"/>
      <c r="AZ158" s="7"/>
      <c r="BA158" s="7"/>
      <c r="BB158" s="7"/>
      <c r="BC158" s="7"/>
      <c r="BD158" s="7"/>
      <c r="BE158" s="7"/>
      <c r="BF158" s="7"/>
      <c r="BG158" s="7"/>
      <c r="BH158" s="7"/>
    </row>
    <row r="159" spans="3:60" hidden="1">
      <c r="C159" s="6" t="s">
        <v>566</v>
      </c>
      <c r="D159" s="6" t="s">
        <v>544</v>
      </c>
      <c r="E159" s="7">
        <v>0</v>
      </c>
      <c r="F159" s="7">
        <v>0</v>
      </c>
      <c r="G159" s="7">
        <v>0</v>
      </c>
      <c r="H159" s="7">
        <v>0</v>
      </c>
      <c r="I159" s="7">
        <v>0</v>
      </c>
      <c r="J159" s="7">
        <v>0</v>
      </c>
      <c r="K159" s="7">
        <v>0</v>
      </c>
      <c r="L159" s="7">
        <v>0</v>
      </c>
      <c r="M159" s="7">
        <v>0</v>
      </c>
      <c r="N159" s="7">
        <v>0</v>
      </c>
      <c r="O159" s="7">
        <v>0</v>
      </c>
      <c r="P159" s="7">
        <v>0</v>
      </c>
      <c r="Q159" s="7">
        <v>0</v>
      </c>
      <c r="R159" s="7">
        <v>0</v>
      </c>
      <c r="S159" s="8"/>
      <c r="T159" s="8"/>
      <c r="U159" s="8"/>
      <c r="V159" s="8"/>
      <c r="W159" s="8"/>
      <c r="X159" s="8"/>
      <c r="Y159" s="8"/>
      <c r="Z159" s="8"/>
      <c r="AA159" s="8"/>
      <c r="AB159" s="8"/>
      <c r="AC159" s="8"/>
      <c r="AD159" s="8"/>
      <c r="AE159" s="8"/>
      <c r="AF159" s="8"/>
      <c r="AG159" s="7">
        <v>0</v>
      </c>
      <c r="AH159" s="7">
        <v>0</v>
      </c>
      <c r="AI159" s="7">
        <v>0</v>
      </c>
      <c r="AJ159" s="7">
        <v>0</v>
      </c>
      <c r="AK159" s="7">
        <v>0</v>
      </c>
      <c r="AL159" s="7">
        <v>0</v>
      </c>
      <c r="AM159" s="7">
        <v>0</v>
      </c>
      <c r="AN159" s="7">
        <v>0</v>
      </c>
      <c r="AO159" s="7">
        <v>0</v>
      </c>
      <c r="AP159" s="7">
        <v>0</v>
      </c>
      <c r="AQ159" s="7">
        <v>0</v>
      </c>
      <c r="AR159" s="7">
        <v>0</v>
      </c>
      <c r="AS159" s="7">
        <v>0</v>
      </c>
      <c r="AT159" s="7">
        <v>0</v>
      </c>
      <c r="AU159" s="7"/>
      <c r="AV159" s="7"/>
      <c r="AW159" s="7"/>
      <c r="AX159" s="7"/>
      <c r="AY159" s="7"/>
      <c r="AZ159" s="7"/>
      <c r="BA159" s="7"/>
      <c r="BB159" s="7"/>
      <c r="BC159" s="7"/>
      <c r="BD159" s="7"/>
      <c r="BE159" s="7"/>
      <c r="BF159" s="7"/>
      <c r="BG159" s="7"/>
      <c r="BH159" s="7"/>
    </row>
    <row r="160" spans="3:60" hidden="1">
      <c r="C160" s="6" t="s">
        <v>566</v>
      </c>
      <c r="D160" s="6" t="s">
        <v>545</v>
      </c>
      <c r="E160" s="7">
        <v>0</v>
      </c>
      <c r="F160" s="7">
        <v>0</v>
      </c>
      <c r="G160" s="7">
        <v>0</v>
      </c>
      <c r="H160" s="7">
        <v>0</v>
      </c>
      <c r="I160" s="7">
        <v>0</v>
      </c>
      <c r="J160" s="7">
        <v>0</v>
      </c>
      <c r="K160" s="7">
        <v>0</v>
      </c>
      <c r="L160" s="7">
        <v>0</v>
      </c>
      <c r="M160" s="7">
        <v>0</v>
      </c>
      <c r="N160" s="7">
        <v>0</v>
      </c>
      <c r="O160" s="7">
        <v>0</v>
      </c>
      <c r="P160" s="7">
        <v>0</v>
      </c>
      <c r="Q160" s="7">
        <v>0</v>
      </c>
      <c r="R160" s="7">
        <v>0</v>
      </c>
      <c r="S160" s="8"/>
      <c r="T160" s="8"/>
      <c r="U160" s="8"/>
      <c r="V160" s="8"/>
      <c r="W160" s="8"/>
      <c r="X160" s="8"/>
      <c r="Y160" s="8"/>
      <c r="Z160" s="8"/>
      <c r="AA160" s="8"/>
      <c r="AB160" s="8"/>
      <c r="AC160" s="8"/>
      <c r="AD160" s="8"/>
      <c r="AE160" s="8"/>
      <c r="AF160" s="8"/>
      <c r="AG160" s="7">
        <v>0</v>
      </c>
      <c r="AH160" s="7">
        <v>0</v>
      </c>
      <c r="AI160" s="7">
        <v>0</v>
      </c>
      <c r="AJ160" s="7">
        <v>0</v>
      </c>
      <c r="AK160" s="7">
        <v>0</v>
      </c>
      <c r="AL160" s="7">
        <v>0</v>
      </c>
      <c r="AM160" s="7">
        <v>0</v>
      </c>
      <c r="AN160" s="7">
        <v>0</v>
      </c>
      <c r="AO160" s="7">
        <v>0</v>
      </c>
      <c r="AP160" s="7">
        <v>0</v>
      </c>
      <c r="AQ160" s="7">
        <v>0</v>
      </c>
      <c r="AR160" s="7">
        <v>0</v>
      </c>
      <c r="AS160" s="7">
        <v>0</v>
      </c>
      <c r="AT160" s="7">
        <v>0</v>
      </c>
      <c r="AU160" s="7"/>
      <c r="AV160" s="7"/>
      <c r="AW160" s="7"/>
      <c r="AX160" s="7"/>
      <c r="AY160" s="7"/>
      <c r="AZ160" s="7"/>
      <c r="BA160" s="7"/>
      <c r="BB160" s="7"/>
      <c r="BC160" s="7"/>
      <c r="BD160" s="7"/>
      <c r="BE160" s="7"/>
      <c r="BF160" s="7"/>
      <c r="BG160" s="7"/>
      <c r="BH160" s="7"/>
    </row>
    <row r="161" spans="3:60" hidden="1">
      <c r="C161" s="6" t="s">
        <v>566</v>
      </c>
      <c r="D161" s="6" t="s">
        <v>546</v>
      </c>
      <c r="E161" s="7">
        <v>333</v>
      </c>
      <c r="F161" s="7">
        <v>330</v>
      </c>
      <c r="G161" s="7">
        <v>317</v>
      </c>
      <c r="H161" s="7">
        <v>338</v>
      </c>
      <c r="I161" s="7">
        <v>355</v>
      </c>
      <c r="J161" s="7">
        <v>351</v>
      </c>
      <c r="K161" s="7">
        <v>382</v>
      </c>
      <c r="L161" s="7">
        <v>442</v>
      </c>
      <c r="M161" s="7">
        <v>487</v>
      </c>
      <c r="N161" s="7">
        <v>526</v>
      </c>
      <c r="O161" s="7">
        <v>559</v>
      </c>
      <c r="P161" s="7">
        <v>500</v>
      </c>
      <c r="Q161" s="7">
        <v>568</v>
      </c>
      <c r="R161" s="7">
        <v>550</v>
      </c>
      <c r="S161" s="8">
        <v>283.02999999999997</v>
      </c>
      <c r="T161" s="8">
        <v>283.7</v>
      </c>
      <c r="U161" s="8">
        <v>256.02999999999997</v>
      </c>
      <c r="V161" s="8">
        <v>281.11</v>
      </c>
      <c r="W161" s="8">
        <v>285.79000000000002</v>
      </c>
      <c r="X161" s="8">
        <v>269.08</v>
      </c>
      <c r="Y161" s="8">
        <v>281.06</v>
      </c>
      <c r="Z161" s="8">
        <v>315.41000000000003</v>
      </c>
      <c r="AA161" s="8">
        <v>317.75</v>
      </c>
      <c r="AB161" s="8">
        <v>289.99</v>
      </c>
      <c r="AC161" s="8">
        <v>291.45</v>
      </c>
      <c r="AD161" s="8">
        <v>292.43</v>
      </c>
      <c r="AE161" s="8">
        <v>266.68</v>
      </c>
      <c r="AF161" s="8">
        <v>278.19</v>
      </c>
      <c r="AG161" s="7">
        <v>94248</v>
      </c>
      <c r="AH161" s="7">
        <v>93620</v>
      </c>
      <c r="AI161" s="7">
        <v>81161</v>
      </c>
      <c r="AJ161" s="7">
        <v>95014</v>
      </c>
      <c r="AK161" s="7">
        <v>101457</v>
      </c>
      <c r="AL161" s="7">
        <v>94448</v>
      </c>
      <c r="AM161" s="7">
        <v>107366</v>
      </c>
      <c r="AN161" s="7">
        <v>139411</v>
      </c>
      <c r="AO161" s="7">
        <v>154742</v>
      </c>
      <c r="AP161" s="7">
        <v>152534</v>
      </c>
      <c r="AQ161" s="7">
        <v>162920</v>
      </c>
      <c r="AR161" s="7">
        <v>146216</v>
      </c>
      <c r="AS161" s="7">
        <v>151472</v>
      </c>
      <c r="AT161" s="7">
        <v>153005</v>
      </c>
      <c r="AU161" s="7"/>
      <c r="AV161" s="7"/>
      <c r="AW161" s="7"/>
      <c r="AX161" s="7"/>
      <c r="AY161" s="7"/>
      <c r="AZ161" s="7"/>
      <c r="BA161" s="7"/>
      <c r="BB161" s="7"/>
      <c r="BC161" s="7"/>
      <c r="BD161" s="7"/>
      <c r="BE161" s="7"/>
      <c r="BF161" s="7"/>
      <c r="BG161" s="7"/>
      <c r="BH161" s="7"/>
    </row>
    <row r="162" spans="3:60" hidden="1">
      <c r="C162" s="6" t="s">
        <v>566</v>
      </c>
      <c r="D162" s="6" t="s">
        <v>547</v>
      </c>
      <c r="E162" s="7">
        <v>475</v>
      </c>
      <c r="F162" s="7">
        <v>464</v>
      </c>
      <c r="G162" s="7">
        <v>441</v>
      </c>
      <c r="H162" s="7">
        <v>452</v>
      </c>
      <c r="I162" s="7">
        <v>458</v>
      </c>
      <c r="J162" s="7">
        <v>467</v>
      </c>
      <c r="K162" s="7">
        <v>444</v>
      </c>
      <c r="L162" s="7">
        <v>503</v>
      </c>
      <c r="M162" s="7">
        <v>389</v>
      </c>
      <c r="N162" s="7">
        <v>395</v>
      </c>
      <c r="O162" s="7">
        <v>382</v>
      </c>
      <c r="P162" s="7">
        <v>376</v>
      </c>
      <c r="Q162" s="7">
        <v>404</v>
      </c>
      <c r="R162" s="7">
        <v>390</v>
      </c>
      <c r="S162" s="8">
        <v>290.99</v>
      </c>
      <c r="T162" s="8">
        <v>291.19</v>
      </c>
      <c r="U162" s="8">
        <v>291.56</v>
      </c>
      <c r="V162" s="8">
        <v>300.91000000000003</v>
      </c>
      <c r="W162" s="8">
        <v>306.60000000000002</v>
      </c>
      <c r="X162" s="8">
        <v>288.02999999999997</v>
      </c>
      <c r="Y162" s="8">
        <v>312.45</v>
      </c>
      <c r="Z162" s="8">
        <v>343.84</v>
      </c>
      <c r="AA162" s="8">
        <v>337.78</v>
      </c>
      <c r="AB162" s="8">
        <v>312.01</v>
      </c>
      <c r="AC162" s="8">
        <v>312.14999999999998</v>
      </c>
      <c r="AD162" s="8">
        <v>311.16000000000003</v>
      </c>
      <c r="AE162" s="8">
        <v>284.31</v>
      </c>
      <c r="AF162" s="8">
        <v>300.3</v>
      </c>
      <c r="AG162" s="7">
        <v>138221</v>
      </c>
      <c r="AH162" s="7">
        <v>135110</v>
      </c>
      <c r="AI162" s="7">
        <v>128577</v>
      </c>
      <c r="AJ162" s="7">
        <v>136013</v>
      </c>
      <c r="AK162" s="7">
        <v>140423</v>
      </c>
      <c r="AL162" s="7">
        <v>134509</v>
      </c>
      <c r="AM162" s="7">
        <v>138728</v>
      </c>
      <c r="AN162" s="7">
        <v>172952</v>
      </c>
      <c r="AO162" s="7">
        <v>131396</v>
      </c>
      <c r="AP162" s="7">
        <v>123243</v>
      </c>
      <c r="AQ162" s="7">
        <v>119243</v>
      </c>
      <c r="AR162" s="7">
        <v>116996</v>
      </c>
      <c r="AS162" s="7">
        <v>114860</v>
      </c>
      <c r="AT162" s="7">
        <v>117118</v>
      </c>
      <c r="AU162" s="7"/>
      <c r="AV162" s="7"/>
      <c r="AW162" s="7"/>
      <c r="AX162" s="7"/>
      <c r="AY162" s="7"/>
      <c r="AZ162" s="7"/>
      <c r="BA162" s="7"/>
      <c r="BB162" s="7"/>
      <c r="BC162" s="7"/>
      <c r="BD162" s="7"/>
      <c r="BE162" s="7"/>
      <c r="BF162" s="7"/>
      <c r="BG162" s="7"/>
      <c r="BH162" s="7"/>
    </row>
    <row r="163" spans="3:60" hidden="1">
      <c r="C163" s="6" t="s">
        <v>566</v>
      </c>
      <c r="D163" s="6" t="s">
        <v>548</v>
      </c>
      <c r="E163" s="7">
        <v>808</v>
      </c>
      <c r="F163" s="7">
        <v>794</v>
      </c>
      <c r="G163" s="7">
        <v>758</v>
      </c>
      <c r="H163" s="7">
        <v>790</v>
      </c>
      <c r="I163" s="7">
        <v>813</v>
      </c>
      <c r="J163" s="7">
        <v>818</v>
      </c>
      <c r="K163" s="7">
        <v>826</v>
      </c>
      <c r="L163" s="7">
        <v>945</v>
      </c>
      <c r="M163" s="7">
        <v>876</v>
      </c>
      <c r="N163" s="7">
        <v>921</v>
      </c>
      <c r="O163" s="7">
        <v>941</v>
      </c>
      <c r="P163" s="7">
        <v>876</v>
      </c>
      <c r="Q163" s="7">
        <v>972</v>
      </c>
      <c r="R163" s="7">
        <v>940</v>
      </c>
      <c r="S163" s="8">
        <v>287.70999999999998</v>
      </c>
      <c r="T163" s="8">
        <v>288.07</v>
      </c>
      <c r="U163" s="8">
        <v>276.7</v>
      </c>
      <c r="V163" s="8">
        <v>292.44</v>
      </c>
      <c r="W163" s="8">
        <v>297.52</v>
      </c>
      <c r="X163" s="8">
        <v>279.89999999999998</v>
      </c>
      <c r="Y163" s="8">
        <v>297.93</v>
      </c>
      <c r="Z163" s="8">
        <v>330.54</v>
      </c>
      <c r="AA163" s="8">
        <v>326.64</v>
      </c>
      <c r="AB163" s="8">
        <v>299.43</v>
      </c>
      <c r="AC163" s="8">
        <v>299.85000000000002</v>
      </c>
      <c r="AD163" s="8">
        <v>300.47000000000003</v>
      </c>
      <c r="AE163" s="8">
        <v>274</v>
      </c>
      <c r="AF163" s="8">
        <v>287.36</v>
      </c>
      <c r="AG163" s="7">
        <v>232469</v>
      </c>
      <c r="AH163" s="7">
        <v>228730</v>
      </c>
      <c r="AI163" s="7">
        <v>209738</v>
      </c>
      <c r="AJ163" s="7">
        <v>231027</v>
      </c>
      <c r="AK163" s="7">
        <v>241880</v>
      </c>
      <c r="AL163" s="7">
        <v>228957</v>
      </c>
      <c r="AM163" s="7">
        <v>246094</v>
      </c>
      <c r="AN163" s="7">
        <v>312363</v>
      </c>
      <c r="AO163" s="7">
        <v>286138</v>
      </c>
      <c r="AP163" s="7">
        <v>275777</v>
      </c>
      <c r="AQ163" s="7">
        <v>282163</v>
      </c>
      <c r="AR163" s="7">
        <v>263212</v>
      </c>
      <c r="AS163" s="7">
        <v>266332</v>
      </c>
      <c r="AT163" s="7">
        <v>270123</v>
      </c>
      <c r="AU163" s="7"/>
      <c r="AV163" s="7"/>
      <c r="AW163" s="7"/>
      <c r="AX163" s="7"/>
      <c r="AY163" s="7"/>
      <c r="AZ163" s="7"/>
      <c r="BA163" s="7"/>
      <c r="BB163" s="7"/>
      <c r="BC163" s="7"/>
      <c r="BD163" s="7"/>
      <c r="BE163" s="7"/>
      <c r="BF163" s="7"/>
      <c r="BG163" s="7"/>
      <c r="BH163" s="7"/>
    </row>
    <row r="164" spans="3:60" hidden="1">
      <c r="C164" s="6" t="s">
        <v>566</v>
      </c>
      <c r="D164" s="6" t="s">
        <v>549</v>
      </c>
      <c r="E164" s="7">
        <v>809</v>
      </c>
      <c r="F164" s="7">
        <v>795</v>
      </c>
      <c r="G164" s="7">
        <v>758</v>
      </c>
      <c r="H164" s="7">
        <v>790</v>
      </c>
      <c r="I164" s="7">
        <v>813</v>
      </c>
      <c r="J164" s="7">
        <v>818</v>
      </c>
      <c r="K164" s="7">
        <v>826</v>
      </c>
      <c r="L164" s="7">
        <v>945</v>
      </c>
      <c r="M164" s="7">
        <v>876</v>
      </c>
      <c r="N164" s="7">
        <v>921</v>
      </c>
      <c r="O164" s="7">
        <v>961</v>
      </c>
      <c r="P164" s="7">
        <v>876</v>
      </c>
      <c r="Q164" s="7">
        <v>972</v>
      </c>
      <c r="R164" s="7">
        <v>940</v>
      </c>
      <c r="S164" s="8">
        <v>287.69</v>
      </c>
      <c r="T164" s="8">
        <v>288.10000000000002</v>
      </c>
      <c r="U164" s="8">
        <v>276.7</v>
      </c>
      <c r="V164" s="8">
        <v>292.44</v>
      </c>
      <c r="W164" s="8">
        <v>297.52</v>
      </c>
      <c r="X164" s="8">
        <v>279.89999999999998</v>
      </c>
      <c r="Y164" s="8">
        <v>297.93</v>
      </c>
      <c r="Z164" s="8">
        <v>330.54</v>
      </c>
      <c r="AA164" s="8">
        <v>326.64</v>
      </c>
      <c r="AB164" s="8">
        <v>299.43</v>
      </c>
      <c r="AC164" s="8">
        <v>299.73</v>
      </c>
      <c r="AD164" s="8">
        <v>300.47000000000003</v>
      </c>
      <c r="AE164" s="8">
        <v>274</v>
      </c>
      <c r="AF164" s="8">
        <v>287.36</v>
      </c>
      <c r="AG164" s="7">
        <v>232744</v>
      </c>
      <c r="AH164" s="7">
        <v>229038</v>
      </c>
      <c r="AI164" s="7">
        <v>209738</v>
      </c>
      <c r="AJ164" s="7">
        <v>231027</v>
      </c>
      <c r="AK164" s="7">
        <v>241880</v>
      </c>
      <c r="AL164" s="7">
        <v>228957</v>
      </c>
      <c r="AM164" s="7">
        <v>246094</v>
      </c>
      <c r="AN164" s="7">
        <v>312363</v>
      </c>
      <c r="AO164" s="7">
        <v>286138</v>
      </c>
      <c r="AP164" s="7">
        <v>275777</v>
      </c>
      <c r="AQ164" s="7">
        <v>288043</v>
      </c>
      <c r="AR164" s="7">
        <v>263212</v>
      </c>
      <c r="AS164" s="7">
        <v>266332</v>
      </c>
      <c r="AT164" s="7">
        <v>270123</v>
      </c>
      <c r="AU164" s="7"/>
      <c r="AV164" s="7"/>
      <c r="AW164" s="7"/>
      <c r="AX164" s="7"/>
      <c r="AY164" s="7"/>
      <c r="AZ164" s="7"/>
      <c r="BA164" s="7"/>
      <c r="BB164" s="7"/>
      <c r="BC164" s="7"/>
      <c r="BD164" s="7"/>
      <c r="BE164" s="7"/>
      <c r="BF164" s="7"/>
      <c r="BG164" s="7"/>
      <c r="BH164" s="7"/>
    </row>
    <row r="165" spans="3:60" hidden="1">
      <c r="C165" s="6" t="s">
        <v>566</v>
      </c>
      <c r="D165" s="6" t="s">
        <v>550</v>
      </c>
      <c r="E165" s="7">
        <v>0</v>
      </c>
      <c r="F165" s="7">
        <v>0</v>
      </c>
      <c r="G165" s="7">
        <v>0</v>
      </c>
      <c r="H165" s="7">
        <v>0</v>
      </c>
      <c r="I165" s="7">
        <v>0</v>
      </c>
      <c r="J165" s="7">
        <v>0</v>
      </c>
      <c r="K165" s="7">
        <v>0</v>
      </c>
      <c r="L165" s="7">
        <v>0</v>
      </c>
      <c r="M165" s="7">
        <v>0</v>
      </c>
      <c r="N165" s="7">
        <v>0</v>
      </c>
      <c r="O165" s="7">
        <v>0</v>
      </c>
      <c r="P165" s="7">
        <v>0</v>
      </c>
      <c r="Q165" s="7">
        <v>0</v>
      </c>
      <c r="R165" s="7">
        <v>0</v>
      </c>
      <c r="S165" s="8"/>
      <c r="T165" s="8"/>
      <c r="U165" s="8"/>
      <c r="V165" s="8"/>
      <c r="W165" s="8"/>
      <c r="X165" s="8"/>
      <c r="Y165" s="8"/>
      <c r="Z165" s="8"/>
      <c r="AA165" s="8"/>
      <c r="AB165" s="8"/>
      <c r="AC165" s="8"/>
      <c r="AD165" s="8"/>
      <c r="AE165" s="8"/>
      <c r="AF165" s="8"/>
      <c r="AG165" s="7">
        <v>0</v>
      </c>
      <c r="AH165" s="7">
        <v>0</v>
      </c>
      <c r="AI165" s="7">
        <v>0</v>
      </c>
      <c r="AJ165" s="7">
        <v>0</v>
      </c>
      <c r="AK165" s="7">
        <v>0</v>
      </c>
      <c r="AL165" s="7">
        <v>0</v>
      </c>
      <c r="AM165" s="7">
        <v>0</v>
      </c>
      <c r="AN165" s="7">
        <v>0</v>
      </c>
      <c r="AO165" s="7">
        <v>0</v>
      </c>
      <c r="AP165" s="7">
        <v>0</v>
      </c>
      <c r="AQ165" s="7">
        <v>0</v>
      </c>
      <c r="AR165" s="7">
        <v>0</v>
      </c>
      <c r="AS165" s="7">
        <v>0</v>
      </c>
      <c r="AT165" s="7">
        <v>0</v>
      </c>
      <c r="AU165" s="7"/>
      <c r="AV165" s="7"/>
      <c r="AW165" s="7"/>
      <c r="AX165" s="7"/>
      <c r="AY165" s="7"/>
      <c r="AZ165" s="7"/>
      <c r="BA165" s="7"/>
      <c r="BB165" s="7"/>
      <c r="BC165" s="7"/>
      <c r="BD165" s="7"/>
      <c r="BE165" s="7"/>
      <c r="BF165" s="7"/>
      <c r="BG165" s="7"/>
      <c r="BH165" s="7"/>
    </row>
    <row r="166" spans="3:60" hidden="1">
      <c r="C166" s="6" t="s">
        <v>566</v>
      </c>
      <c r="D166" s="6" t="s">
        <v>551</v>
      </c>
      <c r="E166" s="7">
        <v>0</v>
      </c>
      <c r="F166" s="7">
        <v>0</v>
      </c>
      <c r="G166" s="7">
        <v>0</v>
      </c>
      <c r="H166" s="7">
        <v>0</v>
      </c>
      <c r="I166" s="7">
        <v>0</v>
      </c>
      <c r="J166" s="7">
        <v>0</v>
      </c>
      <c r="K166" s="7">
        <v>0</v>
      </c>
      <c r="L166" s="7">
        <v>0</v>
      </c>
      <c r="M166" s="7">
        <v>0</v>
      </c>
      <c r="N166" s="7">
        <v>0</v>
      </c>
      <c r="O166" s="7">
        <v>0</v>
      </c>
      <c r="P166" s="7">
        <v>0</v>
      </c>
      <c r="Q166" s="7">
        <v>0</v>
      </c>
      <c r="R166" s="7">
        <v>0</v>
      </c>
      <c r="S166" s="8"/>
      <c r="T166" s="8"/>
      <c r="U166" s="8"/>
      <c r="V166" s="8"/>
      <c r="W166" s="8"/>
      <c r="X166" s="8"/>
      <c r="Y166" s="8"/>
      <c r="Z166" s="8"/>
      <c r="AA166" s="8"/>
      <c r="AB166" s="8"/>
      <c r="AC166" s="8"/>
      <c r="AD166" s="8"/>
      <c r="AE166" s="8"/>
      <c r="AF166" s="8"/>
      <c r="AG166" s="7">
        <v>0</v>
      </c>
      <c r="AH166" s="7">
        <v>0</v>
      </c>
      <c r="AI166" s="7">
        <v>0</v>
      </c>
      <c r="AJ166" s="7">
        <v>0</v>
      </c>
      <c r="AK166" s="7">
        <v>0</v>
      </c>
      <c r="AL166" s="7">
        <v>0</v>
      </c>
      <c r="AM166" s="7">
        <v>0</v>
      </c>
      <c r="AN166" s="7">
        <v>0</v>
      </c>
      <c r="AO166" s="7">
        <v>0</v>
      </c>
      <c r="AP166" s="7">
        <v>0</v>
      </c>
      <c r="AQ166" s="7">
        <v>0</v>
      </c>
      <c r="AR166" s="7">
        <v>0</v>
      </c>
      <c r="AS166" s="7">
        <v>0</v>
      </c>
      <c r="AT166" s="7">
        <v>0</v>
      </c>
      <c r="AU166" s="7"/>
      <c r="AV166" s="7"/>
      <c r="AW166" s="7"/>
      <c r="AX166" s="7"/>
      <c r="AY166" s="7"/>
      <c r="AZ166" s="7"/>
      <c r="BA166" s="7"/>
      <c r="BB166" s="7"/>
      <c r="BC166" s="7"/>
      <c r="BD166" s="7"/>
      <c r="BE166" s="7"/>
      <c r="BF166" s="7"/>
      <c r="BG166" s="7"/>
      <c r="BH166" s="7"/>
    </row>
    <row r="167" spans="3:60" hidden="1">
      <c r="C167" s="6" t="s">
        <v>566</v>
      </c>
      <c r="D167" s="6" t="s">
        <v>552</v>
      </c>
      <c r="E167" s="7">
        <v>0</v>
      </c>
      <c r="F167" s="7">
        <v>0</v>
      </c>
      <c r="G167" s="7">
        <v>0</v>
      </c>
      <c r="H167" s="7">
        <v>0</v>
      </c>
      <c r="I167" s="7">
        <v>0</v>
      </c>
      <c r="J167" s="7">
        <v>0</v>
      </c>
      <c r="K167" s="7">
        <v>0</v>
      </c>
      <c r="L167" s="7">
        <v>0</v>
      </c>
      <c r="M167" s="7">
        <v>0</v>
      </c>
      <c r="N167" s="7">
        <v>0</v>
      </c>
      <c r="O167" s="7">
        <v>0</v>
      </c>
      <c r="P167" s="7">
        <v>0</v>
      </c>
      <c r="Q167" s="7">
        <v>0</v>
      </c>
      <c r="R167" s="7">
        <v>0</v>
      </c>
      <c r="S167" s="8"/>
      <c r="T167" s="8"/>
      <c r="U167" s="8"/>
      <c r="V167" s="8"/>
      <c r="W167" s="8"/>
      <c r="X167" s="8"/>
      <c r="Y167" s="8"/>
      <c r="Z167" s="8"/>
      <c r="AA167" s="8"/>
      <c r="AB167" s="8"/>
      <c r="AC167" s="8"/>
      <c r="AD167" s="8"/>
      <c r="AE167" s="8"/>
      <c r="AF167" s="8"/>
      <c r="AG167" s="7">
        <v>0</v>
      </c>
      <c r="AH167" s="7">
        <v>0</v>
      </c>
      <c r="AI167" s="7">
        <v>0</v>
      </c>
      <c r="AJ167" s="7">
        <v>0</v>
      </c>
      <c r="AK167" s="7">
        <v>0</v>
      </c>
      <c r="AL167" s="7">
        <v>0</v>
      </c>
      <c r="AM167" s="7">
        <v>0</v>
      </c>
      <c r="AN167" s="7">
        <v>0</v>
      </c>
      <c r="AO167" s="7">
        <v>0</v>
      </c>
      <c r="AP167" s="7">
        <v>0</v>
      </c>
      <c r="AQ167" s="7">
        <v>0</v>
      </c>
      <c r="AR167" s="7">
        <v>0</v>
      </c>
      <c r="AS167" s="7">
        <v>0</v>
      </c>
      <c r="AT167" s="7">
        <v>0</v>
      </c>
      <c r="AU167" s="7"/>
      <c r="AV167" s="7"/>
      <c r="AW167" s="7"/>
      <c r="AX167" s="7"/>
      <c r="AY167" s="7"/>
      <c r="AZ167" s="7"/>
      <c r="BA167" s="7"/>
      <c r="BB167" s="7"/>
      <c r="BC167" s="7"/>
      <c r="BD167" s="7"/>
      <c r="BE167" s="7"/>
      <c r="BF167" s="7"/>
      <c r="BG167" s="7"/>
      <c r="BH167" s="7"/>
    </row>
    <row r="168" spans="3:60" hidden="1">
      <c r="C168" s="6" t="s">
        <v>566</v>
      </c>
      <c r="D168" s="6" t="s">
        <v>553</v>
      </c>
      <c r="E168" s="7">
        <v>0</v>
      </c>
      <c r="F168" s="7">
        <v>0</v>
      </c>
      <c r="G168" s="7">
        <v>0</v>
      </c>
      <c r="H168" s="7">
        <v>0</v>
      </c>
      <c r="I168" s="7">
        <v>0</v>
      </c>
      <c r="J168" s="7">
        <v>0</v>
      </c>
      <c r="K168" s="7">
        <v>0</v>
      </c>
      <c r="L168" s="7">
        <v>0</v>
      </c>
      <c r="M168" s="7">
        <v>0</v>
      </c>
      <c r="N168" s="7">
        <v>0</v>
      </c>
      <c r="O168" s="7">
        <v>0</v>
      </c>
      <c r="P168" s="7">
        <v>0</v>
      </c>
      <c r="Q168" s="7">
        <v>0</v>
      </c>
      <c r="R168" s="7">
        <v>0</v>
      </c>
      <c r="S168" s="8"/>
      <c r="T168" s="8"/>
      <c r="U168" s="8"/>
      <c r="V168" s="8"/>
      <c r="W168" s="8"/>
      <c r="X168" s="8"/>
      <c r="Y168" s="8"/>
      <c r="Z168" s="8"/>
      <c r="AA168" s="8"/>
      <c r="AB168" s="8"/>
      <c r="AC168" s="8"/>
      <c r="AD168" s="8"/>
      <c r="AE168" s="8"/>
      <c r="AF168" s="8"/>
      <c r="AG168" s="7">
        <v>0</v>
      </c>
      <c r="AH168" s="7">
        <v>0</v>
      </c>
      <c r="AI168" s="7">
        <v>0</v>
      </c>
      <c r="AJ168" s="7">
        <v>0</v>
      </c>
      <c r="AK168" s="7">
        <v>0</v>
      </c>
      <c r="AL168" s="7">
        <v>0</v>
      </c>
      <c r="AM168" s="7">
        <v>0</v>
      </c>
      <c r="AN168" s="7">
        <v>0</v>
      </c>
      <c r="AO168" s="7">
        <v>0</v>
      </c>
      <c r="AP168" s="7">
        <v>0</v>
      </c>
      <c r="AQ168" s="7">
        <v>0</v>
      </c>
      <c r="AR168" s="7">
        <v>0</v>
      </c>
      <c r="AS168" s="7">
        <v>0</v>
      </c>
      <c r="AT168" s="7">
        <v>0</v>
      </c>
      <c r="AU168" s="7"/>
      <c r="AV168" s="7"/>
      <c r="AW168" s="7"/>
      <c r="AX168" s="7"/>
      <c r="AY168" s="7"/>
      <c r="AZ168" s="7"/>
      <c r="BA168" s="7"/>
      <c r="BB168" s="7"/>
      <c r="BC168" s="7"/>
      <c r="BD168" s="7"/>
      <c r="BE168" s="7"/>
      <c r="BF168" s="7"/>
      <c r="BG168" s="7"/>
      <c r="BH168" s="7"/>
    </row>
    <row r="169" spans="3:60" hidden="1">
      <c r="C169" s="6" t="s">
        <v>566</v>
      </c>
      <c r="D169" s="6" t="s">
        <v>554</v>
      </c>
      <c r="E169" s="7">
        <v>809</v>
      </c>
      <c r="F169" s="7">
        <v>795</v>
      </c>
      <c r="G169" s="7">
        <v>758</v>
      </c>
      <c r="H169" s="7">
        <v>790</v>
      </c>
      <c r="I169" s="7">
        <v>813</v>
      </c>
      <c r="J169" s="7">
        <v>818</v>
      </c>
      <c r="K169" s="7">
        <v>826</v>
      </c>
      <c r="L169" s="7">
        <v>945</v>
      </c>
      <c r="M169" s="7">
        <v>876</v>
      </c>
      <c r="N169" s="7">
        <v>921</v>
      </c>
      <c r="O169" s="7">
        <v>961</v>
      </c>
      <c r="P169" s="7">
        <v>876</v>
      </c>
      <c r="Q169" s="7">
        <v>972</v>
      </c>
      <c r="R169" s="7">
        <v>940</v>
      </c>
      <c r="S169" s="8"/>
      <c r="T169" s="8"/>
      <c r="U169" s="8"/>
      <c r="V169" s="8"/>
      <c r="W169" s="8"/>
      <c r="X169" s="8"/>
      <c r="Y169" s="8"/>
      <c r="Z169" s="8"/>
      <c r="AA169" s="8"/>
      <c r="AB169" s="8"/>
      <c r="AC169" s="8"/>
      <c r="AD169" s="8"/>
      <c r="AE169" s="8"/>
      <c r="AF169" s="8"/>
      <c r="AG169" s="7">
        <v>232744</v>
      </c>
      <c r="AH169" s="7">
        <v>229038</v>
      </c>
      <c r="AI169" s="7">
        <v>209738</v>
      </c>
      <c r="AJ169" s="7">
        <v>231027</v>
      </c>
      <c r="AK169" s="7">
        <v>241880</v>
      </c>
      <c r="AL169" s="7">
        <v>228957</v>
      </c>
      <c r="AM169" s="7">
        <v>246094</v>
      </c>
      <c r="AN169" s="7">
        <v>312363</v>
      </c>
      <c r="AO169" s="7">
        <v>286138</v>
      </c>
      <c r="AP169" s="7">
        <v>275777</v>
      </c>
      <c r="AQ169" s="7">
        <v>288043</v>
      </c>
      <c r="AR169" s="7">
        <v>263212</v>
      </c>
      <c r="AS169" s="7">
        <v>266332</v>
      </c>
      <c r="AT169" s="7">
        <v>270123</v>
      </c>
      <c r="AU169" s="7"/>
      <c r="AV169" s="7"/>
      <c r="AW169" s="7"/>
      <c r="AX169" s="7"/>
      <c r="AY169" s="7"/>
      <c r="AZ169" s="7"/>
      <c r="BA169" s="7"/>
      <c r="BB169" s="7"/>
      <c r="BC169" s="7"/>
      <c r="BD169" s="7"/>
      <c r="BE169" s="7"/>
      <c r="BF169" s="7"/>
      <c r="BG169" s="7"/>
      <c r="BH169" s="7"/>
    </row>
    <row r="170" spans="3:60" hidden="1">
      <c r="C170" s="6" t="s">
        <v>567</v>
      </c>
      <c r="D170" s="6" t="s">
        <v>543</v>
      </c>
      <c r="E170" s="7">
        <v>0</v>
      </c>
      <c r="F170" s="7">
        <v>0</v>
      </c>
      <c r="G170" s="7">
        <v>0</v>
      </c>
      <c r="H170" s="7">
        <v>0</v>
      </c>
      <c r="I170" s="7">
        <v>0</v>
      </c>
      <c r="J170" s="7">
        <v>0</v>
      </c>
      <c r="K170" s="7">
        <v>0</v>
      </c>
      <c r="L170" s="7">
        <v>0</v>
      </c>
      <c r="M170" s="7">
        <v>0</v>
      </c>
      <c r="N170" s="7">
        <v>0</v>
      </c>
      <c r="O170" s="7">
        <v>0</v>
      </c>
      <c r="P170" s="7">
        <v>0</v>
      </c>
      <c r="Q170" s="7">
        <v>0</v>
      </c>
      <c r="R170" s="7">
        <v>0</v>
      </c>
      <c r="S170" s="8"/>
      <c r="T170" s="8"/>
      <c r="U170" s="8"/>
      <c r="V170" s="8"/>
      <c r="W170" s="8"/>
      <c r="X170" s="8"/>
      <c r="Y170" s="8"/>
      <c r="Z170" s="8"/>
      <c r="AA170" s="8"/>
      <c r="AB170" s="8"/>
      <c r="AC170" s="8"/>
      <c r="AD170" s="8"/>
      <c r="AE170" s="8"/>
      <c r="AF170" s="8"/>
      <c r="AG170" s="7">
        <v>0</v>
      </c>
      <c r="AH170" s="7">
        <v>0</v>
      </c>
      <c r="AI170" s="7">
        <v>0</v>
      </c>
      <c r="AJ170" s="7">
        <v>0</v>
      </c>
      <c r="AK170" s="7">
        <v>0</v>
      </c>
      <c r="AL170" s="7">
        <v>0</v>
      </c>
      <c r="AM170" s="7">
        <v>0</v>
      </c>
      <c r="AN170" s="7">
        <v>0</v>
      </c>
      <c r="AO170" s="7">
        <v>0</v>
      </c>
      <c r="AP170" s="7">
        <v>0</v>
      </c>
      <c r="AQ170" s="7">
        <v>0</v>
      </c>
      <c r="AR170" s="7">
        <v>0</v>
      </c>
      <c r="AS170" s="7">
        <v>0</v>
      </c>
      <c r="AT170" s="7">
        <v>0</v>
      </c>
      <c r="AU170" s="7"/>
      <c r="AV170" s="7"/>
      <c r="AW170" s="7"/>
      <c r="AX170" s="7"/>
      <c r="AY170" s="7"/>
      <c r="AZ170" s="7"/>
      <c r="BA170" s="7"/>
      <c r="BB170" s="7"/>
      <c r="BC170" s="7"/>
      <c r="BD170" s="7"/>
      <c r="BE170" s="7"/>
      <c r="BF170" s="7"/>
      <c r="BG170" s="7"/>
      <c r="BH170" s="7"/>
    </row>
    <row r="171" spans="3:60" hidden="1">
      <c r="C171" s="6" t="s">
        <v>567</v>
      </c>
      <c r="D171" s="6" t="s">
        <v>544</v>
      </c>
      <c r="E171" s="7">
        <v>0</v>
      </c>
      <c r="F171" s="7">
        <v>0</v>
      </c>
      <c r="G171" s="7">
        <v>0</v>
      </c>
      <c r="H171" s="7">
        <v>0</v>
      </c>
      <c r="I171" s="7">
        <v>0</v>
      </c>
      <c r="J171" s="7">
        <v>0</v>
      </c>
      <c r="K171" s="7">
        <v>0</v>
      </c>
      <c r="L171" s="7">
        <v>0</v>
      </c>
      <c r="M171" s="7">
        <v>0</v>
      </c>
      <c r="N171" s="7">
        <v>0</v>
      </c>
      <c r="O171" s="7">
        <v>0</v>
      </c>
      <c r="P171" s="7">
        <v>0</v>
      </c>
      <c r="Q171" s="7">
        <v>0</v>
      </c>
      <c r="R171" s="7">
        <v>0</v>
      </c>
      <c r="S171" s="8"/>
      <c r="T171" s="8"/>
      <c r="U171" s="8"/>
      <c r="V171" s="8"/>
      <c r="W171" s="8"/>
      <c r="X171" s="8"/>
      <c r="Y171" s="8"/>
      <c r="Z171" s="8"/>
      <c r="AA171" s="8"/>
      <c r="AB171" s="8"/>
      <c r="AC171" s="8"/>
      <c r="AD171" s="8"/>
      <c r="AE171" s="8"/>
      <c r="AF171" s="8"/>
      <c r="AG171" s="7">
        <v>0</v>
      </c>
      <c r="AH171" s="7">
        <v>0</v>
      </c>
      <c r="AI171" s="7">
        <v>0</v>
      </c>
      <c r="AJ171" s="7">
        <v>0</v>
      </c>
      <c r="AK171" s="7">
        <v>0</v>
      </c>
      <c r="AL171" s="7">
        <v>0</v>
      </c>
      <c r="AM171" s="7">
        <v>0</v>
      </c>
      <c r="AN171" s="7">
        <v>0</v>
      </c>
      <c r="AO171" s="7">
        <v>0</v>
      </c>
      <c r="AP171" s="7">
        <v>0</v>
      </c>
      <c r="AQ171" s="7">
        <v>0</v>
      </c>
      <c r="AR171" s="7">
        <v>0</v>
      </c>
      <c r="AS171" s="7">
        <v>0</v>
      </c>
      <c r="AT171" s="7">
        <v>0</v>
      </c>
      <c r="AU171" s="7"/>
      <c r="AV171" s="7"/>
      <c r="AW171" s="7"/>
      <c r="AX171" s="7"/>
      <c r="AY171" s="7"/>
      <c r="AZ171" s="7"/>
      <c r="BA171" s="7"/>
      <c r="BB171" s="7"/>
      <c r="BC171" s="7"/>
      <c r="BD171" s="7"/>
      <c r="BE171" s="7"/>
      <c r="BF171" s="7"/>
      <c r="BG171" s="7"/>
      <c r="BH171" s="7"/>
    </row>
    <row r="172" spans="3:60" hidden="1">
      <c r="C172" s="6" t="s">
        <v>567</v>
      </c>
      <c r="D172" s="6" t="s">
        <v>545</v>
      </c>
      <c r="E172" s="7">
        <v>0</v>
      </c>
      <c r="F172" s="7">
        <v>0</v>
      </c>
      <c r="G172" s="7">
        <v>0</v>
      </c>
      <c r="H172" s="7">
        <v>0</v>
      </c>
      <c r="I172" s="7">
        <v>0</v>
      </c>
      <c r="J172" s="7">
        <v>0</v>
      </c>
      <c r="K172" s="7">
        <v>0</v>
      </c>
      <c r="L172" s="7">
        <v>0</v>
      </c>
      <c r="M172" s="7">
        <v>0</v>
      </c>
      <c r="N172" s="7">
        <v>0</v>
      </c>
      <c r="O172" s="7">
        <v>0</v>
      </c>
      <c r="P172" s="7">
        <v>0</v>
      </c>
      <c r="Q172" s="7">
        <v>0</v>
      </c>
      <c r="R172" s="7">
        <v>0</v>
      </c>
      <c r="S172" s="8"/>
      <c r="T172" s="8"/>
      <c r="U172" s="8"/>
      <c r="V172" s="8"/>
      <c r="W172" s="8"/>
      <c r="X172" s="8"/>
      <c r="Y172" s="8"/>
      <c r="Z172" s="8"/>
      <c r="AA172" s="8"/>
      <c r="AB172" s="8"/>
      <c r="AC172" s="8"/>
      <c r="AD172" s="8"/>
      <c r="AE172" s="8"/>
      <c r="AF172" s="8"/>
      <c r="AG172" s="7">
        <v>0</v>
      </c>
      <c r="AH172" s="7">
        <v>0</v>
      </c>
      <c r="AI172" s="7">
        <v>0</v>
      </c>
      <c r="AJ172" s="7">
        <v>0</v>
      </c>
      <c r="AK172" s="7">
        <v>0</v>
      </c>
      <c r="AL172" s="7">
        <v>0</v>
      </c>
      <c r="AM172" s="7">
        <v>0</v>
      </c>
      <c r="AN172" s="7">
        <v>0</v>
      </c>
      <c r="AO172" s="7">
        <v>0</v>
      </c>
      <c r="AP172" s="7">
        <v>0</v>
      </c>
      <c r="AQ172" s="7">
        <v>0</v>
      </c>
      <c r="AR172" s="7">
        <v>0</v>
      </c>
      <c r="AS172" s="7">
        <v>0</v>
      </c>
      <c r="AT172" s="7">
        <v>0</v>
      </c>
      <c r="AU172" s="7"/>
      <c r="AV172" s="7"/>
      <c r="AW172" s="7"/>
      <c r="AX172" s="7"/>
      <c r="AY172" s="7"/>
      <c r="AZ172" s="7"/>
      <c r="BA172" s="7"/>
      <c r="BB172" s="7"/>
      <c r="BC172" s="7"/>
      <c r="BD172" s="7"/>
      <c r="BE172" s="7"/>
      <c r="BF172" s="7"/>
      <c r="BG172" s="7"/>
      <c r="BH172" s="7"/>
    </row>
    <row r="173" spans="3:60" hidden="1">
      <c r="C173" s="6" t="s">
        <v>567</v>
      </c>
      <c r="D173" s="6" t="s">
        <v>546</v>
      </c>
      <c r="E173" s="7">
        <v>24</v>
      </c>
      <c r="F173" s="7">
        <v>24</v>
      </c>
      <c r="G173" s="7">
        <v>18</v>
      </c>
      <c r="H173" s="7">
        <v>18</v>
      </c>
      <c r="I173" s="7">
        <v>17</v>
      </c>
      <c r="J173" s="7">
        <v>18</v>
      </c>
      <c r="K173" s="7">
        <v>18</v>
      </c>
      <c r="L173" s="7">
        <v>22</v>
      </c>
      <c r="M173" s="7">
        <v>21</v>
      </c>
      <c r="N173" s="7">
        <v>19</v>
      </c>
      <c r="O173" s="7">
        <v>18</v>
      </c>
      <c r="P173" s="7">
        <v>19</v>
      </c>
      <c r="Q173" s="7">
        <v>21</v>
      </c>
      <c r="R173" s="7">
        <v>20</v>
      </c>
      <c r="S173" s="8">
        <v>250</v>
      </c>
      <c r="T173" s="8">
        <v>250</v>
      </c>
      <c r="U173" s="8">
        <v>250</v>
      </c>
      <c r="V173" s="8">
        <v>250</v>
      </c>
      <c r="W173" s="8">
        <v>250</v>
      </c>
      <c r="X173" s="8">
        <v>250</v>
      </c>
      <c r="Y173" s="8">
        <v>250</v>
      </c>
      <c r="Z173" s="8">
        <v>250</v>
      </c>
      <c r="AA173" s="8">
        <v>250</v>
      </c>
      <c r="AB173" s="8">
        <v>250</v>
      </c>
      <c r="AC173" s="8">
        <v>250</v>
      </c>
      <c r="AD173" s="8">
        <v>250</v>
      </c>
      <c r="AE173" s="8">
        <v>200</v>
      </c>
      <c r="AF173" s="8">
        <v>200</v>
      </c>
      <c r="AG173" s="7">
        <v>6000</v>
      </c>
      <c r="AH173" s="7">
        <v>6000</v>
      </c>
      <c r="AI173" s="7">
        <v>4500</v>
      </c>
      <c r="AJ173" s="7">
        <v>4500</v>
      </c>
      <c r="AK173" s="7">
        <v>4250</v>
      </c>
      <c r="AL173" s="7">
        <v>4500</v>
      </c>
      <c r="AM173" s="7">
        <v>4500</v>
      </c>
      <c r="AN173" s="7">
        <v>5500</v>
      </c>
      <c r="AO173" s="7">
        <v>5250</v>
      </c>
      <c r="AP173" s="7">
        <v>4750</v>
      </c>
      <c r="AQ173" s="7">
        <v>4500</v>
      </c>
      <c r="AR173" s="7">
        <v>4750</v>
      </c>
      <c r="AS173" s="7">
        <v>4200</v>
      </c>
      <c r="AT173" s="7">
        <v>4000</v>
      </c>
      <c r="AU173" s="7"/>
      <c r="AV173" s="7"/>
      <c r="AW173" s="7"/>
      <c r="AX173" s="7"/>
      <c r="AY173" s="7"/>
      <c r="AZ173" s="7"/>
      <c r="BA173" s="7"/>
      <c r="BB173" s="7"/>
      <c r="BC173" s="7"/>
      <c r="BD173" s="7"/>
      <c r="BE173" s="7"/>
      <c r="BF173" s="7"/>
      <c r="BG173" s="7"/>
      <c r="BH173" s="7"/>
    </row>
    <row r="174" spans="3:60" hidden="1">
      <c r="C174" s="6" t="s">
        <v>567</v>
      </c>
      <c r="D174" s="6" t="s">
        <v>547</v>
      </c>
      <c r="E174" s="7">
        <v>0</v>
      </c>
      <c r="F174" s="7">
        <v>0</v>
      </c>
      <c r="G174" s="7">
        <v>0</v>
      </c>
      <c r="H174" s="7">
        <v>0</v>
      </c>
      <c r="I174" s="7">
        <v>0</v>
      </c>
      <c r="J174" s="7">
        <v>0</v>
      </c>
      <c r="K174" s="7">
        <v>0</v>
      </c>
      <c r="L174" s="7">
        <v>0</v>
      </c>
      <c r="M174" s="7">
        <v>0</v>
      </c>
      <c r="N174" s="7">
        <v>0</v>
      </c>
      <c r="O174" s="7">
        <v>0</v>
      </c>
      <c r="P174" s="7">
        <v>0</v>
      </c>
      <c r="Q174" s="7">
        <v>0</v>
      </c>
      <c r="R174" s="7">
        <v>0</v>
      </c>
      <c r="S174" s="8"/>
      <c r="T174" s="8"/>
      <c r="U174" s="8"/>
      <c r="V174" s="8"/>
      <c r="W174" s="8"/>
      <c r="X174" s="8"/>
      <c r="Y174" s="8"/>
      <c r="Z174" s="8"/>
      <c r="AA174" s="8"/>
      <c r="AB174" s="8"/>
      <c r="AC174" s="8"/>
      <c r="AD174" s="8"/>
      <c r="AE174" s="8"/>
      <c r="AF174" s="8"/>
      <c r="AG174" s="7">
        <v>0</v>
      </c>
      <c r="AH174" s="7">
        <v>0</v>
      </c>
      <c r="AI174" s="7">
        <v>0</v>
      </c>
      <c r="AJ174" s="7">
        <v>0</v>
      </c>
      <c r="AK174" s="7">
        <v>0</v>
      </c>
      <c r="AL174" s="7">
        <v>0</v>
      </c>
      <c r="AM174" s="7">
        <v>0</v>
      </c>
      <c r="AN174" s="7">
        <v>0</v>
      </c>
      <c r="AO174" s="7">
        <v>0</v>
      </c>
      <c r="AP174" s="7">
        <v>0</v>
      </c>
      <c r="AQ174" s="7">
        <v>0</v>
      </c>
      <c r="AR174" s="7">
        <v>0</v>
      </c>
      <c r="AS174" s="7">
        <v>0</v>
      </c>
      <c r="AT174" s="7">
        <v>0</v>
      </c>
      <c r="AU174" s="7"/>
      <c r="AV174" s="7"/>
      <c r="AW174" s="7"/>
      <c r="AX174" s="7"/>
      <c r="AY174" s="7"/>
      <c r="AZ174" s="7"/>
      <c r="BA174" s="7"/>
      <c r="BB174" s="7"/>
      <c r="BC174" s="7"/>
      <c r="BD174" s="7"/>
      <c r="BE174" s="7"/>
      <c r="BF174" s="7"/>
      <c r="BG174" s="7"/>
      <c r="BH174" s="7"/>
    </row>
    <row r="175" spans="3:60" hidden="1">
      <c r="C175" s="6" t="s">
        <v>567</v>
      </c>
      <c r="D175" s="6" t="s">
        <v>548</v>
      </c>
      <c r="E175" s="7">
        <v>24</v>
      </c>
      <c r="F175" s="7">
        <v>24</v>
      </c>
      <c r="G175" s="7">
        <v>18</v>
      </c>
      <c r="H175" s="7">
        <v>18</v>
      </c>
      <c r="I175" s="7">
        <v>17</v>
      </c>
      <c r="J175" s="7">
        <v>18</v>
      </c>
      <c r="K175" s="7">
        <v>18</v>
      </c>
      <c r="L175" s="7">
        <v>22</v>
      </c>
      <c r="M175" s="7">
        <v>21</v>
      </c>
      <c r="N175" s="7">
        <v>19</v>
      </c>
      <c r="O175" s="7">
        <v>18</v>
      </c>
      <c r="P175" s="7">
        <v>19</v>
      </c>
      <c r="Q175" s="7">
        <v>21</v>
      </c>
      <c r="R175" s="7">
        <v>20</v>
      </c>
      <c r="S175" s="8">
        <v>250</v>
      </c>
      <c r="T175" s="8">
        <v>250</v>
      </c>
      <c r="U175" s="8">
        <v>250</v>
      </c>
      <c r="V175" s="8">
        <v>250</v>
      </c>
      <c r="W175" s="8">
        <v>250</v>
      </c>
      <c r="X175" s="8">
        <v>250</v>
      </c>
      <c r="Y175" s="8">
        <v>250</v>
      </c>
      <c r="Z175" s="8">
        <v>250</v>
      </c>
      <c r="AA175" s="8">
        <v>250</v>
      </c>
      <c r="AB175" s="8">
        <v>250</v>
      </c>
      <c r="AC175" s="8">
        <v>250</v>
      </c>
      <c r="AD175" s="8">
        <v>250</v>
      </c>
      <c r="AE175" s="8">
        <v>200</v>
      </c>
      <c r="AF175" s="8">
        <v>200</v>
      </c>
      <c r="AG175" s="7">
        <v>6000</v>
      </c>
      <c r="AH175" s="7">
        <v>6000</v>
      </c>
      <c r="AI175" s="7">
        <v>4500</v>
      </c>
      <c r="AJ175" s="7">
        <v>4500</v>
      </c>
      <c r="AK175" s="7">
        <v>4250</v>
      </c>
      <c r="AL175" s="7">
        <v>4500</v>
      </c>
      <c r="AM175" s="7">
        <v>4500</v>
      </c>
      <c r="AN175" s="7">
        <v>5500</v>
      </c>
      <c r="AO175" s="7">
        <v>5250</v>
      </c>
      <c r="AP175" s="7">
        <v>4750</v>
      </c>
      <c r="AQ175" s="7">
        <v>4500</v>
      </c>
      <c r="AR175" s="7">
        <v>4750</v>
      </c>
      <c r="AS175" s="7">
        <v>4200</v>
      </c>
      <c r="AT175" s="7">
        <v>4000</v>
      </c>
      <c r="AU175" s="7"/>
      <c r="AV175" s="7"/>
      <c r="AW175" s="7"/>
      <c r="AX175" s="7"/>
      <c r="AY175" s="7"/>
      <c r="AZ175" s="7"/>
      <c r="BA175" s="7"/>
      <c r="BB175" s="7"/>
      <c r="BC175" s="7"/>
      <c r="BD175" s="7"/>
      <c r="BE175" s="7"/>
      <c r="BF175" s="7"/>
      <c r="BG175" s="7"/>
      <c r="BH175" s="7"/>
    </row>
    <row r="176" spans="3:60" hidden="1">
      <c r="C176" s="6" t="s">
        <v>567</v>
      </c>
      <c r="D176" s="6" t="s">
        <v>549</v>
      </c>
      <c r="E176" s="7">
        <v>24</v>
      </c>
      <c r="F176" s="7">
        <v>24</v>
      </c>
      <c r="G176" s="7">
        <v>18</v>
      </c>
      <c r="H176" s="7">
        <v>18</v>
      </c>
      <c r="I176" s="7">
        <v>17</v>
      </c>
      <c r="J176" s="7">
        <v>18</v>
      </c>
      <c r="K176" s="7">
        <v>18</v>
      </c>
      <c r="L176" s="7">
        <v>22</v>
      </c>
      <c r="M176" s="7">
        <v>21</v>
      </c>
      <c r="N176" s="7">
        <v>19</v>
      </c>
      <c r="O176" s="7">
        <v>18</v>
      </c>
      <c r="P176" s="7">
        <v>19</v>
      </c>
      <c r="Q176" s="7">
        <v>21</v>
      </c>
      <c r="R176" s="7">
        <v>20</v>
      </c>
      <c r="S176" s="8">
        <v>250</v>
      </c>
      <c r="T176" s="8">
        <v>250</v>
      </c>
      <c r="U176" s="8">
        <v>250</v>
      </c>
      <c r="V176" s="8">
        <v>250</v>
      </c>
      <c r="W176" s="8">
        <v>250</v>
      </c>
      <c r="X176" s="8">
        <v>250</v>
      </c>
      <c r="Y176" s="8">
        <v>250</v>
      </c>
      <c r="Z176" s="8">
        <v>250</v>
      </c>
      <c r="AA176" s="8">
        <v>250</v>
      </c>
      <c r="AB176" s="8">
        <v>250</v>
      </c>
      <c r="AC176" s="8">
        <v>250</v>
      </c>
      <c r="AD176" s="8">
        <v>250</v>
      </c>
      <c r="AE176" s="8">
        <v>200</v>
      </c>
      <c r="AF176" s="8">
        <v>200</v>
      </c>
      <c r="AG176" s="7">
        <v>6000</v>
      </c>
      <c r="AH176" s="7">
        <v>6000</v>
      </c>
      <c r="AI176" s="7">
        <v>4500</v>
      </c>
      <c r="AJ176" s="7">
        <v>4500</v>
      </c>
      <c r="AK176" s="7">
        <v>4250</v>
      </c>
      <c r="AL176" s="7">
        <v>4500</v>
      </c>
      <c r="AM176" s="7">
        <v>4500</v>
      </c>
      <c r="AN176" s="7">
        <v>5500</v>
      </c>
      <c r="AO176" s="7">
        <v>5250</v>
      </c>
      <c r="AP176" s="7">
        <v>4750</v>
      </c>
      <c r="AQ176" s="7">
        <v>4500</v>
      </c>
      <c r="AR176" s="7">
        <v>4750</v>
      </c>
      <c r="AS176" s="7">
        <v>4200</v>
      </c>
      <c r="AT176" s="7">
        <v>4000</v>
      </c>
      <c r="AU176" s="7"/>
      <c r="AV176" s="7"/>
      <c r="AW176" s="7"/>
      <c r="AX176" s="7"/>
      <c r="AY176" s="7"/>
      <c r="AZ176" s="7"/>
      <c r="BA176" s="7"/>
      <c r="BB176" s="7"/>
      <c r="BC176" s="7"/>
      <c r="BD176" s="7"/>
      <c r="BE176" s="7"/>
      <c r="BF176" s="7"/>
      <c r="BG176" s="7"/>
      <c r="BH176" s="7"/>
    </row>
    <row r="177" spans="3:60" hidden="1">
      <c r="C177" s="6" t="s">
        <v>567</v>
      </c>
      <c r="D177" s="6" t="s">
        <v>550</v>
      </c>
      <c r="E177" s="7">
        <v>0</v>
      </c>
      <c r="F177" s="7">
        <v>0</v>
      </c>
      <c r="G177" s="7">
        <v>0</v>
      </c>
      <c r="H177" s="7">
        <v>0</v>
      </c>
      <c r="I177" s="7">
        <v>0</v>
      </c>
      <c r="J177" s="7">
        <v>0</v>
      </c>
      <c r="K177" s="7">
        <v>0</v>
      </c>
      <c r="L177" s="7">
        <v>0</v>
      </c>
      <c r="M177" s="7">
        <v>0</v>
      </c>
      <c r="N177" s="7">
        <v>0</v>
      </c>
      <c r="O177" s="7">
        <v>0</v>
      </c>
      <c r="P177" s="7">
        <v>0</v>
      </c>
      <c r="Q177" s="7">
        <v>0</v>
      </c>
      <c r="R177" s="7">
        <v>0</v>
      </c>
      <c r="S177" s="8"/>
      <c r="T177" s="8"/>
      <c r="U177" s="8"/>
      <c r="V177" s="8"/>
      <c r="W177" s="8"/>
      <c r="X177" s="8"/>
      <c r="Y177" s="8"/>
      <c r="Z177" s="8"/>
      <c r="AA177" s="8"/>
      <c r="AB177" s="8"/>
      <c r="AC177" s="8"/>
      <c r="AD177" s="8"/>
      <c r="AE177" s="8"/>
      <c r="AF177" s="8"/>
      <c r="AG177" s="7">
        <v>0</v>
      </c>
      <c r="AH177" s="7">
        <v>0</v>
      </c>
      <c r="AI177" s="7">
        <v>0</v>
      </c>
      <c r="AJ177" s="7">
        <v>0</v>
      </c>
      <c r="AK177" s="7">
        <v>0</v>
      </c>
      <c r="AL177" s="7">
        <v>0</v>
      </c>
      <c r="AM177" s="7">
        <v>0</v>
      </c>
      <c r="AN177" s="7">
        <v>0</v>
      </c>
      <c r="AO177" s="7">
        <v>0</v>
      </c>
      <c r="AP177" s="7">
        <v>0</v>
      </c>
      <c r="AQ177" s="7">
        <v>0</v>
      </c>
      <c r="AR177" s="7">
        <v>0</v>
      </c>
      <c r="AS177" s="7">
        <v>0</v>
      </c>
      <c r="AT177" s="7">
        <v>0</v>
      </c>
      <c r="AU177" s="7"/>
      <c r="AV177" s="7"/>
      <c r="AW177" s="7"/>
      <c r="AX177" s="7"/>
      <c r="AY177" s="7"/>
      <c r="AZ177" s="7"/>
      <c r="BA177" s="7"/>
      <c r="BB177" s="7"/>
      <c r="BC177" s="7"/>
      <c r="BD177" s="7"/>
      <c r="BE177" s="7"/>
      <c r="BF177" s="7"/>
      <c r="BG177" s="7"/>
      <c r="BH177" s="7"/>
    </row>
    <row r="178" spans="3:60" hidden="1">
      <c r="C178" s="6" t="s">
        <v>567</v>
      </c>
      <c r="D178" s="6" t="s">
        <v>551</v>
      </c>
      <c r="E178" s="7">
        <v>0</v>
      </c>
      <c r="F178" s="7">
        <v>0</v>
      </c>
      <c r="G178" s="7">
        <v>0</v>
      </c>
      <c r="H178" s="7">
        <v>0</v>
      </c>
      <c r="I178" s="7">
        <v>0</v>
      </c>
      <c r="J178" s="7">
        <v>0</v>
      </c>
      <c r="K178" s="7">
        <v>0</v>
      </c>
      <c r="L178" s="7">
        <v>0</v>
      </c>
      <c r="M178" s="7">
        <v>0</v>
      </c>
      <c r="N178" s="7">
        <v>0</v>
      </c>
      <c r="O178" s="7">
        <v>0</v>
      </c>
      <c r="P178" s="7">
        <v>0</v>
      </c>
      <c r="Q178" s="7">
        <v>0</v>
      </c>
      <c r="R178" s="7">
        <v>0</v>
      </c>
      <c r="S178" s="8"/>
      <c r="T178" s="8"/>
      <c r="U178" s="8"/>
      <c r="V178" s="8"/>
      <c r="W178" s="8"/>
      <c r="X178" s="8"/>
      <c r="Y178" s="8"/>
      <c r="Z178" s="8"/>
      <c r="AA178" s="8"/>
      <c r="AB178" s="8"/>
      <c r="AC178" s="8"/>
      <c r="AD178" s="8"/>
      <c r="AE178" s="8"/>
      <c r="AF178" s="8"/>
      <c r="AG178" s="7">
        <v>0</v>
      </c>
      <c r="AH178" s="7">
        <v>0</v>
      </c>
      <c r="AI178" s="7">
        <v>0</v>
      </c>
      <c r="AJ178" s="7">
        <v>0</v>
      </c>
      <c r="AK178" s="7">
        <v>0</v>
      </c>
      <c r="AL178" s="7">
        <v>0</v>
      </c>
      <c r="AM178" s="7">
        <v>0</v>
      </c>
      <c r="AN178" s="7">
        <v>0</v>
      </c>
      <c r="AO178" s="7">
        <v>0</v>
      </c>
      <c r="AP178" s="7">
        <v>0</v>
      </c>
      <c r="AQ178" s="7">
        <v>0</v>
      </c>
      <c r="AR178" s="7">
        <v>0</v>
      </c>
      <c r="AS178" s="7">
        <v>0</v>
      </c>
      <c r="AT178" s="7">
        <v>0</v>
      </c>
      <c r="AU178" s="7"/>
      <c r="AV178" s="7"/>
      <c r="AW178" s="7"/>
      <c r="AX178" s="7"/>
      <c r="AY178" s="7"/>
      <c r="AZ178" s="7"/>
      <c r="BA178" s="7"/>
      <c r="BB178" s="7"/>
      <c r="BC178" s="7"/>
      <c r="BD178" s="7"/>
      <c r="BE178" s="7"/>
      <c r="BF178" s="7"/>
      <c r="BG178" s="7"/>
      <c r="BH178" s="7"/>
    </row>
    <row r="179" spans="3:60" hidden="1">
      <c r="C179" s="6" t="s">
        <v>567</v>
      </c>
      <c r="D179" s="6" t="s">
        <v>552</v>
      </c>
      <c r="E179" s="7">
        <v>0</v>
      </c>
      <c r="F179" s="7">
        <v>0</v>
      </c>
      <c r="G179" s="7">
        <v>0</v>
      </c>
      <c r="H179" s="7">
        <v>0</v>
      </c>
      <c r="I179" s="7">
        <v>0</v>
      </c>
      <c r="J179" s="7">
        <v>0</v>
      </c>
      <c r="K179" s="7">
        <v>0</v>
      </c>
      <c r="L179" s="7">
        <v>0</v>
      </c>
      <c r="M179" s="7">
        <v>0</v>
      </c>
      <c r="N179" s="7">
        <v>0</v>
      </c>
      <c r="O179" s="7">
        <v>0</v>
      </c>
      <c r="P179" s="7">
        <v>0</v>
      </c>
      <c r="Q179" s="7">
        <v>0</v>
      </c>
      <c r="R179" s="7">
        <v>0</v>
      </c>
      <c r="S179" s="8"/>
      <c r="T179" s="8"/>
      <c r="U179" s="8"/>
      <c r="V179" s="8"/>
      <c r="W179" s="8"/>
      <c r="X179" s="8"/>
      <c r="Y179" s="8"/>
      <c r="Z179" s="8"/>
      <c r="AA179" s="8"/>
      <c r="AB179" s="8"/>
      <c r="AC179" s="8"/>
      <c r="AD179" s="8"/>
      <c r="AE179" s="8"/>
      <c r="AF179" s="8"/>
      <c r="AG179" s="7">
        <v>0</v>
      </c>
      <c r="AH179" s="7">
        <v>0</v>
      </c>
      <c r="AI179" s="7">
        <v>0</v>
      </c>
      <c r="AJ179" s="7">
        <v>0</v>
      </c>
      <c r="AK179" s="7">
        <v>0</v>
      </c>
      <c r="AL179" s="7">
        <v>0</v>
      </c>
      <c r="AM179" s="7">
        <v>0</v>
      </c>
      <c r="AN179" s="7">
        <v>0</v>
      </c>
      <c r="AO179" s="7">
        <v>0</v>
      </c>
      <c r="AP179" s="7">
        <v>0</v>
      </c>
      <c r="AQ179" s="7">
        <v>0</v>
      </c>
      <c r="AR179" s="7">
        <v>0</v>
      </c>
      <c r="AS179" s="7">
        <v>0</v>
      </c>
      <c r="AT179" s="7">
        <v>0</v>
      </c>
      <c r="AU179" s="7"/>
      <c r="AV179" s="7"/>
      <c r="AW179" s="7"/>
      <c r="AX179" s="7"/>
      <c r="AY179" s="7"/>
      <c r="AZ179" s="7"/>
      <c r="BA179" s="7"/>
      <c r="BB179" s="7"/>
      <c r="BC179" s="7"/>
      <c r="BD179" s="7"/>
      <c r="BE179" s="7"/>
      <c r="BF179" s="7"/>
      <c r="BG179" s="7"/>
      <c r="BH179" s="7"/>
    </row>
    <row r="180" spans="3:60" hidden="1">
      <c r="C180" s="6" t="s">
        <v>567</v>
      </c>
      <c r="D180" s="6" t="s">
        <v>553</v>
      </c>
      <c r="E180" s="7">
        <v>0</v>
      </c>
      <c r="F180" s="7">
        <v>0</v>
      </c>
      <c r="G180" s="7">
        <v>0</v>
      </c>
      <c r="H180" s="7">
        <v>0</v>
      </c>
      <c r="I180" s="7">
        <v>0</v>
      </c>
      <c r="J180" s="7">
        <v>0</v>
      </c>
      <c r="K180" s="7">
        <v>0</v>
      </c>
      <c r="L180" s="7">
        <v>0</v>
      </c>
      <c r="M180" s="7">
        <v>0</v>
      </c>
      <c r="N180" s="7">
        <v>0</v>
      </c>
      <c r="O180" s="7">
        <v>0</v>
      </c>
      <c r="P180" s="7">
        <v>0</v>
      </c>
      <c r="Q180" s="7">
        <v>0</v>
      </c>
      <c r="R180" s="7">
        <v>0</v>
      </c>
      <c r="S180" s="8"/>
      <c r="T180" s="8"/>
      <c r="U180" s="8"/>
      <c r="V180" s="8"/>
      <c r="W180" s="8"/>
      <c r="X180" s="8"/>
      <c r="Y180" s="8"/>
      <c r="Z180" s="8"/>
      <c r="AA180" s="8"/>
      <c r="AB180" s="8"/>
      <c r="AC180" s="8"/>
      <c r="AD180" s="8"/>
      <c r="AE180" s="8"/>
      <c r="AF180" s="8"/>
      <c r="AG180" s="7">
        <v>0</v>
      </c>
      <c r="AH180" s="7">
        <v>0</v>
      </c>
      <c r="AI180" s="7">
        <v>0</v>
      </c>
      <c r="AJ180" s="7">
        <v>0</v>
      </c>
      <c r="AK180" s="7">
        <v>0</v>
      </c>
      <c r="AL180" s="7">
        <v>0</v>
      </c>
      <c r="AM180" s="7">
        <v>0</v>
      </c>
      <c r="AN180" s="7">
        <v>0</v>
      </c>
      <c r="AO180" s="7">
        <v>0</v>
      </c>
      <c r="AP180" s="7">
        <v>0</v>
      </c>
      <c r="AQ180" s="7">
        <v>0</v>
      </c>
      <c r="AR180" s="7">
        <v>0</v>
      </c>
      <c r="AS180" s="7">
        <v>0</v>
      </c>
      <c r="AT180" s="7">
        <v>0</v>
      </c>
      <c r="AU180" s="7"/>
      <c r="AV180" s="7"/>
      <c r="AW180" s="7"/>
      <c r="AX180" s="7"/>
      <c r="AY180" s="7"/>
      <c r="AZ180" s="7"/>
      <c r="BA180" s="7"/>
      <c r="BB180" s="7"/>
      <c r="BC180" s="7"/>
      <c r="BD180" s="7"/>
      <c r="BE180" s="7"/>
      <c r="BF180" s="7"/>
      <c r="BG180" s="7"/>
      <c r="BH180" s="7"/>
    </row>
    <row r="181" spans="3:60" hidden="1">
      <c r="C181" s="6" t="s">
        <v>567</v>
      </c>
      <c r="D181" s="6" t="s">
        <v>554</v>
      </c>
      <c r="E181" s="7">
        <v>24</v>
      </c>
      <c r="F181" s="7">
        <v>24</v>
      </c>
      <c r="G181" s="7">
        <v>18</v>
      </c>
      <c r="H181" s="7">
        <v>18</v>
      </c>
      <c r="I181" s="7">
        <v>17</v>
      </c>
      <c r="J181" s="7">
        <v>18</v>
      </c>
      <c r="K181" s="7">
        <v>18</v>
      </c>
      <c r="L181" s="7">
        <v>22</v>
      </c>
      <c r="M181" s="7">
        <v>21</v>
      </c>
      <c r="N181" s="7">
        <v>19</v>
      </c>
      <c r="O181" s="7">
        <v>18</v>
      </c>
      <c r="P181" s="7">
        <v>19</v>
      </c>
      <c r="Q181" s="7">
        <v>21</v>
      </c>
      <c r="R181" s="7">
        <v>20</v>
      </c>
      <c r="S181" s="8"/>
      <c r="T181" s="8"/>
      <c r="U181" s="8"/>
      <c r="V181" s="8"/>
      <c r="W181" s="8"/>
      <c r="X181" s="8"/>
      <c r="Y181" s="8"/>
      <c r="Z181" s="8"/>
      <c r="AA181" s="8"/>
      <c r="AB181" s="8"/>
      <c r="AC181" s="8"/>
      <c r="AD181" s="8"/>
      <c r="AE181" s="8"/>
      <c r="AF181" s="8"/>
      <c r="AG181" s="7">
        <v>6000</v>
      </c>
      <c r="AH181" s="7">
        <v>6000</v>
      </c>
      <c r="AI181" s="7">
        <v>4500</v>
      </c>
      <c r="AJ181" s="7">
        <v>4500</v>
      </c>
      <c r="AK181" s="7">
        <v>4250</v>
      </c>
      <c r="AL181" s="7">
        <v>4500</v>
      </c>
      <c r="AM181" s="7">
        <v>4500</v>
      </c>
      <c r="AN181" s="7">
        <v>5500</v>
      </c>
      <c r="AO181" s="7">
        <v>5250</v>
      </c>
      <c r="AP181" s="7">
        <v>4750</v>
      </c>
      <c r="AQ181" s="7">
        <v>4500</v>
      </c>
      <c r="AR181" s="7">
        <v>4750</v>
      </c>
      <c r="AS181" s="7">
        <v>4200</v>
      </c>
      <c r="AT181" s="7">
        <v>4000</v>
      </c>
      <c r="AU181" s="7"/>
      <c r="AV181" s="7"/>
      <c r="AW181" s="7"/>
      <c r="AX181" s="7"/>
      <c r="AY181" s="7"/>
      <c r="AZ181" s="7"/>
      <c r="BA181" s="7"/>
      <c r="BB181" s="7"/>
      <c r="BC181" s="7"/>
      <c r="BD181" s="7"/>
      <c r="BE181" s="7"/>
      <c r="BF181" s="7"/>
      <c r="BG181" s="7"/>
      <c r="BH181" s="7"/>
    </row>
    <row r="182" spans="3:60">
      <c r="C182" s="6" t="s">
        <v>568</v>
      </c>
      <c r="D182" s="6" t="s">
        <v>543</v>
      </c>
      <c r="E182" s="7">
        <v>0</v>
      </c>
      <c r="F182" s="7">
        <v>0</v>
      </c>
      <c r="G182" s="7">
        <v>0</v>
      </c>
      <c r="H182" s="7">
        <v>0</v>
      </c>
      <c r="I182" s="7">
        <v>0</v>
      </c>
      <c r="J182" s="7">
        <v>0</v>
      </c>
      <c r="K182" s="7">
        <v>0</v>
      </c>
      <c r="L182" s="7">
        <v>0</v>
      </c>
      <c r="M182" s="7">
        <v>0</v>
      </c>
      <c r="N182" s="7">
        <v>0</v>
      </c>
      <c r="O182" s="7">
        <v>0</v>
      </c>
      <c r="P182" s="7">
        <v>0</v>
      </c>
      <c r="Q182" s="7">
        <v>0</v>
      </c>
      <c r="R182" s="7"/>
      <c r="S182" s="8"/>
      <c r="T182" s="8"/>
      <c r="U182" s="8"/>
      <c r="V182" s="8"/>
      <c r="W182" s="8"/>
      <c r="X182" s="8"/>
      <c r="Y182" s="8"/>
      <c r="Z182" s="8"/>
      <c r="AA182" s="8"/>
      <c r="AB182" s="8"/>
      <c r="AC182" s="8"/>
      <c r="AD182" s="8"/>
      <c r="AE182" s="8"/>
      <c r="AF182" s="8"/>
      <c r="AG182" s="7">
        <v>0</v>
      </c>
      <c r="AH182" s="7">
        <v>0</v>
      </c>
      <c r="AI182" s="7">
        <v>0</v>
      </c>
      <c r="AJ182" s="7">
        <v>0</v>
      </c>
      <c r="AK182" s="7">
        <v>0</v>
      </c>
      <c r="AL182" s="39">
        <v>0</v>
      </c>
      <c r="AM182" s="7">
        <v>0</v>
      </c>
      <c r="AN182" s="7">
        <v>0</v>
      </c>
      <c r="AO182" s="7">
        <v>0</v>
      </c>
      <c r="AP182" s="39">
        <v>0</v>
      </c>
      <c r="AQ182" s="7">
        <v>0</v>
      </c>
      <c r="AR182" s="7">
        <v>0</v>
      </c>
      <c r="AS182" s="7">
        <v>0</v>
      </c>
      <c r="AT182" s="39">
        <f t="shared" ref="AT182:AT193" si="0">AT194+AT206+AT218+AT230+AT242</f>
        <v>0</v>
      </c>
      <c r="AU182" s="7"/>
      <c r="AV182" s="7"/>
      <c r="AW182" s="7"/>
      <c r="AX182" s="7"/>
      <c r="AY182" s="7"/>
      <c r="AZ182" s="7"/>
      <c r="BA182" s="7"/>
      <c r="BB182" s="7"/>
      <c r="BC182" s="7"/>
      <c r="BD182" s="7"/>
      <c r="BE182" s="7"/>
      <c r="BF182" s="7"/>
      <c r="BG182" s="7"/>
      <c r="BH182" s="7"/>
    </row>
    <row r="183" spans="3:60">
      <c r="C183" s="6" t="s">
        <v>568</v>
      </c>
      <c r="D183" s="6" t="s">
        <v>544</v>
      </c>
      <c r="E183" s="7">
        <v>0</v>
      </c>
      <c r="F183" s="7">
        <v>0</v>
      </c>
      <c r="G183" s="7">
        <v>0</v>
      </c>
      <c r="H183" s="7">
        <v>0</v>
      </c>
      <c r="I183" s="7">
        <v>0</v>
      </c>
      <c r="J183" s="7">
        <v>0</v>
      </c>
      <c r="K183" s="7">
        <v>0</v>
      </c>
      <c r="L183" s="7">
        <v>0</v>
      </c>
      <c r="M183" s="7">
        <v>0</v>
      </c>
      <c r="N183" s="7">
        <v>0</v>
      </c>
      <c r="O183" s="7">
        <v>0</v>
      </c>
      <c r="P183" s="7">
        <v>0</v>
      </c>
      <c r="Q183" s="7">
        <v>0</v>
      </c>
      <c r="R183" s="7"/>
      <c r="S183" s="8"/>
      <c r="T183" s="8"/>
      <c r="U183" s="8"/>
      <c r="V183" s="8"/>
      <c r="W183" s="8"/>
      <c r="X183" s="8"/>
      <c r="Y183" s="8"/>
      <c r="Z183" s="8"/>
      <c r="AA183" s="8"/>
      <c r="AB183" s="8"/>
      <c r="AC183" s="8"/>
      <c r="AD183" s="8"/>
      <c r="AE183" s="8"/>
      <c r="AF183" s="8"/>
      <c r="AG183" s="7">
        <v>0</v>
      </c>
      <c r="AH183" s="7">
        <v>0</v>
      </c>
      <c r="AI183" s="7">
        <v>0</v>
      </c>
      <c r="AJ183" s="7">
        <v>0</v>
      </c>
      <c r="AK183" s="7">
        <v>0</v>
      </c>
      <c r="AL183" s="39">
        <v>0</v>
      </c>
      <c r="AM183" s="7">
        <v>0</v>
      </c>
      <c r="AN183" s="7">
        <v>0</v>
      </c>
      <c r="AO183" s="7">
        <v>0</v>
      </c>
      <c r="AP183" s="39">
        <v>0</v>
      </c>
      <c r="AQ183" s="7">
        <v>0</v>
      </c>
      <c r="AR183" s="7">
        <v>0</v>
      </c>
      <c r="AS183" s="7">
        <v>0</v>
      </c>
      <c r="AT183" s="39">
        <f t="shared" si="0"/>
        <v>0</v>
      </c>
      <c r="AU183" s="7"/>
      <c r="AV183" s="7"/>
      <c r="AW183" s="7"/>
      <c r="AX183" s="7"/>
      <c r="AY183" s="7"/>
      <c r="AZ183" s="7"/>
      <c r="BA183" s="7"/>
      <c r="BB183" s="7"/>
      <c r="BC183" s="7"/>
      <c r="BD183" s="7"/>
      <c r="BE183" s="7"/>
      <c r="BF183" s="7"/>
      <c r="BG183" s="7"/>
      <c r="BH183" s="7"/>
    </row>
    <row r="184" spans="3:60">
      <c r="C184" s="6" t="s">
        <v>568</v>
      </c>
      <c r="D184" s="6" t="s">
        <v>545</v>
      </c>
      <c r="E184" s="7">
        <v>0</v>
      </c>
      <c r="F184" s="7">
        <v>0</v>
      </c>
      <c r="G184" s="7">
        <v>0</v>
      </c>
      <c r="H184" s="7">
        <v>0</v>
      </c>
      <c r="I184" s="7">
        <v>0</v>
      </c>
      <c r="J184" s="7">
        <v>0</v>
      </c>
      <c r="K184" s="7">
        <v>0</v>
      </c>
      <c r="L184" s="7">
        <v>0</v>
      </c>
      <c r="M184" s="7">
        <v>0</v>
      </c>
      <c r="N184" s="7">
        <v>0</v>
      </c>
      <c r="O184" s="7">
        <v>0</v>
      </c>
      <c r="P184" s="7">
        <v>0</v>
      </c>
      <c r="Q184" s="7">
        <v>0</v>
      </c>
      <c r="R184" s="7"/>
      <c r="S184" s="8"/>
      <c r="T184" s="8"/>
      <c r="U184" s="8"/>
      <c r="V184" s="8"/>
      <c r="W184" s="8"/>
      <c r="X184" s="8"/>
      <c r="Y184" s="8"/>
      <c r="Z184" s="8"/>
      <c r="AA184" s="8"/>
      <c r="AB184" s="8"/>
      <c r="AC184" s="8"/>
      <c r="AD184" s="8"/>
      <c r="AE184" s="8"/>
      <c r="AF184" s="8"/>
      <c r="AG184" s="7">
        <v>0</v>
      </c>
      <c r="AH184" s="7">
        <v>0</v>
      </c>
      <c r="AI184" s="7">
        <v>0</v>
      </c>
      <c r="AJ184" s="7">
        <v>0</v>
      </c>
      <c r="AK184" s="7">
        <v>0</v>
      </c>
      <c r="AL184" s="39">
        <v>0</v>
      </c>
      <c r="AM184" s="7">
        <v>0</v>
      </c>
      <c r="AN184" s="7">
        <v>0</v>
      </c>
      <c r="AO184" s="7">
        <v>0</v>
      </c>
      <c r="AP184" s="39">
        <v>0</v>
      </c>
      <c r="AQ184" s="7">
        <v>0</v>
      </c>
      <c r="AR184" s="7">
        <v>0</v>
      </c>
      <c r="AS184" s="7">
        <v>0</v>
      </c>
      <c r="AT184" s="39">
        <f t="shared" si="0"/>
        <v>0</v>
      </c>
      <c r="AU184" s="7"/>
      <c r="AV184" s="7"/>
      <c r="AW184" s="7"/>
      <c r="AX184" s="7"/>
      <c r="AY184" s="7"/>
      <c r="AZ184" s="7"/>
      <c r="BA184" s="7"/>
      <c r="BB184" s="7"/>
      <c r="BC184" s="7"/>
      <c r="BD184" s="7"/>
      <c r="BE184" s="7"/>
      <c r="BF184" s="7"/>
      <c r="BG184" s="7"/>
      <c r="BH184" s="7"/>
    </row>
    <row r="185" spans="3:60">
      <c r="C185" s="6" t="s">
        <v>568</v>
      </c>
      <c r="D185" s="6" t="s">
        <v>546</v>
      </c>
      <c r="E185" s="7">
        <v>0</v>
      </c>
      <c r="F185" s="7">
        <v>0</v>
      </c>
      <c r="G185" s="7">
        <v>0</v>
      </c>
      <c r="H185" s="7">
        <v>0</v>
      </c>
      <c r="I185" s="7">
        <v>0</v>
      </c>
      <c r="J185" s="7">
        <v>0</v>
      </c>
      <c r="K185" s="7">
        <v>0</v>
      </c>
      <c r="L185" s="7">
        <v>0</v>
      </c>
      <c r="M185" s="7">
        <v>0</v>
      </c>
      <c r="N185" s="7">
        <v>0</v>
      </c>
      <c r="O185" s="7">
        <v>0</v>
      </c>
      <c r="P185" s="7">
        <v>0</v>
      </c>
      <c r="Q185" s="7">
        <v>0</v>
      </c>
      <c r="R185" s="7"/>
      <c r="S185" s="8"/>
      <c r="T185" s="8"/>
      <c r="U185" s="8"/>
      <c r="V185" s="8"/>
      <c r="W185" s="8"/>
      <c r="X185" s="8"/>
      <c r="Y185" s="8"/>
      <c r="Z185" s="8"/>
      <c r="AA185" s="8"/>
      <c r="AB185" s="8"/>
      <c r="AC185" s="8"/>
      <c r="AD185" s="8"/>
      <c r="AE185" s="8"/>
      <c r="AF185" s="8"/>
      <c r="AG185" s="7">
        <v>0</v>
      </c>
      <c r="AH185" s="7">
        <v>0</v>
      </c>
      <c r="AI185" s="7">
        <v>0</v>
      </c>
      <c r="AJ185" s="7">
        <v>0</v>
      </c>
      <c r="AK185" s="7">
        <v>0</v>
      </c>
      <c r="AL185" s="39">
        <v>0</v>
      </c>
      <c r="AM185" s="7">
        <v>0</v>
      </c>
      <c r="AN185" s="7">
        <v>0</v>
      </c>
      <c r="AO185" s="7">
        <v>0</v>
      </c>
      <c r="AP185" s="39">
        <v>0</v>
      </c>
      <c r="AQ185" s="7">
        <v>0</v>
      </c>
      <c r="AR185" s="7">
        <v>0</v>
      </c>
      <c r="AS185" s="7">
        <v>0</v>
      </c>
      <c r="AT185" s="39">
        <f t="shared" si="0"/>
        <v>0</v>
      </c>
      <c r="AU185" s="7"/>
      <c r="AV185" s="7"/>
      <c r="AW185" s="7"/>
      <c r="AX185" s="7"/>
      <c r="AY185" s="7"/>
      <c r="AZ185" s="7"/>
      <c r="BA185" s="7"/>
      <c r="BB185" s="7"/>
      <c r="BC185" s="7"/>
      <c r="BD185" s="7"/>
      <c r="BE185" s="7"/>
      <c r="BF185" s="7"/>
      <c r="BG185" s="7"/>
      <c r="BH185" s="7"/>
    </row>
    <row r="186" spans="3:60">
      <c r="C186" s="6" t="s">
        <v>568</v>
      </c>
      <c r="D186" s="6" t="s">
        <v>547</v>
      </c>
      <c r="E186" s="7">
        <v>183</v>
      </c>
      <c r="F186" s="7">
        <v>281</v>
      </c>
      <c r="G186" s="7">
        <v>287</v>
      </c>
      <c r="H186" s="7">
        <v>191</v>
      </c>
      <c r="I186" s="7">
        <v>197</v>
      </c>
      <c r="J186" s="7">
        <v>203</v>
      </c>
      <c r="K186" s="7">
        <v>209</v>
      </c>
      <c r="L186" s="7">
        <v>215</v>
      </c>
      <c r="M186" s="7">
        <v>220</v>
      </c>
      <c r="N186" s="7">
        <v>226</v>
      </c>
      <c r="O186" s="7">
        <v>232</v>
      </c>
      <c r="P186" s="7">
        <v>232</v>
      </c>
      <c r="Q186" s="7">
        <v>280</v>
      </c>
      <c r="R186" s="7"/>
      <c r="S186" s="8">
        <v>120</v>
      </c>
      <c r="T186" s="8">
        <v>120</v>
      </c>
      <c r="U186" s="8">
        <v>120</v>
      </c>
      <c r="V186" s="8">
        <v>120</v>
      </c>
      <c r="W186" s="8">
        <v>120</v>
      </c>
      <c r="X186" s="8">
        <v>120</v>
      </c>
      <c r="Y186" s="8">
        <v>120</v>
      </c>
      <c r="Z186" s="8">
        <v>120</v>
      </c>
      <c r="AA186" s="8">
        <v>84</v>
      </c>
      <c r="AB186" s="8">
        <v>120</v>
      </c>
      <c r="AC186" s="8">
        <v>120</v>
      </c>
      <c r="AD186" s="8">
        <v>120</v>
      </c>
      <c r="AE186" s="8">
        <v>102</v>
      </c>
      <c r="AF186" s="8"/>
      <c r="AG186" s="7">
        <v>21960</v>
      </c>
      <c r="AH186" s="7">
        <v>33720</v>
      </c>
      <c r="AI186" s="7">
        <v>34440</v>
      </c>
      <c r="AJ186" s="7">
        <v>22920</v>
      </c>
      <c r="AK186" s="7">
        <v>23640</v>
      </c>
      <c r="AL186" s="39">
        <v>24360</v>
      </c>
      <c r="AM186" s="7">
        <v>25080</v>
      </c>
      <c r="AN186" s="7">
        <v>25800</v>
      </c>
      <c r="AO186" s="7">
        <v>18480</v>
      </c>
      <c r="AP186" s="39">
        <v>27120</v>
      </c>
      <c r="AQ186" s="7">
        <v>27840</v>
      </c>
      <c r="AR186" s="7">
        <v>27840</v>
      </c>
      <c r="AS186" s="7">
        <v>28560</v>
      </c>
      <c r="AT186" s="39">
        <f t="shared" si="0"/>
        <v>25056</v>
      </c>
      <c r="AU186" s="7"/>
      <c r="AV186" s="7"/>
      <c r="AW186" s="7"/>
      <c r="AX186" s="7"/>
      <c r="AY186" s="7"/>
      <c r="AZ186" s="7"/>
      <c r="BA186" s="7"/>
      <c r="BB186" s="7"/>
      <c r="BC186" s="7"/>
      <c r="BD186" s="7"/>
      <c r="BE186" s="7"/>
      <c r="BF186" s="7"/>
      <c r="BG186" s="7"/>
      <c r="BH186" s="7"/>
    </row>
    <row r="187" spans="3:60">
      <c r="C187" s="6" t="s">
        <v>568</v>
      </c>
      <c r="D187" s="6" t="s">
        <v>548</v>
      </c>
      <c r="E187" s="7">
        <v>183</v>
      </c>
      <c r="F187" s="7">
        <v>281</v>
      </c>
      <c r="G187" s="7">
        <v>287</v>
      </c>
      <c r="H187" s="7">
        <v>191</v>
      </c>
      <c r="I187" s="7">
        <v>197</v>
      </c>
      <c r="J187" s="7">
        <v>203</v>
      </c>
      <c r="K187" s="7">
        <v>209</v>
      </c>
      <c r="L187" s="7">
        <v>215</v>
      </c>
      <c r="M187" s="7">
        <v>220</v>
      </c>
      <c r="N187" s="7">
        <v>226</v>
      </c>
      <c r="O187" s="7">
        <v>232</v>
      </c>
      <c r="P187" s="7">
        <v>232</v>
      </c>
      <c r="Q187" s="7">
        <v>280</v>
      </c>
      <c r="R187" s="7"/>
      <c r="S187" s="8">
        <v>120</v>
      </c>
      <c r="T187" s="8">
        <v>120</v>
      </c>
      <c r="U187" s="8">
        <v>120</v>
      </c>
      <c r="V187" s="8">
        <v>120</v>
      </c>
      <c r="W187" s="8">
        <v>120</v>
      </c>
      <c r="X187" s="8">
        <v>120</v>
      </c>
      <c r="Y187" s="8">
        <v>120</v>
      </c>
      <c r="Z187" s="8">
        <v>120</v>
      </c>
      <c r="AA187" s="8">
        <v>84</v>
      </c>
      <c r="AB187" s="8">
        <v>120</v>
      </c>
      <c r="AC187" s="8">
        <v>120</v>
      </c>
      <c r="AD187" s="8">
        <v>120</v>
      </c>
      <c r="AE187" s="8">
        <v>102</v>
      </c>
      <c r="AF187" s="8"/>
      <c r="AG187" s="7">
        <v>21960</v>
      </c>
      <c r="AH187" s="7">
        <v>33720</v>
      </c>
      <c r="AI187" s="7">
        <v>34440</v>
      </c>
      <c r="AJ187" s="7">
        <v>22920</v>
      </c>
      <c r="AK187" s="7">
        <v>23640</v>
      </c>
      <c r="AL187" s="7">
        <v>24360</v>
      </c>
      <c r="AM187" s="7">
        <v>25080</v>
      </c>
      <c r="AN187" s="7">
        <v>25800</v>
      </c>
      <c r="AO187" s="7">
        <v>18480</v>
      </c>
      <c r="AP187" s="7">
        <v>27120</v>
      </c>
      <c r="AQ187" s="7">
        <v>27840</v>
      </c>
      <c r="AR187" s="7">
        <v>27840</v>
      </c>
      <c r="AS187" s="7">
        <v>28560</v>
      </c>
      <c r="AT187" s="7">
        <f t="shared" si="0"/>
        <v>25056</v>
      </c>
      <c r="AU187" s="7"/>
      <c r="AV187" s="7"/>
      <c r="AW187" s="7"/>
      <c r="AX187" s="7"/>
      <c r="AY187" s="7"/>
      <c r="AZ187" s="7"/>
      <c r="BA187" s="7"/>
      <c r="BB187" s="7"/>
      <c r="BC187" s="7"/>
      <c r="BD187" s="7"/>
      <c r="BE187" s="7"/>
      <c r="BF187" s="7"/>
      <c r="BG187" s="7"/>
      <c r="BH187" s="7"/>
    </row>
    <row r="188" spans="3:60">
      <c r="C188" s="6" t="s">
        <v>568</v>
      </c>
      <c r="D188" s="6" t="s">
        <v>549</v>
      </c>
      <c r="E188" s="7">
        <v>183</v>
      </c>
      <c r="F188" s="7">
        <v>281</v>
      </c>
      <c r="G188" s="7">
        <v>287</v>
      </c>
      <c r="H188" s="7">
        <v>191</v>
      </c>
      <c r="I188" s="7">
        <v>197</v>
      </c>
      <c r="J188" s="7">
        <v>203</v>
      </c>
      <c r="K188" s="7">
        <v>209</v>
      </c>
      <c r="L188" s="7">
        <v>215</v>
      </c>
      <c r="M188" s="7">
        <v>220</v>
      </c>
      <c r="N188" s="7">
        <v>226</v>
      </c>
      <c r="O188" s="7">
        <v>232</v>
      </c>
      <c r="P188" s="7">
        <v>232</v>
      </c>
      <c r="Q188" s="7">
        <v>280</v>
      </c>
      <c r="R188" s="7"/>
      <c r="S188" s="8">
        <v>120</v>
      </c>
      <c r="T188" s="8">
        <v>120</v>
      </c>
      <c r="U188" s="8">
        <v>120</v>
      </c>
      <c r="V188" s="8">
        <v>120</v>
      </c>
      <c r="W188" s="8">
        <v>120</v>
      </c>
      <c r="X188" s="8">
        <v>120</v>
      </c>
      <c r="Y188" s="8">
        <v>120</v>
      </c>
      <c r="Z188" s="8">
        <v>120</v>
      </c>
      <c r="AA188" s="8">
        <v>84</v>
      </c>
      <c r="AB188" s="8">
        <v>120</v>
      </c>
      <c r="AC188" s="8">
        <v>120</v>
      </c>
      <c r="AD188" s="8">
        <v>120</v>
      </c>
      <c r="AE188" s="8">
        <v>102</v>
      </c>
      <c r="AF188" s="8"/>
      <c r="AG188" s="7">
        <v>21960</v>
      </c>
      <c r="AH188" s="7">
        <v>33720</v>
      </c>
      <c r="AI188" s="7">
        <v>34440</v>
      </c>
      <c r="AJ188" s="7">
        <v>22920</v>
      </c>
      <c r="AK188" s="7">
        <v>23640</v>
      </c>
      <c r="AL188" s="7">
        <v>24360</v>
      </c>
      <c r="AM188" s="7">
        <v>25080</v>
      </c>
      <c r="AN188" s="7">
        <v>25800</v>
      </c>
      <c r="AO188" s="7">
        <v>18480</v>
      </c>
      <c r="AP188" s="7">
        <v>27120</v>
      </c>
      <c r="AQ188" s="7">
        <v>27840</v>
      </c>
      <c r="AR188" s="7">
        <v>27840</v>
      </c>
      <c r="AS188" s="7">
        <v>28560</v>
      </c>
      <c r="AT188" s="7">
        <f t="shared" si="0"/>
        <v>25056</v>
      </c>
      <c r="AU188" s="7"/>
      <c r="AV188" s="7"/>
      <c r="AW188" s="7"/>
      <c r="AX188" s="7"/>
      <c r="AY188" s="7"/>
      <c r="AZ188" s="7"/>
      <c r="BA188" s="7"/>
      <c r="BB188" s="7"/>
      <c r="BC188" s="7"/>
      <c r="BD188" s="7"/>
      <c r="BE188" s="7"/>
      <c r="BF188" s="7"/>
      <c r="BG188" s="7"/>
      <c r="BH188" s="7"/>
    </row>
    <row r="189" spans="3:60">
      <c r="C189" s="6" t="s">
        <v>568</v>
      </c>
      <c r="D189" s="6" t="s">
        <v>550</v>
      </c>
      <c r="E189" s="7">
        <v>728</v>
      </c>
      <c r="F189" s="7">
        <v>716</v>
      </c>
      <c r="G189" s="7">
        <v>815</v>
      </c>
      <c r="H189" s="7">
        <v>792</v>
      </c>
      <c r="I189" s="7">
        <v>654</v>
      </c>
      <c r="J189" s="7">
        <v>922</v>
      </c>
      <c r="K189" s="7">
        <v>822</v>
      </c>
      <c r="L189" s="7">
        <v>870</v>
      </c>
      <c r="M189" s="7">
        <v>880</v>
      </c>
      <c r="N189" s="7">
        <v>897</v>
      </c>
      <c r="O189" s="7">
        <v>988</v>
      </c>
      <c r="P189" s="7">
        <v>1003</v>
      </c>
      <c r="Q189" s="7">
        <v>995</v>
      </c>
      <c r="R189" s="7"/>
      <c r="S189" s="8">
        <v>82.25</v>
      </c>
      <c r="T189" s="8">
        <v>80.650000000000006</v>
      </c>
      <c r="U189" s="8">
        <v>55.98</v>
      </c>
      <c r="V189" s="8">
        <v>56.09</v>
      </c>
      <c r="W189" s="8">
        <v>67.819999999999993</v>
      </c>
      <c r="X189" s="8">
        <v>67.17</v>
      </c>
      <c r="Y189" s="8">
        <v>74.13</v>
      </c>
      <c r="Z189" s="8">
        <v>77.16</v>
      </c>
      <c r="AA189" s="8">
        <v>78.03</v>
      </c>
      <c r="AB189" s="8">
        <v>77.459999999999994</v>
      </c>
      <c r="AC189" s="8">
        <v>73.95</v>
      </c>
      <c r="AD189" s="8">
        <v>74.19</v>
      </c>
      <c r="AE189" s="8">
        <v>75.73</v>
      </c>
      <c r="AF189" s="8"/>
      <c r="AG189" s="7">
        <v>59881</v>
      </c>
      <c r="AH189" s="7">
        <v>57748</v>
      </c>
      <c r="AI189" s="7">
        <v>45621</v>
      </c>
      <c r="AJ189" s="7">
        <v>44421</v>
      </c>
      <c r="AK189" s="7">
        <v>44354</v>
      </c>
      <c r="AL189" s="7">
        <v>61927</v>
      </c>
      <c r="AM189" s="7">
        <v>60937</v>
      </c>
      <c r="AN189" s="7">
        <v>67132</v>
      </c>
      <c r="AO189" s="7">
        <v>68664</v>
      </c>
      <c r="AP189" s="7">
        <v>69482</v>
      </c>
      <c r="AQ189" s="7">
        <v>73060</v>
      </c>
      <c r="AR189" s="7">
        <v>74410</v>
      </c>
      <c r="AS189" s="7">
        <v>75352</v>
      </c>
      <c r="AT189" s="7">
        <f t="shared" si="0"/>
        <v>72181</v>
      </c>
      <c r="AU189" s="7"/>
      <c r="AV189" s="7"/>
      <c r="AW189" s="7"/>
      <c r="AX189" s="7"/>
      <c r="AY189" s="7"/>
      <c r="AZ189" s="7"/>
      <c r="BA189" s="7"/>
      <c r="BB189" s="7"/>
      <c r="BC189" s="7"/>
      <c r="BD189" s="7"/>
      <c r="BE189" s="7"/>
      <c r="BF189" s="7"/>
      <c r="BG189" s="7"/>
      <c r="BH189" s="7"/>
    </row>
    <row r="190" spans="3:60">
      <c r="C190" s="6" t="s">
        <v>568</v>
      </c>
      <c r="D190" s="6" t="s">
        <v>551</v>
      </c>
      <c r="E190" s="7">
        <v>4251</v>
      </c>
      <c r="F190" s="7">
        <v>4218</v>
      </c>
      <c r="G190" s="7">
        <v>4577</v>
      </c>
      <c r="H190" s="7">
        <v>4697</v>
      </c>
      <c r="I190" s="7">
        <v>4710</v>
      </c>
      <c r="J190" s="7">
        <v>4435</v>
      </c>
      <c r="K190" s="7">
        <v>4660</v>
      </c>
      <c r="L190" s="7">
        <v>4379</v>
      </c>
      <c r="M190" s="7">
        <v>4314</v>
      </c>
      <c r="N190" s="7">
        <v>4016</v>
      </c>
      <c r="O190" s="7">
        <v>4051</v>
      </c>
      <c r="P190" s="7">
        <v>4071</v>
      </c>
      <c r="Q190" s="7">
        <v>4291</v>
      </c>
      <c r="R190" s="7"/>
      <c r="S190" s="8">
        <v>54.33</v>
      </c>
      <c r="T190" s="8">
        <v>53.9</v>
      </c>
      <c r="U190" s="8">
        <v>52.58</v>
      </c>
      <c r="V190" s="8">
        <v>52.39</v>
      </c>
      <c r="W190" s="8">
        <v>52.48</v>
      </c>
      <c r="X190" s="8">
        <v>55.31</v>
      </c>
      <c r="Y190" s="8">
        <v>58.76</v>
      </c>
      <c r="Z190" s="8">
        <v>57.66</v>
      </c>
      <c r="AA190" s="8">
        <v>57.17</v>
      </c>
      <c r="AB190" s="8">
        <v>57.48</v>
      </c>
      <c r="AC190" s="8">
        <v>65.59</v>
      </c>
      <c r="AD190" s="8">
        <v>65.73</v>
      </c>
      <c r="AE190" s="8">
        <v>58.1</v>
      </c>
      <c r="AF190" s="8"/>
      <c r="AG190" s="7">
        <v>230978</v>
      </c>
      <c r="AH190" s="7">
        <v>227330</v>
      </c>
      <c r="AI190" s="7">
        <v>240640</v>
      </c>
      <c r="AJ190" s="7">
        <v>246070</v>
      </c>
      <c r="AK190" s="7">
        <v>247160</v>
      </c>
      <c r="AL190" s="7">
        <v>245305</v>
      </c>
      <c r="AM190" s="7">
        <v>273825</v>
      </c>
      <c r="AN190" s="7">
        <v>252508</v>
      </c>
      <c r="AO190" s="7">
        <v>246643</v>
      </c>
      <c r="AP190" s="7">
        <v>230839</v>
      </c>
      <c r="AQ190" s="7">
        <v>265690</v>
      </c>
      <c r="AR190" s="7">
        <v>267600</v>
      </c>
      <c r="AS190" s="7">
        <v>249300</v>
      </c>
      <c r="AT190" s="7">
        <f t="shared" si="0"/>
        <v>229800</v>
      </c>
      <c r="AU190" s="7"/>
      <c r="AV190" s="7"/>
      <c r="AW190" s="7"/>
      <c r="AX190" s="7"/>
      <c r="AY190" s="7"/>
      <c r="AZ190" s="7"/>
      <c r="BA190" s="7"/>
      <c r="BB190" s="7"/>
      <c r="BC190" s="7"/>
      <c r="BD190" s="7"/>
      <c r="BE190" s="7"/>
      <c r="BF190" s="7"/>
      <c r="BG190" s="7"/>
      <c r="BH190" s="7"/>
    </row>
    <row r="191" spans="3:60">
      <c r="C191" s="6" t="s">
        <v>568</v>
      </c>
      <c r="D191" s="6" t="s">
        <v>552</v>
      </c>
      <c r="E191" s="7">
        <v>1741</v>
      </c>
      <c r="F191" s="7">
        <v>2110</v>
      </c>
      <c r="G191" s="7">
        <v>1754</v>
      </c>
      <c r="H191" s="7">
        <v>1284</v>
      </c>
      <c r="I191" s="7">
        <v>1144</v>
      </c>
      <c r="J191" s="7">
        <v>1070</v>
      </c>
      <c r="K191" s="7">
        <v>1240</v>
      </c>
      <c r="L191" s="7">
        <v>1272</v>
      </c>
      <c r="M191" s="7">
        <v>1482</v>
      </c>
      <c r="N191" s="7">
        <v>1491</v>
      </c>
      <c r="O191" s="7">
        <v>1497</v>
      </c>
      <c r="P191" s="7">
        <v>1501</v>
      </c>
      <c r="Q191" s="7">
        <v>1503</v>
      </c>
      <c r="R191" s="7"/>
      <c r="S191" s="8"/>
      <c r="T191" s="8"/>
      <c r="U191" s="8"/>
      <c r="V191" s="8"/>
      <c r="W191" s="8"/>
      <c r="X191" s="8"/>
      <c r="Y191" s="8"/>
      <c r="Z191" s="8"/>
      <c r="AA191" s="8"/>
      <c r="AB191" s="8"/>
      <c r="AC191" s="8"/>
      <c r="AD191" s="8"/>
      <c r="AE191" s="8"/>
      <c r="AF191" s="8"/>
      <c r="AG191" s="7">
        <v>119698</v>
      </c>
      <c r="AH191" s="7">
        <v>155796</v>
      </c>
      <c r="AI191" s="7">
        <v>108242</v>
      </c>
      <c r="AJ191" s="7">
        <v>84551</v>
      </c>
      <c r="AK191" s="7">
        <v>83418</v>
      </c>
      <c r="AL191" s="7">
        <v>65754</v>
      </c>
      <c r="AM191" s="7">
        <v>87717</v>
      </c>
      <c r="AN191" s="7">
        <v>92642</v>
      </c>
      <c r="AO191" s="7">
        <v>100951</v>
      </c>
      <c r="AP191" s="7">
        <v>104231</v>
      </c>
      <c r="AQ191" s="7">
        <v>103922</v>
      </c>
      <c r="AR191" s="7">
        <v>105118</v>
      </c>
      <c r="AS191" s="7">
        <v>103458</v>
      </c>
      <c r="AT191" s="7">
        <f t="shared" si="0"/>
        <v>99910</v>
      </c>
      <c r="AU191" s="7"/>
      <c r="AV191" s="7"/>
      <c r="AW191" s="7"/>
      <c r="AX191" s="7"/>
      <c r="AY191" s="7"/>
      <c r="AZ191" s="7"/>
      <c r="BA191" s="7"/>
      <c r="BB191" s="7"/>
      <c r="BC191" s="7"/>
      <c r="BD191" s="7"/>
      <c r="BE191" s="7"/>
      <c r="BF191" s="7"/>
      <c r="BG191" s="7"/>
      <c r="BH191" s="7"/>
    </row>
    <row r="192" spans="3:60">
      <c r="C192" s="6" t="s">
        <v>568</v>
      </c>
      <c r="D192" s="6" t="s">
        <v>553</v>
      </c>
      <c r="E192" s="7">
        <v>6720</v>
      </c>
      <c r="F192" s="7">
        <v>7044</v>
      </c>
      <c r="G192" s="7">
        <v>7146</v>
      </c>
      <c r="H192" s="7">
        <v>6773</v>
      </c>
      <c r="I192" s="7">
        <v>6508</v>
      </c>
      <c r="J192" s="7">
        <v>6427</v>
      </c>
      <c r="K192" s="7">
        <v>6722</v>
      </c>
      <c r="L192" s="7">
        <v>6521</v>
      </c>
      <c r="M192" s="7">
        <v>6676</v>
      </c>
      <c r="N192" s="7">
        <v>6404</v>
      </c>
      <c r="O192" s="7">
        <v>6536</v>
      </c>
      <c r="P192" s="7">
        <v>6575</v>
      </c>
      <c r="Q192" s="7">
        <v>6789</v>
      </c>
      <c r="R192" s="7"/>
      <c r="S192" s="8"/>
      <c r="T192" s="8"/>
      <c r="U192" s="8"/>
      <c r="V192" s="8"/>
      <c r="W192" s="8"/>
      <c r="X192" s="8"/>
      <c r="Y192" s="8"/>
      <c r="Z192" s="8"/>
      <c r="AA192" s="8"/>
      <c r="AB192" s="8"/>
      <c r="AC192" s="8"/>
      <c r="AD192" s="8"/>
      <c r="AE192" s="8"/>
      <c r="AF192" s="8"/>
      <c r="AG192" s="7">
        <v>410557</v>
      </c>
      <c r="AH192" s="7">
        <v>440874</v>
      </c>
      <c r="AI192" s="7">
        <v>394503</v>
      </c>
      <c r="AJ192" s="7">
        <v>375042</v>
      </c>
      <c r="AK192" s="7">
        <v>374932</v>
      </c>
      <c r="AL192" s="7">
        <v>372986</v>
      </c>
      <c r="AM192" s="7">
        <v>422479</v>
      </c>
      <c r="AN192" s="7">
        <v>412282</v>
      </c>
      <c r="AO192" s="7">
        <v>416258</v>
      </c>
      <c r="AP192" s="7">
        <v>404552</v>
      </c>
      <c r="AQ192" s="7">
        <v>442672</v>
      </c>
      <c r="AR192" s="7">
        <v>447128</v>
      </c>
      <c r="AS192" s="7">
        <v>428110</v>
      </c>
      <c r="AT192" s="7">
        <f t="shared" si="0"/>
        <v>401891</v>
      </c>
      <c r="AU192" s="7"/>
      <c r="AV192" s="7"/>
      <c r="AW192" s="7"/>
      <c r="AX192" s="7"/>
      <c r="AY192" s="7"/>
      <c r="AZ192" s="7"/>
      <c r="BA192" s="7"/>
      <c r="BB192" s="7"/>
      <c r="BC192" s="7"/>
      <c r="BD192" s="7"/>
      <c r="BE192" s="7"/>
      <c r="BF192" s="7"/>
      <c r="BG192" s="7"/>
      <c r="BH192" s="7"/>
    </row>
    <row r="193" spans="3:60">
      <c r="C193" s="6" t="s">
        <v>568</v>
      </c>
      <c r="D193" s="6" t="s">
        <v>554</v>
      </c>
      <c r="E193" s="7">
        <v>6903</v>
      </c>
      <c r="F193" s="7">
        <v>7325</v>
      </c>
      <c r="G193" s="7">
        <v>7433</v>
      </c>
      <c r="H193" s="7">
        <v>6964</v>
      </c>
      <c r="I193" s="7">
        <v>6705</v>
      </c>
      <c r="J193" s="7">
        <v>6630</v>
      </c>
      <c r="K193" s="7">
        <v>6931</v>
      </c>
      <c r="L193" s="7">
        <v>6736</v>
      </c>
      <c r="M193" s="7">
        <v>6896</v>
      </c>
      <c r="N193" s="7">
        <v>6630</v>
      </c>
      <c r="O193" s="7">
        <v>6768</v>
      </c>
      <c r="P193" s="7">
        <v>6807</v>
      </c>
      <c r="Q193" s="7">
        <v>7069</v>
      </c>
      <c r="R193" s="7"/>
      <c r="S193" s="8"/>
      <c r="T193" s="8"/>
      <c r="U193" s="8"/>
      <c r="V193" s="8"/>
      <c r="W193" s="8"/>
      <c r="X193" s="8"/>
      <c r="Y193" s="8"/>
      <c r="Z193" s="8"/>
      <c r="AA193" s="8"/>
      <c r="AB193" s="8"/>
      <c r="AC193" s="8"/>
      <c r="AD193" s="8"/>
      <c r="AE193" s="8"/>
      <c r="AF193" s="8"/>
      <c r="AG193" s="7">
        <v>432517</v>
      </c>
      <c r="AH193" s="7">
        <v>474594</v>
      </c>
      <c r="AI193" s="7">
        <v>428943</v>
      </c>
      <c r="AJ193" s="7">
        <v>397962</v>
      </c>
      <c r="AK193" s="7">
        <v>398572</v>
      </c>
      <c r="AL193" s="7">
        <v>397346</v>
      </c>
      <c r="AM193" s="7">
        <v>447559</v>
      </c>
      <c r="AN193" s="7">
        <v>438082</v>
      </c>
      <c r="AO193" s="7">
        <v>434738</v>
      </c>
      <c r="AP193" s="7">
        <v>431672</v>
      </c>
      <c r="AQ193" s="7">
        <v>470512</v>
      </c>
      <c r="AR193" s="7">
        <v>474968</v>
      </c>
      <c r="AS193" s="7">
        <v>456670</v>
      </c>
      <c r="AT193" s="7">
        <f t="shared" si="0"/>
        <v>426947</v>
      </c>
      <c r="AU193" s="7"/>
      <c r="AV193" s="7"/>
      <c r="AW193" s="7"/>
      <c r="AX193" s="7"/>
      <c r="AY193" s="7"/>
      <c r="AZ193" s="7"/>
      <c r="BA193" s="7"/>
      <c r="BB193" s="7"/>
      <c r="BC193" s="7"/>
      <c r="BD193" s="7"/>
      <c r="BE193" s="7"/>
      <c r="BF193" s="7"/>
      <c r="BG193" s="7"/>
      <c r="BH193" s="7"/>
    </row>
    <row r="194" spans="3:60" hidden="1">
      <c r="C194" s="6" t="s">
        <v>569</v>
      </c>
      <c r="D194" s="6" t="s">
        <v>543</v>
      </c>
      <c r="E194" s="7">
        <v>0</v>
      </c>
      <c r="F194" s="7">
        <v>0</v>
      </c>
      <c r="G194" s="7">
        <v>0</v>
      </c>
      <c r="H194" s="7">
        <v>0</v>
      </c>
      <c r="I194" s="7">
        <v>0</v>
      </c>
      <c r="J194" s="7">
        <v>0</v>
      </c>
      <c r="K194" s="7">
        <v>0</v>
      </c>
      <c r="L194" s="7">
        <v>0</v>
      </c>
      <c r="M194" s="7">
        <v>0</v>
      </c>
      <c r="N194" s="7">
        <v>0</v>
      </c>
      <c r="O194" s="7">
        <v>0</v>
      </c>
      <c r="P194" s="7">
        <v>0</v>
      </c>
      <c r="Q194" s="7">
        <v>0</v>
      </c>
      <c r="R194" s="7">
        <v>0</v>
      </c>
      <c r="S194" s="8"/>
      <c r="T194" s="8"/>
      <c r="U194" s="8"/>
      <c r="V194" s="8"/>
      <c r="W194" s="8"/>
      <c r="X194" s="8"/>
      <c r="Y194" s="8"/>
      <c r="Z194" s="8"/>
      <c r="AA194" s="8"/>
      <c r="AB194" s="8"/>
      <c r="AC194" s="8"/>
      <c r="AD194" s="8"/>
      <c r="AE194" s="8"/>
      <c r="AF194" s="8"/>
      <c r="AG194" s="7">
        <v>0</v>
      </c>
      <c r="AH194" s="7">
        <v>0</v>
      </c>
      <c r="AI194" s="7">
        <v>0</v>
      </c>
      <c r="AJ194" s="7">
        <v>0</v>
      </c>
      <c r="AK194" s="7">
        <v>0</v>
      </c>
      <c r="AL194" s="7">
        <v>0</v>
      </c>
      <c r="AM194" s="7">
        <v>0</v>
      </c>
      <c r="AN194" s="7">
        <v>0</v>
      </c>
      <c r="AO194" s="7">
        <v>0</v>
      </c>
      <c r="AP194" s="7">
        <v>0</v>
      </c>
      <c r="AQ194" s="7">
        <v>0</v>
      </c>
      <c r="AR194" s="7">
        <v>0</v>
      </c>
      <c r="AS194" s="7">
        <v>0</v>
      </c>
      <c r="AT194" s="7">
        <v>0</v>
      </c>
      <c r="AU194" s="7"/>
      <c r="AV194" s="7"/>
      <c r="AW194" s="7"/>
      <c r="AX194" s="7"/>
      <c r="AY194" s="7"/>
      <c r="AZ194" s="7"/>
      <c r="BA194" s="7"/>
      <c r="BB194" s="7"/>
      <c r="BC194" s="7"/>
      <c r="BD194" s="7"/>
      <c r="BE194" s="7"/>
      <c r="BF194" s="7"/>
      <c r="BG194" s="7"/>
      <c r="BH194" s="7"/>
    </row>
    <row r="195" spans="3:60" hidden="1">
      <c r="C195" s="6" t="s">
        <v>569</v>
      </c>
      <c r="D195" s="6" t="s">
        <v>544</v>
      </c>
      <c r="E195" s="7">
        <v>0</v>
      </c>
      <c r="F195" s="7">
        <v>0</v>
      </c>
      <c r="G195" s="7">
        <v>0</v>
      </c>
      <c r="H195" s="7">
        <v>0</v>
      </c>
      <c r="I195" s="7">
        <v>0</v>
      </c>
      <c r="J195" s="7">
        <v>0</v>
      </c>
      <c r="K195" s="7">
        <v>0</v>
      </c>
      <c r="L195" s="7">
        <v>0</v>
      </c>
      <c r="M195" s="7">
        <v>0</v>
      </c>
      <c r="N195" s="7">
        <v>0</v>
      </c>
      <c r="O195" s="7">
        <v>0</v>
      </c>
      <c r="P195" s="7">
        <v>0</v>
      </c>
      <c r="Q195" s="7">
        <v>0</v>
      </c>
      <c r="R195" s="7">
        <v>0</v>
      </c>
      <c r="S195" s="8"/>
      <c r="T195" s="8"/>
      <c r="U195" s="8"/>
      <c r="V195" s="8"/>
      <c r="W195" s="8"/>
      <c r="X195" s="8"/>
      <c r="Y195" s="8"/>
      <c r="Z195" s="8"/>
      <c r="AA195" s="8"/>
      <c r="AB195" s="8"/>
      <c r="AC195" s="8"/>
      <c r="AD195" s="8"/>
      <c r="AE195" s="8"/>
      <c r="AF195" s="8"/>
      <c r="AG195" s="7">
        <v>0</v>
      </c>
      <c r="AH195" s="7">
        <v>0</v>
      </c>
      <c r="AI195" s="7">
        <v>0</v>
      </c>
      <c r="AJ195" s="7">
        <v>0</v>
      </c>
      <c r="AK195" s="7">
        <v>0</v>
      </c>
      <c r="AL195" s="7">
        <v>0</v>
      </c>
      <c r="AM195" s="7">
        <v>0</v>
      </c>
      <c r="AN195" s="7">
        <v>0</v>
      </c>
      <c r="AO195" s="7">
        <v>0</v>
      </c>
      <c r="AP195" s="7">
        <v>0</v>
      </c>
      <c r="AQ195" s="7">
        <v>0</v>
      </c>
      <c r="AR195" s="7">
        <v>0</v>
      </c>
      <c r="AS195" s="7">
        <v>0</v>
      </c>
      <c r="AT195" s="7">
        <v>0</v>
      </c>
      <c r="AU195" s="7"/>
      <c r="AV195" s="7"/>
      <c r="AW195" s="7"/>
      <c r="AX195" s="7"/>
      <c r="AY195" s="7"/>
      <c r="AZ195" s="7"/>
      <c r="BA195" s="7"/>
      <c r="BB195" s="7"/>
      <c r="BC195" s="7"/>
      <c r="BD195" s="7"/>
      <c r="BE195" s="7"/>
      <c r="BF195" s="7"/>
      <c r="BG195" s="7"/>
      <c r="BH195" s="7"/>
    </row>
    <row r="196" spans="3:60" hidden="1">
      <c r="C196" s="6" t="s">
        <v>569</v>
      </c>
      <c r="D196" s="6" t="s">
        <v>545</v>
      </c>
      <c r="E196" s="7">
        <v>0</v>
      </c>
      <c r="F196" s="7">
        <v>0</v>
      </c>
      <c r="G196" s="7">
        <v>0</v>
      </c>
      <c r="H196" s="7">
        <v>0</v>
      </c>
      <c r="I196" s="7">
        <v>0</v>
      </c>
      <c r="J196" s="7">
        <v>0</v>
      </c>
      <c r="K196" s="7">
        <v>0</v>
      </c>
      <c r="L196" s="7">
        <v>0</v>
      </c>
      <c r="M196" s="7">
        <v>0</v>
      </c>
      <c r="N196" s="7">
        <v>0</v>
      </c>
      <c r="O196" s="7">
        <v>0</v>
      </c>
      <c r="P196" s="7">
        <v>0</v>
      </c>
      <c r="Q196" s="7">
        <v>0</v>
      </c>
      <c r="R196" s="7">
        <v>0</v>
      </c>
      <c r="S196" s="8"/>
      <c r="T196" s="8"/>
      <c r="U196" s="8"/>
      <c r="V196" s="8"/>
      <c r="W196" s="8"/>
      <c r="X196" s="8"/>
      <c r="Y196" s="8"/>
      <c r="Z196" s="8"/>
      <c r="AA196" s="8"/>
      <c r="AB196" s="8"/>
      <c r="AC196" s="8"/>
      <c r="AD196" s="8"/>
      <c r="AE196" s="8"/>
      <c r="AF196" s="8"/>
      <c r="AG196" s="7">
        <v>0</v>
      </c>
      <c r="AH196" s="7">
        <v>0</v>
      </c>
      <c r="AI196" s="7">
        <v>0</v>
      </c>
      <c r="AJ196" s="7">
        <v>0</v>
      </c>
      <c r="AK196" s="7">
        <v>0</v>
      </c>
      <c r="AL196" s="7">
        <v>0</v>
      </c>
      <c r="AM196" s="7">
        <v>0</v>
      </c>
      <c r="AN196" s="7">
        <v>0</v>
      </c>
      <c r="AO196" s="7">
        <v>0</v>
      </c>
      <c r="AP196" s="7">
        <v>0</v>
      </c>
      <c r="AQ196" s="7">
        <v>0</v>
      </c>
      <c r="AR196" s="7">
        <v>0</v>
      </c>
      <c r="AS196" s="7">
        <v>0</v>
      </c>
      <c r="AT196" s="7">
        <v>0</v>
      </c>
      <c r="AU196" s="7"/>
      <c r="AV196" s="7"/>
      <c r="AW196" s="7"/>
      <c r="AX196" s="7"/>
      <c r="AY196" s="7"/>
      <c r="AZ196" s="7"/>
      <c r="BA196" s="7"/>
      <c r="BB196" s="7"/>
      <c r="BC196" s="7"/>
      <c r="BD196" s="7"/>
      <c r="BE196" s="7"/>
      <c r="BF196" s="7"/>
      <c r="BG196" s="7"/>
      <c r="BH196" s="7"/>
    </row>
    <row r="197" spans="3:60" hidden="1">
      <c r="C197" s="6" t="s">
        <v>569</v>
      </c>
      <c r="D197" s="6" t="s">
        <v>546</v>
      </c>
      <c r="E197" s="7">
        <v>0</v>
      </c>
      <c r="F197" s="7">
        <v>0</v>
      </c>
      <c r="G197" s="7">
        <v>0</v>
      </c>
      <c r="H197" s="7">
        <v>0</v>
      </c>
      <c r="I197" s="7">
        <v>0</v>
      </c>
      <c r="J197" s="7">
        <v>0</v>
      </c>
      <c r="K197" s="7">
        <v>0</v>
      </c>
      <c r="L197" s="7">
        <v>0</v>
      </c>
      <c r="M197" s="7">
        <v>0</v>
      </c>
      <c r="N197" s="7">
        <v>0</v>
      </c>
      <c r="O197" s="7">
        <v>0</v>
      </c>
      <c r="P197" s="7">
        <v>0</v>
      </c>
      <c r="Q197" s="7">
        <v>0</v>
      </c>
      <c r="R197" s="7">
        <v>0</v>
      </c>
      <c r="S197" s="8"/>
      <c r="T197" s="8"/>
      <c r="U197" s="8"/>
      <c r="V197" s="8"/>
      <c r="W197" s="8"/>
      <c r="X197" s="8"/>
      <c r="Y197" s="8"/>
      <c r="Z197" s="8"/>
      <c r="AA197" s="8"/>
      <c r="AB197" s="8"/>
      <c r="AC197" s="8"/>
      <c r="AD197" s="8"/>
      <c r="AE197" s="8"/>
      <c r="AF197" s="8"/>
      <c r="AG197" s="7">
        <v>0</v>
      </c>
      <c r="AH197" s="7">
        <v>0</v>
      </c>
      <c r="AI197" s="7">
        <v>0</v>
      </c>
      <c r="AJ197" s="7">
        <v>0</v>
      </c>
      <c r="AK197" s="7">
        <v>0</v>
      </c>
      <c r="AL197" s="7">
        <v>0</v>
      </c>
      <c r="AM197" s="7">
        <v>0</v>
      </c>
      <c r="AN197" s="7">
        <v>0</v>
      </c>
      <c r="AO197" s="7">
        <v>0</v>
      </c>
      <c r="AP197" s="7">
        <v>0</v>
      </c>
      <c r="AQ197" s="7">
        <v>0</v>
      </c>
      <c r="AR197" s="7">
        <v>0</v>
      </c>
      <c r="AS197" s="7">
        <v>0</v>
      </c>
      <c r="AT197" s="7">
        <v>0</v>
      </c>
      <c r="AU197" s="7"/>
      <c r="AV197" s="7"/>
      <c r="AW197" s="7"/>
      <c r="AX197" s="7"/>
      <c r="AY197" s="7"/>
      <c r="AZ197" s="7"/>
      <c r="BA197" s="7"/>
      <c r="BB197" s="7"/>
      <c r="BC197" s="7"/>
      <c r="BD197" s="7"/>
      <c r="BE197" s="7"/>
      <c r="BF197" s="7"/>
      <c r="BG197" s="7"/>
      <c r="BH197" s="7"/>
    </row>
    <row r="198" spans="3:60" hidden="1">
      <c r="C198" s="6" t="s">
        <v>569</v>
      </c>
      <c r="D198" s="6" t="s">
        <v>547</v>
      </c>
      <c r="E198" s="7">
        <v>0</v>
      </c>
      <c r="F198" s="7">
        <v>0</v>
      </c>
      <c r="G198" s="7">
        <v>0</v>
      </c>
      <c r="H198" s="7">
        <v>0</v>
      </c>
      <c r="I198" s="7">
        <v>0</v>
      </c>
      <c r="J198" s="7">
        <v>0</v>
      </c>
      <c r="K198" s="7">
        <v>0</v>
      </c>
      <c r="L198" s="7">
        <v>0</v>
      </c>
      <c r="M198" s="7">
        <v>0</v>
      </c>
      <c r="N198" s="7">
        <v>0</v>
      </c>
      <c r="O198" s="7">
        <v>0</v>
      </c>
      <c r="P198" s="7">
        <v>0</v>
      </c>
      <c r="Q198" s="7">
        <v>0</v>
      </c>
      <c r="R198" s="7">
        <v>0</v>
      </c>
      <c r="S198" s="8"/>
      <c r="T198" s="8"/>
      <c r="U198" s="8"/>
      <c r="V198" s="8"/>
      <c r="W198" s="8"/>
      <c r="X198" s="8"/>
      <c r="Y198" s="8"/>
      <c r="Z198" s="8"/>
      <c r="AA198" s="8"/>
      <c r="AB198" s="8"/>
      <c r="AC198" s="8"/>
      <c r="AD198" s="8"/>
      <c r="AE198" s="8"/>
      <c r="AF198" s="8"/>
      <c r="AG198" s="7">
        <v>0</v>
      </c>
      <c r="AH198" s="7">
        <v>0</v>
      </c>
      <c r="AI198" s="7">
        <v>0</v>
      </c>
      <c r="AJ198" s="7">
        <v>0</v>
      </c>
      <c r="AK198" s="7">
        <v>0</v>
      </c>
      <c r="AL198" s="7">
        <v>0</v>
      </c>
      <c r="AM198" s="7">
        <v>0</v>
      </c>
      <c r="AN198" s="7">
        <v>0</v>
      </c>
      <c r="AO198" s="7">
        <v>0</v>
      </c>
      <c r="AP198" s="7">
        <v>0</v>
      </c>
      <c r="AQ198" s="7">
        <v>0</v>
      </c>
      <c r="AR198" s="7">
        <v>0</v>
      </c>
      <c r="AS198" s="7">
        <v>0</v>
      </c>
      <c r="AT198" s="7">
        <v>0</v>
      </c>
      <c r="AU198" s="7"/>
      <c r="AV198" s="7"/>
      <c r="AW198" s="7"/>
      <c r="AX198" s="7"/>
      <c r="AY198" s="7"/>
      <c r="AZ198" s="7"/>
      <c r="BA198" s="7"/>
      <c r="BB198" s="7"/>
      <c r="BC198" s="7"/>
      <c r="BD198" s="7"/>
      <c r="BE198" s="7"/>
      <c r="BF198" s="7"/>
      <c r="BG198" s="7"/>
      <c r="BH198" s="7"/>
    </row>
    <row r="199" spans="3:60" hidden="1">
      <c r="C199" s="6" t="s">
        <v>569</v>
      </c>
      <c r="D199" s="6" t="s">
        <v>548</v>
      </c>
      <c r="E199" s="7">
        <v>0</v>
      </c>
      <c r="F199" s="7">
        <v>0</v>
      </c>
      <c r="G199" s="7">
        <v>0</v>
      </c>
      <c r="H199" s="7">
        <v>0</v>
      </c>
      <c r="I199" s="7">
        <v>0</v>
      </c>
      <c r="J199" s="7">
        <v>0</v>
      </c>
      <c r="K199" s="7">
        <v>0</v>
      </c>
      <c r="L199" s="7">
        <v>0</v>
      </c>
      <c r="M199" s="7">
        <v>0</v>
      </c>
      <c r="N199" s="7">
        <v>0</v>
      </c>
      <c r="O199" s="7">
        <v>0</v>
      </c>
      <c r="P199" s="7">
        <v>0</v>
      </c>
      <c r="Q199" s="7">
        <v>0</v>
      </c>
      <c r="R199" s="7">
        <v>0</v>
      </c>
      <c r="S199" s="8"/>
      <c r="T199" s="8"/>
      <c r="U199" s="8"/>
      <c r="V199" s="8"/>
      <c r="W199" s="8"/>
      <c r="X199" s="8"/>
      <c r="Y199" s="8"/>
      <c r="Z199" s="8"/>
      <c r="AA199" s="8"/>
      <c r="AB199" s="8"/>
      <c r="AC199" s="8"/>
      <c r="AD199" s="8"/>
      <c r="AE199" s="8"/>
      <c r="AF199" s="8"/>
      <c r="AG199" s="7">
        <v>0</v>
      </c>
      <c r="AH199" s="7">
        <v>0</v>
      </c>
      <c r="AI199" s="7">
        <v>0</v>
      </c>
      <c r="AJ199" s="7">
        <v>0</v>
      </c>
      <c r="AK199" s="7">
        <v>0</v>
      </c>
      <c r="AL199" s="7">
        <v>0</v>
      </c>
      <c r="AM199" s="7">
        <v>0</v>
      </c>
      <c r="AN199" s="7">
        <v>0</v>
      </c>
      <c r="AO199" s="7">
        <v>0</v>
      </c>
      <c r="AP199" s="7">
        <v>0</v>
      </c>
      <c r="AQ199" s="7">
        <v>0</v>
      </c>
      <c r="AR199" s="7">
        <v>0</v>
      </c>
      <c r="AS199" s="7">
        <v>0</v>
      </c>
      <c r="AT199" s="7">
        <v>0</v>
      </c>
      <c r="AU199" s="7"/>
      <c r="AV199" s="7"/>
      <c r="AW199" s="7"/>
      <c r="AX199" s="7"/>
      <c r="AY199" s="7"/>
      <c r="AZ199" s="7"/>
      <c r="BA199" s="7"/>
      <c r="BB199" s="7"/>
      <c r="BC199" s="7"/>
      <c r="BD199" s="7"/>
      <c r="BE199" s="7"/>
      <c r="BF199" s="7"/>
      <c r="BG199" s="7"/>
      <c r="BH199" s="7"/>
    </row>
    <row r="200" spans="3:60" hidden="1">
      <c r="C200" s="6" t="s">
        <v>569</v>
      </c>
      <c r="D200" s="6" t="s">
        <v>549</v>
      </c>
      <c r="E200" s="7">
        <v>0</v>
      </c>
      <c r="F200" s="7">
        <v>0</v>
      </c>
      <c r="G200" s="7">
        <v>0</v>
      </c>
      <c r="H200" s="7">
        <v>0</v>
      </c>
      <c r="I200" s="7">
        <v>0</v>
      </c>
      <c r="J200" s="7">
        <v>0</v>
      </c>
      <c r="K200" s="7">
        <v>0</v>
      </c>
      <c r="L200" s="7">
        <v>0</v>
      </c>
      <c r="M200" s="7">
        <v>0</v>
      </c>
      <c r="N200" s="7">
        <v>0</v>
      </c>
      <c r="O200" s="7">
        <v>0</v>
      </c>
      <c r="P200" s="7">
        <v>0</v>
      </c>
      <c r="Q200" s="7">
        <v>0</v>
      </c>
      <c r="R200" s="7">
        <v>0</v>
      </c>
      <c r="S200" s="8"/>
      <c r="T200" s="8"/>
      <c r="U200" s="8"/>
      <c r="V200" s="8"/>
      <c r="W200" s="8"/>
      <c r="X200" s="8"/>
      <c r="Y200" s="8"/>
      <c r="Z200" s="8"/>
      <c r="AA200" s="8"/>
      <c r="AB200" s="8"/>
      <c r="AC200" s="8"/>
      <c r="AD200" s="8"/>
      <c r="AE200" s="8"/>
      <c r="AF200" s="8"/>
      <c r="AG200" s="7">
        <v>0</v>
      </c>
      <c r="AH200" s="7">
        <v>0</v>
      </c>
      <c r="AI200" s="7">
        <v>0</v>
      </c>
      <c r="AJ200" s="7">
        <v>0</v>
      </c>
      <c r="AK200" s="7">
        <v>0</v>
      </c>
      <c r="AL200" s="7">
        <v>0</v>
      </c>
      <c r="AM200" s="7">
        <v>0</v>
      </c>
      <c r="AN200" s="7">
        <v>0</v>
      </c>
      <c r="AO200" s="7">
        <v>0</v>
      </c>
      <c r="AP200" s="7">
        <v>0</v>
      </c>
      <c r="AQ200" s="7">
        <v>0</v>
      </c>
      <c r="AR200" s="7">
        <v>0</v>
      </c>
      <c r="AS200" s="7">
        <v>0</v>
      </c>
      <c r="AT200" s="7">
        <v>0</v>
      </c>
      <c r="AU200" s="7"/>
      <c r="AV200" s="7"/>
      <c r="AW200" s="7"/>
      <c r="AX200" s="7"/>
      <c r="AY200" s="7"/>
      <c r="AZ200" s="7"/>
      <c r="BA200" s="7"/>
      <c r="BB200" s="7"/>
      <c r="BC200" s="7"/>
      <c r="BD200" s="7"/>
      <c r="BE200" s="7"/>
      <c r="BF200" s="7"/>
      <c r="BG200" s="7"/>
      <c r="BH200" s="7"/>
    </row>
    <row r="201" spans="3:60" hidden="1">
      <c r="C201" s="6" t="s">
        <v>569</v>
      </c>
      <c r="D201" s="6" t="s">
        <v>550</v>
      </c>
      <c r="E201" s="7">
        <v>345</v>
      </c>
      <c r="F201" s="7">
        <v>350</v>
      </c>
      <c r="G201" s="7">
        <v>356</v>
      </c>
      <c r="H201" s="7">
        <v>361</v>
      </c>
      <c r="I201" s="7">
        <v>258</v>
      </c>
      <c r="J201" s="7">
        <v>263</v>
      </c>
      <c r="K201" s="7">
        <v>268</v>
      </c>
      <c r="L201" s="7">
        <v>265</v>
      </c>
      <c r="M201" s="7">
        <v>270</v>
      </c>
      <c r="N201" s="7">
        <v>276</v>
      </c>
      <c r="O201" s="7">
        <v>292</v>
      </c>
      <c r="P201" s="7">
        <v>292</v>
      </c>
      <c r="Q201" s="7">
        <v>292</v>
      </c>
      <c r="R201" s="7">
        <v>292</v>
      </c>
      <c r="S201" s="8">
        <v>107</v>
      </c>
      <c r="T201" s="8">
        <v>100</v>
      </c>
      <c r="U201" s="8">
        <v>50</v>
      </c>
      <c r="V201" s="8">
        <v>50</v>
      </c>
      <c r="W201" s="8">
        <v>75</v>
      </c>
      <c r="X201" s="8">
        <v>67.5</v>
      </c>
      <c r="Y201" s="8">
        <v>100</v>
      </c>
      <c r="Z201" s="8">
        <v>99.84</v>
      </c>
      <c r="AA201" s="8">
        <v>95</v>
      </c>
      <c r="AB201" s="8">
        <v>95</v>
      </c>
      <c r="AC201" s="8">
        <v>90</v>
      </c>
      <c r="AD201" s="8">
        <v>90</v>
      </c>
      <c r="AE201" s="8">
        <v>103.5</v>
      </c>
      <c r="AF201" s="8">
        <v>98.33</v>
      </c>
      <c r="AG201" s="7">
        <v>36915</v>
      </c>
      <c r="AH201" s="7">
        <v>35000</v>
      </c>
      <c r="AI201" s="7">
        <v>17800</v>
      </c>
      <c r="AJ201" s="7">
        <v>18050</v>
      </c>
      <c r="AK201" s="7">
        <v>19350</v>
      </c>
      <c r="AL201" s="7">
        <v>17752</v>
      </c>
      <c r="AM201" s="7">
        <v>26800</v>
      </c>
      <c r="AN201" s="7">
        <v>26457</v>
      </c>
      <c r="AO201" s="7">
        <v>25650</v>
      </c>
      <c r="AP201" s="7">
        <v>26220</v>
      </c>
      <c r="AQ201" s="7">
        <v>26280</v>
      </c>
      <c r="AR201" s="7">
        <v>26280</v>
      </c>
      <c r="AS201" s="7">
        <v>30222</v>
      </c>
      <c r="AT201" s="7">
        <v>28711</v>
      </c>
      <c r="AU201" s="7"/>
      <c r="AV201" s="7"/>
      <c r="AW201" s="7"/>
      <c r="AX201" s="7"/>
      <c r="AY201" s="7"/>
      <c r="AZ201" s="7"/>
      <c r="BA201" s="7"/>
      <c r="BB201" s="7"/>
      <c r="BC201" s="7"/>
      <c r="BD201" s="7"/>
      <c r="BE201" s="7"/>
      <c r="BF201" s="7"/>
      <c r="BG201" s="7"/>
      <c r="BH201" s="7"/>
    </row>
    <row r="202" spans="3:60" hidden="1">
      <c r="C202" s="6" t="s">
        <v>569</v>
      </c>
      <c r="D202" s="6" t="s">
        <v>551</v>
      </c>
      <c r="E202" s="7">
        <v>68</v>
      </c>
      <c r="F202" s="7">
        <v>70</v>
      </c>
      <c r="G202" s="7">
        <v>72</v>
      </c>
      <c r="H202" s="7">
        <v>74</v>
      </c>
      <c r="I202" s="7">
        <v>76</v>
      </c>
      <c r="J202" s="7">
        <v>78</v>
      </c>
      <c r="K202" s="7">
        <v>79</v>
      </c>
      <c r="L202" s="7">
        <v>78</v>
      </c>
      <c r="M202" s="7">
        <v>83</v>
      </c>
      <c r="N202" s="7">
        <v>85</v>
      </c>
      <c r="O202" s="7">
        <v>90</v>
      </c>
      <c r="P202" s="7">
        <v>90</v>
      </c>
      <c r="Q202" s="7">
        <v>90</v>
      </c>
      <c r="R202" s="7">
        <v>90</v>
      </c>
      <c r="S202" s="8">
        <v>180</v>
      </c>
      <c r="T202" s="8">
        <v>150</v>
      </c>
      <c r="U202" s="8">
        <v>75</v>
      </c>
      <c r="V202" s="8">
        <v>75</v>
      </c>
      <c r="W202" s="8">
        <v>75</v>
      </c>
      <c r="X202" s="8">
        <v>67.5</v>
      </c>
      <c r="Y202" s="8">
        <v>75</v>
      </c>
      <c r="Z202" s="8">
        <v>75.36</v>
      </c>
      <c r="AA202" s="8">
        <v>74.92</v>
      </c>
      <c r="AB202" s="8">
        <v>74.92</v>
      </c>
      <c r="AC202" s="8">
        <v>71</v>
      </c>
      <c r="AD202" s="8">
        <v>71</v>
      </c>
      <c r="AE202" s="8">
        <v>71</v>
      </c>
      <c r="AF202" s="8">
        <v>71</v>
      </c>
      <c r="AG202" s="7">
        <v>12240</v>
      </c>
      <c r="AH202" s="7">
        <v>10500</v>
      </c>
      <c r="AI202" s="7">
        <v>5400</v>
      </c>
      <c r="AJ202" s="7">
        <v>5550</v>
      </c>
      <c r="AK202" s="7">
        <v>5700</v>
      </c>
      <c r="AL202" s="7">
        <v>5265</v>
      </c>
      <c r="AM202" s="7">
        <v>5925</v>
      </c>
      <c r="AN202" s="7">
        <v>5878</v>
      </c>
      <c r="AO202" s="7">
        <v>6218</v>
      </c>
      <c r="AP202" s="7">
        <v>6368</v>
      </c>
      <c r="AQ202" s="7">
        <v>6390</v>
      </c>
      <c r="AR202" s="7">
        <v>6390</v>
      </c>
      <c r="AS202" s="7">
        <v>6390</v>
      </c>
      <c r="AT202" s="7">
        <v>6390</v>
      </c>
      <c r="AU202" s="7"/>
      <c r="AV202" s="7"/>
      <c r="AW202" s="7"/>
      <c r="AX202" s="7"/>
      <c r="AY202" s="7"/>
      <c r="AZ202" s="7"/>
      <c r="BA202" s="7"/>
      <c r="BB202" s="7"/>
      <c r="BC202" s="7"/>
      <c r="BD202" s="7"/>
      <c r="BE202" s="7"/>
      <c r="BF202" s="7"/>
      <c r="BG202" s="7"/>
      <c r="BH202" s="7"/>
    </row>
    <row r="203" spans="3:60" hidden="1">
      <c r="C203" s="6" t="s">
        <v>569</v>
      </c>
      <c r="D203" s="6" t="s">
        <v>552</v>
      </c>
      <c r="E203" s="7">
        <v>241</v>
      </c>
      <c r="F203" s="7">
        <v>246</v>
      </c>
      <c r="G203" s="7">
        <v>250</v>
      </c>
      <c r="H203" s="7">
        <v>255</v>
      </c>
      <c r="I203" s="7">
        <v>219</v>
      </c>
      <c r="J203" s="7">
        <v>224</v>
      </c>
      <c r="K203" s="7">
        <v>228</v>
      </c>
      <c r="L203" s="7">
        <v>225</v>
      </c>
      <c r="M203" s="7">
        <v>238</v>
      </c>
      <c r="N203" s="7">
        <v>242</v>
      </c>
      <c r="O203" s="7">
        <v>267</v>
      </c>
      <c r="P203" s="7">
        <v>267</v>
      </c>
      <c r="Q203" s="7">
        <v>267</v>
      </c>
      <c r="R203" s="7">
        <v>267</v>
      </c>
      <c r="S203" s="8"/>
      <c r="T203" s="8"/>
      <c r="U203" s="8"/>
      <c r="V203" s="8"/>
      <c r="W203" s="8"/>
      <c r="X203" s="8"/>
      <c r="Y203" s="8"/>
      <c r="Z203" s="8"/>
      <c r="AA203" s="8"/>
      <c r="AB203" s="8"/>
      <c r="AC203" s="8"/>
      <c r="AD203" s="8"/>
      <c r="AE203" s="8"/>
      <c r="AF203" s="8"/>
      <c r="AG203" s="7">
        <v>32294</v>
      </c>
      <c r="AH203" s="7">
        <v>29028</v>
      </c>
      <c r="AI203" s="7">
        <v>14750</v>
      </c>
      <c r="AJ203" s="7">
        <v>15045</v>
      </c>
      <c r="AK203" s="7">
        <v>16425</v>
      </c>
      <c r="AL203" s="7">
        <v>15232</v>
      </c>
      <c r="AM203" s="7">
        <v>17100</v>
      </c>
      <c r="AN203" s="7">
        <v>16875</v>
      </c>
      <c r="AO203" s="7">
        <v>16898</v>
      </c>
      <c r="AP203" s="7">
        <v>17242</v>
      </c>
      <c r="AQ203" s="7">
        <v>17355</v>
      </c>
      <c r="AR203" s="7">
        <v>17355</v>
      </c>
      <c r="AS203" s="7">
        <v>17355</v>
      </c>
      <c r="AT203" s="7">
        <v>16487</v>
      </c>
      <c r="AU203" s="7"/>
      <c r="AV203" s="7"/>
      <c r="AW203" s="7"/>
      <c r="AX203" s="7"/>
      <c r="AY203" s="7"/>
      <c r="AZ203" s="7"/>
      <c r="BA203" s="7"/>
      <c r="BB203" s="7"/>
      <c r="BC203" s="7"/>
      <c r="BD203" s="7"/>
      <c r="BE203" s="7"/>
      <c r="BF203" s="7"/>
      <c r="BG203" s="7"/>
      <c r="BH203" s="7"/>
    </row>
    <row r="204" spans="3:60" hidden="1">
      <c r="C204" s="6" t="s">
        <v>569</v>
      </c>
      <c r="D204" s="6" t="s">
        <v>553</v>
      </c>
      <c r="E204" s="7">
        <v>654</v>
      </c>
      <c r="F204" s="7">
        <v>666</v>
      </c>
      <c r="G204" s="7">
        <v>678</v>
      </c>
      <c r="H204" s="7">
        <v>690</v>
      </c>
      <c r="I204" s="7">
        <v>553</v>
      </c>
      <c r="J204" s="7">
        <v>565</v>
      </c>
      <c r="K204" s="7">
        <v>575</v>
      </c>
      <c r="L204" s="7">
        <v>568</v>
      </c>
      <c r="M204" s="7">
        <v>591</v>
      </c>
      <c r="N204" s="7">
        <v>603</v>
      </c>
      <c r="O204" s="7">
        <v>649</v>
      </c>
      <c r="P204" s="7">
        <v>649</v>
      </c>
      <c r="Q204" s="7">
        <v>649</v>
      </c>
      <c r="R204" s="7">
        <v>649</v>
      </c>
      <c r="S204" s="8"/>
      <c r="T204" s="8"/>
      <c r="U204" s="8"/>
      <c r="V204" s="8"/>
      <c r="W204" s="8"/>
      <c r="X204" s="8"/>
      <c r="Y204" s="8"/>
      <c r="Z204" s="8"/>
      <c r="AA204" s="8"/>
      <c r="AB204" s="8"/>
      <c r="AC204" s="8"/>
      <c r="AD204" s="8"/>
      <c r="AE204" s="8"/>
      <c r="AF204" s="8"/>
      <c r="AG204" s="7">
        <v>81449</v>
      </c>
      <c r="AH204" s="7">
        <v>74528</v>
      </c>
      <c r="AI204" s="7">
        <v>37950</v>
      </c>
      <c r="AJ204" s="7">
        <v>38645</v>
      </c>
      <c r="AK204" s="7">
        <v>41475</v>
      </c>
      <c r="AL204" s="7">
        <v>38249</v>
      </c>
      <c r="AM204" s="7">
        <v>49825</v>
      </c>
      <c r="AN204" s="7">
        <v>49210</v>
      </c>
      <c r="AO204" s="7">
        <v>48766</v>
      </c>
      <c r="AP204" s="7">
        <v>49830</v>
      </c>
      <c r="AQ204" s="7">
        <v>50025</v>
      </c>
      <c r="AR204" s="7">
        <v>50025</v>
      </c>
      <c r="AS204" s="7">
        <v>53967</v>
      </c>
      <c r="AT204" s="7">
        <v>51588</v>
      </c>
      <c r="AU204" s="7"/>
      <c r="AV204" s="7"/>
      <c r="AW204" s="7"/>
      <c r="AX204" s="7"/>
      <c r="AY204" s="7"/>
      <c r="AZ204" s="7"/>
      <c r="BA204" s="7"/>
      <c r="BB204" s="7"/>
      <c r="BC204" s="7"/>
      <c r="BD204" s="7"/>
      <c r="BE204" s="7"/>
      <c r="BF204" s="7"/>
      <c r="BG204" s="7"/>
      <c r="BH204" s="7"/>
    </row>
    <row r="205" spans="3:60" hidden="1">
      <c r="C205" s="6" t="s">
        <v>569</v>
      </c>
      <c r="D205" s="6" t="s">
        <v>554</v>
      </c>
      <c r="E205" s="7">
        <v>654</v>
      </c>
      <c r="F205" s="7">
        <v>666</v>
      </c>
      <c r="G205" s="7">
        <v>678</v>
      </c>
      <c r="H205" s="7">
        <v>690</v>
      </c>
      <c r="I205" s="7">
        <v>553</v>
      </c>
      <c r="J205" s="7">
        <v>565</v>
      </c>
      <c r="K205" s="7">
        <v>575</v>
      </c>
      <c r="L205" s="7">
        <v>568</v>
      </c>
      <c r="M205" s="7">
        <v>591</v>
      </c>
      <c r="N205" s="7">
        <v>603</v>
      </c>
      <c r="O205" s="7">
        <v>649</v>
      </c>
      <c r="P205" s="7">
        <v>649</v>
      </c>
      <c r="Q205" s="7">
        <v>649</v>
      </c>
      <c r="R205" s="7">
        <v>649</v>
      </c>
      <c r="S205" s="8"/>
      <c r="T205" s="8"/>
      <c r="U205" s="8"/>
      <c r="V205" s="8"/>
      <c r="W205" s="8"/>
      <c r="X205" s="8"/>
      <c r="Y205" s="8"/>
      <c r="Z205" s="8"/>
      <c r="AA205" s="8"/>
      <c r="AB205" s="8"/>
      <c r="AC205" s="8"/>
      <c r="AD205" s="8"/>
      <c r="AE205" s="8"/>
      <c r="AF205" s="8"/>
      <c r="AG205" s="7">
        <v>81449</v>
      </c>
      <c r="AH205" s="7">
        <v>74528</v>
      </c>
      <c r="AI205" s="7">
        <v>37950</v>
      </c>
      <c r="AJ205" s="7">
        <v>38645</v>
      </c>
      <c r="AK205" s="7">
        <v>41475</v>
      </c>
      <c r="AL205" s="7">
        <v>38249</v>
      </c>
      <c r="AM205" s="7">
        <v>49825</v>
      </c>
      <c r="AN205" s="7">
        <v>49210</v>
      </c>
      <c r="AO205" s="7">
        <v>48766</v>
      </c>
      <c r="AP205" s="7">
        <v>49830</v>
      </c>
      <c r="AQ205" s="7">
        <v>50025</v>
      </c>
      <c r="AR205" s="7">
        <v>50025</v>
      </c>
      <c r="AS205" s="7">
        <v>53967</v>
      </c>
      <c r="AT205" s="7">
        <v>51588</v>
      </c>
      <c r="AU205" s="7"/>
      <c r="AV205" s="7"/>
      <c r="AW205" s="7"/>
      <c r="AX205" s="7"/>
      <c r="AY205" s="7"/>
      <c r="AZ205" s="7"/>
      <c r="BA205" s="7"/>
      <c r="BB205" s="7"/>
      <c r="BC205" s="7"/>
      <c r="BD205" s="7"/>
      <c r="BE205" s="7"/>
      <c r="BF205" s="7"/>
      <c r="BG205" s="7"/>
      <c r="BH205" s="7"/>
    </row>
    <row r="206" spans="3:60" hidden="1">
      <c r="C206" s="6" t="s">
        <v>570</v>
      </c>
      <c r="D206" s="6" t="s">
        <v>543</v>
      </c>
      <c r="E206" s="7">
        <v>0</v>
      </c>
      <c r="F206" s="7">
        <v>0</v>
      </c>
      <c r="G206" s="7">
        <v>0</v>
      </c>
      <c r="H206" s="7">
        <v>0</v>
      </c>
      <c r="I206" s="7">
        <v>0</v>
      </c>
      <c r="J206" s="7">
        <v>0</v>
      </c>
      <c r="K206" s="7">
        <v>0</v>
      </c>
      <c r="L206" s="7">
        <v>0</v>
      </c>
      <c r="M206" s="7">
        <v>0</v>
      </c>
      <c r="N206" s="7">
        <v>0</v>
      </c>
      <c r="O206" s="7">
        <v>0</v>
      </c>
      <c r="P206" s="7">
        <v>0</v>
      </c>
      <c r="Q206" s="7">
        <v>0</v>
      </c>
      <c r="R206" s="7">
        <v>0</v>
      </c>
      <c r="S206" s="8"/>
      <c r="T206" s="8"/>
      <c r="U206" s="8"/>
      <c r="V206" s="8"/>
      <c r="W206" s="8"/>
      <c r="X206" s="8"/>
      <c r="Y206" s="8"/>
      <c r="Z206" s="8"/>
      <c r="AA206" s="8"/>
      <c r="AB206" s="8"/>
      <c r="AC206" s="8"/>
      <c r="AD206" s="8"/>
      <c r="AE206" s="8"/>
      <c r="AF206" s="8"/>
      <c r="AG206" s="7">
        <v>0</v>
      </c>
      <c r="AH206" s="7">
        <v>0</v>
      </c>
      <c r="AI206" s="7">
        <v>0</v>
      </c>
      <c r="AJ206" s="7">
        <v>0</v>
      </c>
      <c r="AK206" s="7">
        <v>0</v>
      </c>
      <c r="AL206" s="7">
        <v>0</v>
      </c>
      <c r="AM206" s="7">
        <v>0</v>
      </c>
      <c r="AN206" s="7">
        <v>0</v>
      </c>
      <c r="AO206" s="7">
        <v>0</v>
      </c>
      <c r="AP206" s="7">
        <v>0</v>
      </c>
      <c r="AQ206" s="7">
        <v>0</v>
      </c>
      <c r="AR206" s="7">
        <v>0</v>
      </c>
      <c r="AS206" s="7">
        <v>0</v>
      </c>
      <c r="AT206" s="7">
        <v>0</v>
      </c>
      <c r="AU206" s="7"/>
      <c r="AV206" s="7"/>
      <c r="AW206" s="7"/>
      <c r="AX206" s="7"/>
      <c r="AY206" s="7"/>
      <c r="AZ206" s="7"/>
      <c r="BA206" s="7"/>
      <c r="BB206" s="7"/>
      <c r="BC206" s="7"/>
      <c r="BD206" s="7"/>
      <c r="BE206" s="7"/>
      <c r="BF206" s="7"/>
      <c r="BG206" s="7"/>
      <c r="BH206" s="7"/>
    </row>
    <row r="207" spans="3:60" hidden="1">
      <c r="C207" s="6" t="s">
        <v>570</v>
      </c>
      <c r="D207" s="6" t="s">
        <v>544</v>
      </c>
      <c r="E207" s="7">
        <v>0</v>
      </c>
      <c r="F207" s="7">
        <v>0</v>
      </c>
      <c r="G207" s="7">
        <v>0</v>
      </c>
      <c r="H207" s="7">
        <v>0</v>
      </c>
      <c r="I207" s="7">
        <v>0</v>
      </c>
      <c r="J207" s="7">
        <v>0</v>
      </c>
      <c r="K207" s="7">
        <v>0</v>
      </c>
      <c r="L207" s="7">
        <v>0</v>
      </c>
      <c r="M207" s="7">
        <v>0</v>
      </c>
      <c r="N207" s="7">
        <v>0</v>
      </c>
      <c r="O207" s="7">
        <v>0</v>
      </c>
      <c r="P207" s="7">
        <v>0</v>
      </c>
      <c r="Q207" s="7">
        <v>0</v>
      </c>
      <c r="R207" s="7">
        <v>0</v>
      </c>
      <c r="S207" s="8"/>
      <c r="T207" s="8"/>
      <c r="U207" s="8"/>
      <c r="V207" s="8"/>
      <c r="W207" s="8"/>
      <c r="X207" s="8"/>
      <c r="Y207" s="8"/>
      <c r="Z207" s="8"/>
      <c r="AA207" s="8"/>
      <c r="AB207" s="8"/>
      <c r="AC207" s="8"/>
      <c r="AD207" s="8"/>
      <c r="AE207" s="8"/>
      <c r="AF207" s="8"/>
      <c r="AG207" s="7">
        <v>0</v>
      </c>
      <c r="AH207" s="7">
        <v>0</v>
      </c>
      <c r="AI207" s="7">
        <v>0</v>
      </c>
      <c r="AJ207" s="7">
        <v>0</v>
      </c>
      <c r="AK207" s="7">
        <v>0</v>
      </c>
      <c r="AL207" s="7">
        <v>0</v>
      </c>
      <c r="AM207" s="7">
        <v>0</v>
      </c>
      <c r="AN207" s="7">
        <v>0</v>
      </c>
      <c r="AO207" s="7">
        <v>0</v>
      </c>
      <c r="AP207" s="7">
        <v>0</v>
      </c>
      <c r="AQ207" s="7">
        <v>0</v>
      </c>
      <c r="AR207" s="7">
        <v>0</v>
      </c>
      <c r="AS207" s="7">
        <v>0</v>
      </c>
      <c r="AT207" s="7">
        <v>0</v>
      </c>
      <c r="AU207" s="7"/>
      <c r="AV207" s="7"/>
      <c r="AW207" s="7"/>
      <c r="AX207" s="7"/>
      <c r="AY207" s="7"/>
      <c r="AZ207" s="7"/>
      <c r="BA207" s="7"/>
      <c r="BB207" s="7"/>
      <c r="BC207" s="7"/>
      <c r="BD207" s="7"/>
      <c r="BE207" s="7"/>
      <c r="BF207" s="7"/>
      <c r="BG207" s="7"/>
      <c r="BH207" s="7"/>
    </row>
    <row r="208" spans="3:60" hidden="1">
      <c r="C208" s="6" t="s">
        <v>570</v>
      </c>
      <c r="D208" s="6" t="s">
        <v>545</v>
      </c>
      <c r="E208" s="7">
        <v>0</v>
      </c>
      <c r="F208" s="7">
        <v>0</v>
      </c>
      <c r="G208" s="7">
        <v>0</v>
      </c>
      <c r="H208" s="7">
        <v>0</v>
      </c>
      <c r="I208" s="7">
        <v>0</v>
      </c>
      <c r="J208" s="7">
        <v>0</v>
      </c>
      <c r="K208" s="7">
        <v>0</v>
      </c>
      <c r="L208" s="7">
        <v>0</v>
      </c>
      <c r="M208" s="7">
        <v>0</v>
      </c>
      <c r="N208" s="7">
        <v>0</v>
      </c>
      <c r="O208" s="7">
        <v>0</v>
      </c>
      <c r="P208" s="7">
        <v>0</v>
      </c>
      <c r="Q208" s="7">
        <v>0</v>
      </c>
      <c r="R208" s="7">
        <v>0</v>
      </c>
      <c r="S208" s="8"/>
      <c r="T208" s="8"/>
      <c r="U208" s="8"/>
      <c r="V208" s="8"/>
      <c r="W208" s="8"/>
      <c r="X208" s="8"/>
      <c r="Y208" s="8"/>
      <c r="Z208" s="8"/>
      <c r="AA208" s="8"/>
      <c r="AB208" s="8"/>
      <c r="AC208" s="8"/>
      <c r="AD208" s="8"/>
      <c r="AE208" s="8"/>
      <c r="AF208" s="8"/>
      <c r="AG208" s="7">
        <v>0</v>
      </c>
      <c r="AH208" s="7">
        <v>0</v>
      </c>
      <c r="AI208" s="7">
        <v>0</v>
      </c>
      <c r="AJ208" s="7">
        <v>0</v>
      </c>
      <c r="AK208" s="7">
        <v>0</v>
      </c>
      <c r="AL208" s="7">
        <v>0</v>
      </c>
      <c r="AM208" s="7">
        <v>0</v>
      </c>
      <c r="AN208" s="7">
        <v>0</v>
      </c>
      <c r="AO208" s="7">
        <v>0</v>
      </c>
      <c r="AP208" s="7">
        <v>0</v>
      </c>
      <c r="AQ208" s="7">
        <v>0</v>
      </c>
      <c r="AR208" s="7">
        <v>0</v>
      </c>
      <c r="AS208" s="7">
        <v>0</v>
      </c>
      <c r="AT208" s="7">
        <v>0</v>
      </c>
      <c r="AU208" s="7"/>
      <c r="AV208" s="7"/>
      <c r="AW208" s="7"/>
      <c r="AX208" s="7"/>
      <c r="AY208" s="7"/>
      <c r="AZ208" s="7"/>
      <c r="BA208" s="7"/>
      <c r="BB208" s="7"/>
      <c r="BC208" s="7"/>
      <c r="BD208" s="7"/>
      <c r="BE208" s="7"/>
      <c r="BF208" s="7"/>
      <c r="BG208" s="7"/>
      <c r="BH208" s="7"/>
    </row>
    <row r="209" spans="3:60" hidden="1">
      <c r="C209" s="6" t="s">
        <v>570</v>
      </c>
      <c r="D209" s="6" t="s">
        <v>546</v>
      </c>
      <c r="E209" s="7">
        <v>0</v>
      </c>
      <c r="F209" s="7">
        <v>0</v>
      </c>
      <c r="G209" s="7">
        <v>0</v>
      </c>
      <c r="H209" s="7">
        <v>0</v>
      </c>
      <c r="I209" s="7">
        <v>0</v>
      </c>
      <c r="J209" s="7">
        <v>0</v>
      </c>
      <c r="K209" s="7">
        <v>0</v>
      </c>
      <c r="L209" s="7">
        <v>0</v>
      </c>
      <c r="M209" s="7">
        <v>0</v>
      </c>
      <c r="N209" s="7">
        <v>0</v>
      </c>
      <c r="O209" s="7">
        <v>0</v>
      </c>
      <c r="P209" s="7">
        <v>0</v>
      </c>
      <c r="Q209" s="7">
        <v>0</v>
      </c>
      <c r="R209" s="7">
        <v>0</v>
      </c>
      <c r="S209" s="8"/>
      <c r="T209" s="8"/>
      <c r="U209" s="8"/>
      <c r="V209" s="8"/>
      <c r="W209" s="8"/>
      <c r="X209" s="8"/>
      <c r="Y209" s="8"/>
      <c r="Z209" s="8"/>
      <c r="AA209" s="8"/>
      <c r="AB209" s="8"/>
      <c r="AC209" s="8"/>
      <c r="AD209" s="8"/>
      <c r="AE209" s="8"/>
      <c r="AF209" s="8"/>
      <c r="AG209" s="7">
        <v>0</v>
      </c>
      <c r="AH209" s="7">
        <v>0</v>
      </c>
      <c r="AI209" s="7">
        <v>0</v>
      </c>
      <c r="AJ209" s="7">
        <v>0</v>
      </c>
      <c r="AK209" s="7">
        <v>0</v>
      </c>
      <c r="AL209" s="7">
        <v>0</v>
      </c>
      <c r="AM209" s="7">
        <v>0</v>
      </c>
      <c r="AN209" s="7">
        <v>0</v>
      </c>
      <c r="AO209" s="7">
        <v>0</v>
      </c>
      <c r="AP209" s="7">
        <v>0</v>
      </c>
      <c r="AQ209" s="7">
        <v>0</v>
      </c>
      <c r="AR209" s="7">
        <v>0</v>
      </c>
      <c r="AS209" s="7">
        <v>0</v>
      </c>
      <c r="AT209" s="7">
        <v>0</v>
      </c>
      <c r="AU209" s="7"/>
      <c r="AV209" s="7"/>
      <c r="AW209" s="7"/>
      <c r="AX209" s="7"/>
      <c r="AY209" s="7"/>
      <c r="AZ209" s="7"/>
      <c r="BA209" s="7"/>
      <c r="BB209" s="7"/>
      <c r="BC209" s="7"/>
      <c r="BD209" s="7"/>
      <c r="BE209" s="7"/>
      <c r="BF209" s="7"/>
      <c r="BG209" s="7"/>
      <c r="BH209" s="7"/>
    </row>
    <row r="210" spans="3:60" hidden="1">
      <c r="C210" s="6" t="s">
        <v>570</v>
      </c>
      <c r="D210" s="6" t="s">
        <v>547</v>
      </c>
      <c r="E210" s="7">
        <v>0</v>
      </c>
      <c r="F210" s="7">
        <v>0</v>
      </c>
      <c r="G210" s="7">
        <v>0</v>
      </c>
      <c r="H210" s="7">
        <v>0</v>
      </c>
      <c r="I210" s="7">
        <v>0</v>
      </c>
      <c r="J210" s="7">
        <v>0</v>
      </c>
      <c r="K210" s="7">
        <v>0</v>
      </c>
      <c r="L210" s="7">
        <v>0</v>
      </c>
      <c r="M210" s="7">
        <v>0</v>
      </c>
      <c r="N210" s="7">
        <v>0</v>
      </c>
      <c r="O210" s="7">
        <v>0</v>
      </c>
      <c r="P210" s="7">
        <v>0</v>
      </c>
      <c r="Q210" s="7">
        <v>0</v>
      </c>
      <c r="R210" s="7">
        <v>0</v>
      </c>
      <c r="S210" s="8"/>
      <c r="T210" s="8"/>
      <c r="U210" s="8"/>
      <c r="V210" s="8"/>
      <c r="W210" s="8"/>
      <c r="X210" s="8"/>
      <c r="Y210" s="8"/>
      <c r="Z210" s="8"/>
      <c r="AA210" s="8"/>
      <c r="AB210" s="8"/>
      <c r="AC210" s="8"/>
      <c r="AD210" s="8"/>
      <c r="AE210" s="8"/>
      <c r="AF210" s="8"/>
      <c r="AG210" s="7">
        <v>0</v>
      </c>
      <c r="AH210" s="7">
        <v>0</v>
      </c>
      <c r="AI210" s="7">
        <v>0</v>
      </c>
      <c r="AJ210" s="7">
        <v>0</v>
      </c>
      <c r="AK210" s="7">
        <v>0</v>
      </c>
      <c r="AL210" s="7">
        <v>0</v>
      </c>
      <c r="AM210" s="7">
        <v>0</v>
      </c>
      <c r="AN210" s="7">
        <v>0</v>
      </c>
      <c r="AO210" s="7">
        <v>0</v>
      </c>
      <c r="AP210" s="7">
        <v>0</v>
      </c>
      <c r="AQ210" s="7">
        <v>0</v>
      </c>
      <c r="AR210" s="7">
        <v>0</v>
      </c>
      <c r="AS210" s="7">
        <v>0</v>
      </c>
      <c r="AT210" s="7">
        <v>0</v>
      </c>
      <c r="AU210" s="7"/>
      <c r="AV210" s="7"/>
      <c r="AW210" s="7"/>
      <c r="AX210" s="7"/>
      <c r="AY210" s="7"/>
      <c r="AZ210" s="7"/>
      <c r="BA210" s="7"/>
      <c r="BB210" s="7"/>
      <c r="BC210" s="7"/>
      <c r="BD210" s="7"/>
      <c r="BE210" s="7"/>
      <c r="BF210" s="7"/>
      <c r="BG210" s="7"/>
      <c r="BH210" s="7"/>
    </row>
    <row r="211" spans="3:60" hidden="1">
      <c r="C211" s="6" t="s">
        <v>570</v>
      </c>
      <c r="D211" s="6" t="s">
        <v>548</v>
      </c>
      <c r="E211" s="7">
        <v>0</v>
      </c>
      <c r="F211" s="7">
        <v>0</v>
      </c>
      <c r="G211" s="7">
        <v>0</v>
      </c>
      <c r="H211" s="7">
        <v>0</v>
      </c>
      <c r="I211" s="7">
        <v>0</v>
      </c>
      <c r="J211" s="7">
        <v>0</v>
      </c>
      <c r="K211" s="7">
        <v>0</v>
      </c>
      <c r="L211" s="7">
        <v>0</v>
      </c>
      <c r="M211" s="7">
        <v>0</v>
      </c>
      <c r="N211" s="7">
        <v>0</v>
      </c>
      <c r="O211" s="7">
        <v>0</v>
      </c>
      <c r="P211" s="7">
        <v>0</v>
      </c>
      <c r="Q211" s="7">
        <v>0</v>
      </c>
      <c r="R211" s="7">
        <v>0</v>
      </c>
      <c r="S211" s="8"/>
      <c r="T211" s="8"/>
      <c r="U211" s="8"/>
      <c r="V211" s="8"/>
      <c r="W211" s="8"/>
      <c r="X211" s="8"/>
      <c r="Y211" s="8"/>
      <c r="Z211" s="8"/>
      <c r="AA211" s="8"/>
      <c r="AB211" s="8"/>
      <c r="AC211" s="8"/>
      <c r="AD211" s="8"/>
      <c r="AE211" s="8"/>
      <c r="AF211" s="8"/>
      <c r="AG211" s="7">
        <v>0</v>
      </c>
      <c r="AH211" s="7">
        <v>0</v>
      </c>
      <c r="AI211" s="7">
        <v>0</v>
      </c>
      <c r="AJ211" s="7">
        <v>0</v>
      </c>
      <c r="AK211" s="7">
        <v>0</v>
      </c>
      <c r="AL211" s="7">
        <v>0</v>
      </c>
      <c r="AM211" s="7">
        <v>0</v>
      </c>
      <c r="AN211" s="7">
        <v>0</v>
      </c>
      <c r="AO211" s="7">
        <v>0</v>
      </c>
      <c r="AP211" s="7">
        <v>0</v>
      </c>
      <c r="AQ211" s="7">
        <v>0</v>
      </c>
      <c r="AR211" s="7">
        <v>0</v>
      </c>
      <c r="AS211" s="7">
        <v>0</v>
      </c>
      <c r="AT211" s="7">
        <v>0</v>
      </c>
      <c r="AU211" s="7"/>
      <c r="AV211" s="7"/>
      <c r="AW211" s="7"/>
      <c r="AX211" s="7"/>
      <c r="AY211" s="7"/>
      <c r="AZ211" s="7"/>
      <c r="BA211" s="7"/>
      <c r="BB211" s="7"/>
      <c r="BC211" s="7"/>
      <c r="BD211" s="7"/>
      <c r="BE211" s="7"/>
      <c r="BF211" s="7"/>
      <c r="BG211" s="7"/>
      <c r="BH211" s="7"/>
    </row>
    <row r="212" spans="3:60" hidden="1">
      <c r="C212" s="6" t="s">
        <v>570</v>
      </c>
      <c r="D212" s="6" t="s">
        <v>549</v>
      </c>
      <c r="E212" s="7">
        <v>0</v>
      </c>
      <c r="F212" s="7">
        <v>0</v>
      </c>
      <c r="G212" s="7">
        <v>0</v>
      </c>
      <c r="H212" s="7">
        <v>0</v>
      </c>
      <c r="I212" s="7">
        <v>0</v>
      </c>
      <c r="J212" s="7">
        <v>0</v>
      </c>
      <c r="K212" s="7">
        <v>0</v>
      </c>
      <c r="L212" s="7">
        <v>0</v>
      </c>
      <c r="M212" s="7">
        <v>0</v>
      </c>
      <c r="N212" s="7">
        <v>0</v>
      </c>
      <c r="O212" s="7">
        <v>0</v>
      </c>
      <c r="P212" s="7">
        <v>0</v>
      </c>
      <c r="Q212" s="7">
        <v>0</v>
      </c>
      <c r="R212" s="7">
        <v>0</v>
      </c>
      <c r="S212" s="8"/>
      <c r="T212" s="8"/>
      <c r="U212" s="8"/>
      <c r="V212" s="8"/>
      <c r="W212" s="8"/>
      <c r="X212" s="8"/>
      <c r="Y212" s="8"/>
      <c r="Z212" s="8"/>
      <c r="AA212" s="8"/>
      <c r="AB212" s="8"/>
      <c r="AC212" s="8"/>
      <c r="AD212" s="8"/>
      <c r="AE212" s="8"/>
      <c r="AF212" s="8"/>
      <c r="AG212" s="7">
        <v>0</v>
      </c>
      <c r="AH212" s="7">
        <v>0</v>
      </c>
      <c r="AI212" s="7">
        <v>0</v>
      </c>
      <c r="AJ212" s="7">
        <v>0</v>
      </c>
      <c r="AK212" s="7">
        <v>0</v>
      </c>
      <c r="AL212" s="7">
        <v>0</v>
      </c>
      <c r="AM212" s="7">
        <v>0</v>
      </c>
      <c r="AN212" s="7">
        <v>0</v>
      </c>
      <c r="AO212" s="7">
        <v>0</v>
      </c>
      <c r="AP212" s="7">
        <v>0</v>
      </c>
      <c r="AQ212" s="7">
        <v>0</v>
      </c>
      <c r="AR212" s="7">
        <v>0</v>
      </c>
      <c r="AS212" s="7">
        <v>0</v>
      </c>
      <c r="AT212" s="7">
        <v>0</v>
      </c>
      <c r="AU212" s="7"/>
      <c r="AV212" s="7"/>
      <c r="AW212" s="7"/>
      <c r="AX212" s="7"/>
      <c r="AY212" s="7"/>
      <c r="AZ212" s="7"/>
      <c r="BA212" s="7"/>
      <c r="BB212" s="7"/>
      <c r="BC212" s="7"/>
      <c r="BD212" s="7"/>
      <c r="BE212" s="7"/>
      <c r="BF212" s="7"/>
      <c r="BG212" s="7"/>
      <c r="BH212" s="7"/>
    </row>
    <row r="213" spans="3:60" hidden="1">
      <c r="C213" s="6" t="s">
        <v>570</v>
      </c>
      <c r="D213" s="6" t="s">
        <v>550</v>
      </c>
      <c r="E213" s="7">
        <v>155</v>
      </c>
      <c r="F213" s="7">
        <v>124</v>
      </c>
      <c r="G213" s="7">
        <v>176</v>
      </c>
      <c r="H213" s="7">
        <v>158</v>
      </c>
      <c r="I213" s="7">
        <v>122</v>
      </c>
      <c r="J213" s="7">
        <v>104</v>
      </c>
      <c r="K213" s="7">
        <v>100</v>
      </c>
      <c r="L213" s="7">
        <v>120</v>
      </c>
      <c r="M213" s="7">
        <v>155</v>
      </c>
      <c r="N213" s="7">
        <v>155</v>
      </c>
      <c r="O213" s="7">
        <v>160</v>
      </c>
      <c r="P213" s="7">
        <v>175</v>
      </c>
      <c r="Q213" s="7">
        <v>175</v>
      </c>
      <c r="R213" s="7">
        <v>175</v>
      </c>
      <c r="S213" s="8">
        <v>40</v>
      </c>
      <c r="T213" s="8">
        <v>40</v>
      </c>
      <c r="U213" s="8">
        <v>40</v>
      </c>
      <c r="V213" s="8">
        <v>40</v>
      </c>
      <c r="W213" s="8">
        <v>40</v>
      </c>
      <c r="X213" s="8">
        <v>50</v>
      </c>
      <c r="Y213" s="8">
        <v>50</v>
      </c>
      <c r="Z213" s="8">
        <v>80</v>
      </c>
      <c r="AA213" s="8">
        <v>85</v>
      </c>
      <c r="AB213" s="8">
        <v>89</v>
      </c>
      <c r="AC213" s="8">
        <v>90</v>
      </c>
      <c r="AD213" s="8">
        <v>90</v>
      </c>
      <c r="AE213" s="8">
        <v>90</v>
      </c>
      <c r="AF213" s="8">
        <v>90</v>
      </c>
      <c r="AG213" s="7">
        <v>6200</v>
      </c>
      <c r="AH213" s="7">
        <v>4960</v>
      </c>
      <c r="AI213" s="7">
        <v>7040</v>
      </c>
      <c r="AJ213" s="7">
        <v>6320</v>
      </c>
      <c r="AK213" s="7">
        <v>4880</v>
      </c>
      <c r="AL213" s="7">
        <v>5200</v>
      </c>
      <c r="AM213" s="7">
        <v>5000</v>
      </c>
      <c r="AN213" s="7">
        <v>9600</v>
      </c>
      <c r="AO213" s="7">
        <v>13175</v>
      </c>
      <c r="AP213" s="7">
        <v>13795</v>
      </c>
      <c r="AQ213" s="7">
        <v>14400</v>
      </c>
      <c r="AR213" s="7">
        <v>15750</v>
      </c>
      <c r="AS213" s="7">
        <v>15750</v>
      </c>
      <c r="AT213" s="7">
        <v>15750</v>
      </c>
      <c r="AU213" s="7"/>
      <c r="AV213" s="7"/>
      <c r="AW213" s="7"/>
      <c r="AX213" s="7"/>
      <c r="AY213" s="7"/>
      <c r="AZ213" s="7"/>
      <c r="BA213" s="7"/>
      <c r="BB213" s="7"/>
      <c r="BC213" s="7"/>
      <c r="BD213" s="7"/>
      <c r="BE213" s="7"/>
      <c r="BF213" s="7"/>
      <c r="BG213" s="7"/>
      <c r="BH213" s="7"/>
    </row>
    <row r="214" spans="3:60" hidden="1">
      <c r="C214" s="6" t="s">
        <v>570</v>
      </c>
      <c r="D214" s="6" t="s">
        <v>551</v>
      </c>
      <c r="E214" s="7">
        <v>47</v>
      </c>
      <c r="F214" s="7">
        <v>51</v>
      </c>
      <c r="G214" s="7">
        <v>58</v>
      </c>
      <c r="H214" s="7">
        <v>52</v>
      </c>
      <c r="I214" s="7">
        <v>43</v>
      </c>
      <c r="J214" s="7">
        <v>36</v>
      </c>
      <c r="K214" s="7">
        <v>30</v>
      </c>
      <c r="L214" s="7">
        <v>30</v>
      </c>
      <c r="M214" s="7">
        <v>30</v>
      </c>
      <c r="N214" s="7">
        <v>30</v>
      </c>
      <c r="O214" s="7">
        <v>60</v>
      </c>
      <c r="P214" s="7">
        <v>60</v>
      </c>
      <c r="Q214" s="7">
        <v>60</v>
      </c>
      <c r="R214" s="7">
        <v>60</v>
      </c>
      <c r="S214" s="8">
        <v>30</v>
      </c>
      <c r="T214" s="8">
        <v>30</v>
      </c>
      <c r="U214" s="8">
        <v>30</v>
      </c>
      <c r="V214" s="8">
        <v>35</v>
      </c>
      <c r="W214" s="8">
        <v>40</v>
      </c>
      <c r="X214" s="8">
        <v>40</v>
      </c>
      <c r="Y214" s="8">
        <v>40</v>
      </c>
      <c r="Z214" s="8">
        <v>41</v>
      </c>
      <c r="AA214" s="8">
        <v>41</v>
      </c>
      <c r="AB214" s="8">
        <v>41</v>
      </c>
      <c r="AC214" s="8">
        <v>40</v>
      </c>
      <c r="AD214" s="8">
        <v>40</v>
      </c>
      <c r="AE214" s="8">
        <v>40</v>
      </c>
      <c r="AF214" s="8">
        <v>40</v>
      </c>
      <c r="AG214" s="7">
        <v>1410</v>
      </c>
      <c r="AH214" s="7">
        <v>1530</v>
      </c>
      <c r="AI214" s="7">
        <v>1740</v>
      </c>
      <c r="AJ214" s="7">
        <v>1820</v>
      </c>
      <c r="AK214" s="7">
        <v>1720</v>
      </c>
      <c r="AL214" s="7">
        <v>1440</v>
      </c>
      <c r="AM214" s="7">
        <v>1200</v>
      </c>
      <c r="AN214" s="7">
        <v>1230</v>
      </c>
      <c r="AO214" s="7">
        <v>1230</v>
      </c>
      <c r="AP214" s="7">
        <v>1230</v>
      </c>
      <c r="AQ214" s="7">
        <v>2400</v>
      </c>
      <c r="AR214" s="7">
        <v>2400</v>
      </c>
      <c r="AS214" s="7">
        <v>2400</v>
      </c>
      <c r="AT214" s="7">
        <v>2400</v>
      </c>
      <c r="AU214" s="7"/>
      <c r="AV214" s="7"/>
      <c r="AW214" s="7"/>
      <c r="AX214" s="7"/>
      <c r="AY214" s="7"/>
      <c r="AZ214" s="7"/>
      <c r="BA214" s="7"/>
      <c r="BB214" s="7"/>
      <c r="BC214" s="7"/>
      <c r="BD214" s="7"/>
      <c r="BE214" s="7"/>
      <c r="BF214" s="7"/>
      <c r="BG214" s="7"/>
      <c r="BH214" s="7"/>
    </row>
    <row r="215" spans="3:60" hidden="1">
      <c r="C215" s="6" t="s">
        <v>570</v>
      </c>
      <c r="D215" s="6" t="s">
        <v>552</v>
      </c>
      <c r="E215" s="7">
        <v>661</v>
      </c>
      <c r="F215" s="7">
        <v>766</v>
      </c>
      <c r="G215" s="7">
        <v>521</v>
      </c>
      <c r="H215" s="7">
        <v>467</v>
      </c>
      <c r="I215" s="7">
        <v>328</v>
      </c>
      <c r="J215" s="7">
        <v>314</v>
      </c>
      <c r="K215" s="7">
        <v>280</v>
      </c>
      <c r="L215" s="7">
        <v>290</v>
      </c>
      <c r="M215" s="7">
        <v>341</v>
      </c>
      <c r="N215" s="7">
        <v>341</v>
      </c>
      <c r="O215" s="7">
        <v>225</v>
      </c>
      <c r="P215" s="7">
        <v>225</v>
      </c>
      <c r="Q215" s="7">
        <v>225</v>
      </c>
      <c r="R215" s="7">
        <v>225</v>
      </c>
      <c r="S215" s="8"/>
      <c r="T215" s="8"/>
      <c r="U215" s="8"/>
      <c r="V215" s="8"/>
      <c r="W215" s="8"/>
      <c r="X215" s="8"/>
      <c r="Y215" s="8"/>
      <c r="Z215" s="8"/>
      <c r="AA215" s="8"/>
      <c r="AB215" s="8"/>
      <c r="AC215" s="8"/>
      <c r="AD215" s="8"/>
      <c r="AE215" s="8"/>
      <c r="AF215" s="8"/>
      <c r="AG215" s="7">
        <v>16524</v>
      </c>
      <c r="AH215" s="7">
        <v>20682</v>
      </c>
      <c r="AI215" s="7">
        <v>23966</v>
      </c>
      <c r="AJ215" s="7">
        <v>19614</v>
      </c>
      <c r="AK215" s="7">
        <v>13776</v>
      </c>
      <c r="AL215" s="7">
        <v>14130</v>
      </c>
      <c r="AM215" s="7">
        <v>14000</v>
      </c>
      <c r="AN215" s="7">
        <v>17400</v>
      </c>
      <c r="AO215" s="7">
        <v>23870</v>
      </c>
      <c r="AP215" s="7">
        <v>27280</v>
      </c>
      <c r="AQ215" s="7">
        <v>22750</v>
      </c>
      <c r="AR215" s="7">
        <v>22750</v>
      </c>
      <c r="AS215" s="7">
        <v>22750</v>
      </c>
      <c r="AT215" s="7">
        <v>22750</v>
      </c>
      <c r="AU215" s="7"/>
      <c r="AV215" s="7"/>
      <c r="AW215" s="7"/>
      <c r="AX215" s="7"/>
      <c r="AY215" s="7"/>
      <c r="AZ215" s="7"/>
      <c r="BA215" s="7"/>
      <c r="BB215" s="7"/>
      <c r="BC215" s="7"/>
      <c r="BD215" s="7"/>
      <c r="BE215" s="7"/>
      <c r="BF215" s="7"/>
      <c r="BG215" s="7"/>
      <c r="BH215" s="7"/>
    </row>
    <row r="216" spans="3:60" hidden="1">
      <c r="C216" s="6" t="s">
        <v>570</v>
      </c>
      <c r="D216" s="6" t="s">
        <v>553</v>
      </c>
      <c r="E216" s="7">
        <v>863</v>
      </c>
      <c r="F216" s="7">
        <v>941</v>
      </c>
      <c r="G216" s="7">
        <v>755</v>
      </c>
      <c r="H216" s="7">
        <v>677</v>
      </c>
      <c r="I216" s="7">
        <v>493</v>
      </c>
      <c r="J216" s="7">
        <v>454</v>
      </c>
      <c r="K216" s="7">
        <v>410</v>
      </c>
      <c r="L216" s="7">
        <v>440</v>
      </c>
      <c r="M216" s="7">
        <v>526</v>
      </c>
      <c r="N216" s="7">
        <v>526</v>
      </c>
      <c r="O216" s="7">
        <v>445</v>
      </c>
      <c r="P216" s="7">
        <v>460</v>
      </c>
      <c r="Q216" s="7">
        <v>460</v>
      </c>
      <c r="R216" s="7">
        <v>460</v>
      </c>
      <c r="S216" s="8"/>
      <c r="T216" s="8"/>
      <c r="U216" s="8"/>
      <c r="V216" s="8"/>
      <c r="W216" s="8"/>
      <c r="X216" s="8"/>
      <c r="Y216" s="8"/>
      <c r="Z216" s="8"/>
      <c r="AA216" s="8"/>
      <c r="AB216" s="8"/>
      <c r="AC216" s="8"/>
      <c r="AD216" s="8"/>
      <c r="AE216" s="8"/>
      <c r="AF216" s="8"/>
      <c r="AG216" s="7">
        <v>24134</v>
      </c>
      <c r="AH216" s="7">
        <v>27172</v>
      </c>
      <c r="AI216" s="7">
        <v>32746</v>
      </c>
      <c r="AJ216" s="7">
        <v>27754</v>
      </c>
      <c r="AK216" s="7">
        <v>20376</v>
      </c>
      <c r="AL216" s="7">
        <v>20770</v>
      </c>
      <c r="AM216" s="7">
        <v>20200</v>
      </c>
      <c r="AN216" s="7">
        <v>28230</v>
      </c>
      <c r="AO216" s="7">
        <v>38275</v>
      </c>
      <c r="AP216" s="7">
        <v>42305</v>
      </c>
      <c r="AQ216" s="7">
        <v>39550</v>
      </c>
      <c r="AR216" s="7">
        <v>40900</v>
      </c>
      <c r="AS216" s="7">
        <v>40900</v>
      </c>
      <c r="AT216" s="7">
        <v>40900</v>
      </c>
      <c r="AU216" s="7"/>
      <c r="AV216" s="7"/>
      <c r="AW216" s="7"/>
      <c r="AX216" s="7"/>
      <c r="AY216" s="7"/>
      <c r="AZ216" s="7"/>
      <c r="BA216" s="7"/>
      <c r="BB216" s="7"/>
      <c r="BC216" s="7"/>
      <c r="BD216" s="7"/>
      <c r="BE216" s="7"/>
      <c r="BF216" s="7"/>
      <c r="BG216" s="7"/>
      <c r="BH216" s="7"/>
    </row>
    <row r="217" spans="3:60" hidden="1">
      <c r="C217" s="6" t="s">
        <v>570</v>
      </c>
      <c r="D217" s="6" t="s">
        <v>554</v>
      </c>
      <c r="E217" s="7">
        <v>863</v>
      </c>
      <c r="F217" s="7">
        <v>941</v>
      </c>
      <c r="G217" s="7">
        <v>755</v>
      </c>
      <c r="H217" s="7">
        <v>677</v>
      </c>
      <c r="I217" s="7">
        <v>493</v>
      </c>
      <c r="J217" s="7">
        <v>454</v>
      </c>
      <c r="K217" s="7">
        <v>410</v>
      </c>
      <c r="L217" s="7">
        <v>440</v>
      </c>
      <c r="M217" s="7">
        <v>526</v>
      </c>
      <c r="N217" s="7">
        <v>526</v>
      </c>
      <c r="O217" s="7">
        <v>445</v>
      </c>
      <c r="P217" s="7">
        <v>460</v>
      </c>
      <c r="Q217" s="7">
        <v>460</v>
      </c>
      <c r="R217" s="7">
        <v>460</v>
      </c>
      <c r="S217" s="8"/>
      <c r="T217" s="8"/>
      <c r="U217" s="8"/>
      <c r="V217" s="8"/>
      <c r="W217" s="8"/>
      <c r="X217" s="8"/>
      <c r="Y217" s="8"/>
      <c r="Z217" s="8"/>
      <c r="AA217" s="8"/>
      <c r="AB217" s="8"/>
      <c r="AC217" s="8"/>
      <c r="AD217" s="8"/>
      <c r="AE217" s="8"/>
      <c r="AF217" s="8"/>
      <c r="AG217" s="7">
        <v>24134</v>
      </c>
      <c r="AH217" s="7">
        <v>27172</v>
      </c>
      <c r="AI217" s="7">
        <v>32746</v>
      </c>
      <c r="AJ217" s="7">
        <v>27754</v>
      </c>
      <c r="AK217" s="7">
        <v>20376</v>
      </c>
      <c r="AL217" s="7">
        <v>20770</v>
      </c>
      <c r="AM217" s="7">
        <v>20200</v>
      </c>
      <c r="AN217" s="7">
        <v>28230</v>
      </c>
      <c r="AO217" s="7">
        <v>38275</v>
      </c>
      <c r="AP217" s="7">
        <v>42305</v>
      </c>
      <c r="AQ217" s="7">
        <v>39550</v>
      </c>
      <c r="AR217" s="7">
        <v>40900</v>
      </c>
      <c r="AS217" s="7">
        <v>40900</v>
      </c>
      <c r="AT217" s="7">
        <v>40900</v>
      </c>
      <c r="AU217" s="7"/>
      <c r="AV217" s="7"/>
      <c r="AW217" s="7"/>
      <c r="AX217" s="7"/>
      <c r="AY217" s="7"/>
      <c r="AZ217" s="7"/>
      <c r="BA217" s="7"/>
      <c r="BB217" s="7"/>
      <c r="BC217" s="7"/>
      <c r="BD217" s="7"/>
      <c r="BE217" s="7"/>
      <c r="BF217" s="7"/>
      <c r="BG217" s="7"/>
      <c r="BH217" s="7"/>
    </row>
    <row r="218" spans="3:60" hidden="1">
      <c r="C218" s="6" t="s">
        <v>571</v>
      </c>
      <c r="D218" s="6" t="s">
        <v>543</v>
      </c>
      <c r="E218" s="7">
        <v>0</v>
      </c>
      <c r="F218" s="7">
        <v>0</v>
      </c>
      <c r="G218" s="7">
        <v>0</v>
      </c>
      <c r="H218" s="7">
        <v>0</v>
      </c>
      <c r="I218" s="7">
        <v>0</v>
      </c>
      <c r="J218" s="7">
        <v>0</v>
      </c>
      <c r="K218" s="7">
        <v>0</v>
      </c>
      <c r="L218" s="7">
        <v>0</v>
      </c>
      <c r="M218" s="7">
        <v>0</v>
      </c>
      <c r="N218" s="7">
        <v>0</v>
      </c>
      <c r="O218" s="7">
        <v>0</v>
      </c>
      <c r="P218" s="7">
        <v>0</v>
      </c>
      <c r="Q218" s="7">
        <v>0</v>
      </c>
      <c r="R218" s="7">
        <v>0</v>
      </c>
      <c r="S218" s="8"/>
      <c r="T218" s="8"/>
      <c r="U218" s="8"/>
      <c r="V218" s="8"/>
      <c r="W218" s="8"/>
      <c r="X218" s="8"/>
      <c r="Y218" s="8"/>
      <c r="Z218" s="8"/>
      <c r="AA218" s="8"/>
      <c r="AB218" s="8"/>
      <c r="AC218" s="8"/>
      <c r="AD218" s="8"/>
      <c r="AE218" s="8"/>
      <c r="AF218" s="8"/>
      <c r="AG218" s="7">
        <v>0</v>
      </c>
      <c r="AH218" s="7">
        <v>0</v>
      </c>
      <c r="AI218" s="7">
        <v>0</v>
      </c>
      <c r="AJ218" s="7">
        <v>0</v>
      </c>
      <c r="AK218" s="7">
        <v>0</v>
      </c>
      <c r="AL218" s="7">
        <v>0</v>
      </c>
      <c r="AM218" s="7">
        <v>0</v>
      </c>
      <c r="AN218" s="7">
        <v>0</v>
      </c>
      <c r="AO218" s="7">
        <v>0</v>
      </c>
      <c r="AP218" s="7">
        <v>0</v>
      </c>
      <c r="AQ218" s="7">
        <v>0</v>
      </c>
      <c r="AR218" s="7">
        <v>0</v>
      </c>
      <c r="AS218" s="7">
        <v>0</v>
      </c>
      <c r="AT218" s="7">
        <v>0</v>
      </c>
      <c r="AU218" s="7"/>
      <c r="AV218" s="7"/>
      <c r="AW218" s="7"/>
      <c r="AX218" s="7"/>
      <c r="AY218" s="7"/>
      <c r="AZ218" s="7"/>
      <c r="BA218" s="7"/>
      <c r="BB218" s="7"/>
      <c r="BC218" s="7"/>
      <c r="BD218" s="7"/>
      <c r="BE218" s="7"/>
      <c r="BF218" s="7"/>
      <c r="BG218" s="7"/>
      <c r="BH218" s="7"/>
    </row>
    <row r="219" spans="3:60" hidden="1">
      <c r="C219" s="6" t="s">
        <v>571</v>
      </c>
      <c r="D219" s="6" t="s">
        <v>544</v>
      </c>
      <c r="E219" s="7">
        <v>0</v>
      </c>
      <c r="F219" s="7">
        <v>0</v>
      </c>
      <c r="G219" s="7">
        <v>0</v>
      </c>
      <c r="H219" s="7">
        <v>0</v>
      </c>
      <c r="I219" s="7">
        <v>0</v>
      </c>
      <c r="J219" s="7">
        <v>0</v>
      </c>
      <c r="K219" s="7">
        <v>0</v>
      </c>
      <c r="L219" s="7">
        <v>0</v>
      </c>
      <c r="M219" s="7">
        <v>0</v>
      </c>
      <c r="N219" s="7">
        <v>0</v>
      </c>
      <c r="O219" s="7">
        <v>0</v>
      </c>
      <c r="P219" s="7">
        <v>0</v>
      </c>
      <c r="Q219" s="7">
        <v>0</v>
      </c>
      <c r="R219" s="7">
        <v>0</v>
      </c>
      <c r="S219" s="8"/>
      <c r="T219" s="8"/>
      <c r="U219" s="8"/>
      <c r="V219" s="8"/>
      <c r="W219" s="8"/>
      <c r="X219" s="8"/>
      <c r="Y219" s="8"/>
      <c r="Z219" s="8"/>
      <c r="AA219" s="8"/>
      <c r="AB219" s="8"/>
      <c r="AC219" s="8"/>
      <c r="AD219" s="8"/>
      <c r="AE219" s="8"/>
      <c r="AF219" s="8"/>
      <c r="AG219" s="7">
        <v>0</v>
      </c>
      <c r="AH219" s="7">
        <v>0</v>
      </c>
      <c r="AI219" s="7">
        <v>0</v>
      </c>
      <c r="AJ219" s="7">
        <v>0</v>
      </c>
      <c r="AK219" s="7">
        <v>0</v>
      </c>
      <c r="AL219" s="7">
        <v>0</v>
      </c>
      <c r="AM219" s="7">
        <v>0</v>
      </c>
      <c r="AN219" s="7">
        <v>0</v>
      </c>
      <c r="AO219" s="7">
        <v>0</v>
      </c>
      <c r="AP219" s="7">
        <v>0</v>
      </c>
      <c r="AQ219" s="7">
        <v>0</v>
      </c>
      <c r="AR219" s="7">
        <v>0</v>
      </c>
      <c r="AS219" s="7">
        <v>0</v>
      </c>
      <c r="AT219" s="7">
        <v>0</v>
      </c>
      <c r="AU219" s="7"/>
      <c r="AV219" s="7"/>
      <c r="AW219" s="7"/>
      <c r="AX219" s="7"/>
      <c r="AY219" s="7"/>
      <c r="AZ219" s="7"/>
      <c r="BA219" s="7"/>
      <c r="BB219" s="7"/>
      <c r="BC219" s="7"/>
      <c r="BD219" s="7"/>
      <c r="BE219" s="7"/>
      <c r="BF219" s="7"/>
      <c r="BG219" s="7"/>
      <c r="BH219" s="7"/>
    </row>
    <row r="220" spans="3:60" hidden="1">
      <c r="C220" s="6" t="s">
        <v>571</v>
      </c>
      <c r="D220" s="6" t="s">
        <v>545</v>
      </c>
      <c r="E220" s="7">
        <v>0</v>
      </c>
      <c r="F220" s="7">
        <v>0</v>
      </c>
      <c r="G220" s="7">
        <v>0</v>
      </c>
      <c r="H220" s="7">
        <v>0</v>
      </c>
      <c r="I220" s="7">
        <v>0</v>
      </c>
      <c r="J220" s="7">
        <v>0</v>
      </c>
      <c r="K220" s="7">
        <v>0</v>
      </c>
      <c r="L220" s="7">
        <v>0</v>
      </c>
      <c r="M220" s="7">
        <v>0</v>
      </c>
      <c r="N220" s="7">
        <v>0</v>
      </c>
      <c r="O220" s="7">
        <v>0</v>
      </c>
      <c r="P220" s="7">
        <v>0</v>
      </c>
      <c r="Q220" s="7">
        <v>0</v>
      </c>
      <c r="R220" s="7">
        <v>0</v>
      </c>
      <c r="S220" s="8"/>
      <c r="T220" s="8"/>
      <c r="U220" s="8"/>
      <c r="V220" s="8"/>
      <c r="W220" s="8"/>
      <c r="X220" s="8"/>
      <c r="Y220" s="8"/>
      <c r="Z220" s="8"/>
      <c r="AA220" s="8"/>
      <c r="AB220" s="8"/>
      <c r="AC220" s="8"/>
      <c r="AD220" s="8"/>
      <c r="AE220" s="8"/>
      <c r="AF220" s="8"/>
      <c r="AG220" s="7">
        <v>0</v>
      </c>
      <c r="AH220" s="7">
        <v>0</v>
      </c>
      <c r="AI220" s="7">
        <v>0</v>
      </c>
      <c r="AJ220" s="7">
        <v>0</v>
      </c>
      <c r="AK220" s="7">
        <v>0</v>
      </c>
      <c r="AL220" s="7">
        <v>0</v>
      </c>
      <c r="AM220" s="7">
        <v>0</v>
      </c>
      <c r="AN220" s="7">
        <v>0</v>
      </c>
      <c r="AO220" s="7">
        <v>0</v>
      </c>
      <c r="AP220" s="7">
        <v>0</v>
      </c>
      <c r="AQ220" s="7">
        <v>0</v>
      </c>
      <c r="AR220" s="7">
        <v>0</v>
      </c>
      <c r="AS220" s="7">
        <v>0</v>
      </c>
      <c r="AT220" s="7">
        <v>0</v>
      </c>
      <c r="AU220" s="7"/>
      <c r="AV220" s="7"/>
      <c r="AW220" s="7"/>
      <c r="AX220" s="7"/>
      <c r="AY220" s="7"/>
      <c r="AZ220" s="7"/>
      <c r="BA220" s="7"/>
      <c r="BB220" s="7"/>
      <c r="BC220" s="7"/>
      <c r="BD220" s="7"/>
      <c r="BE220" s="7"/>
      <c r="BF220" s="7"/>
      <c r="BG220" s="7"/>
      <c r="BH220" s="7"/>
    </row>
    <row r="221" spans="3:60" hidden="1">
      <c r="C221" s="6" t="s">
        <v>571</v>
      </c>
      <c r="D221" s="6" t="s">
        <v>546</v>
      </c>
      <c r="E221" s="7">
        <v>0</v>
      </c>
      <c r="F221" s="7">
        <v>0</v>
      </c>
      <c r="G221" s="7">
        <v>0</v>
      </c>
      <c r="H221" s="7">
        <v>0</v>
      </c>
      <c r="I221" s="7">
        <v>0</v>
      </c>
      <c r="J221" s="7">
        <v>0</v>
      </c>
      <c r="K221" s="7">
        <v>0</v>
      </c>
      <c r="L221" s="7">
        <v>0</v>
      </c>
      <c r="M221" s="7">
        <v>0</v>
      </c>
      <c r="N221" s="7">
        <v>0</v>
      </c>
      <c r="O221" s="7">
        <v>0</v>
      </c>
      <c r="P221" s="7">
        <v>0</v>
      </c>
      <c r="Q221" s="7">
        <v>0</v>
      </c>
      <c r="R221" s="7">
        <v>0</v>
      </c>
      <c r="S221" s="8"/>
      <c r="T221" s="8"/>
      <c r="U221" s="8"/>
      <c r="V221" s="8"/>
      <c r="W221" s="8"/>
      <c r="X221" s="8"/>
      <c r="Y221" s="8"/>
      <c r="Z221" s="8"/>
      <c r="AA221" s="8"/>
      <c r="AB221" s="8"/>
      <c r="AC221" s="8"/>
      <c r="AD221" s="8"/>
      <c r="AE221" s="8"/>
      <c r="AF221" s="8"/>
      <c r="AG221" s="7">
        <v>0</v>
      </c>
      <c r="AH221" s="7">
        <v>0</v>
      </c>
      <c r="AI221" s="7">
        <v>0</v>
      </c>
      <c r="AJ221" s="7">
        <v>0</v>
      </c>
      <c r="AK221" s="7">
        <v>0</v>
      </c>
      <c r="AL221" s="7">
        <v>0</v>
      </c>
      <c r="AM221" s="7">
        <v>0</v>
      </c>
      <c r="AN221" s="7">
        <v>0</v>
      </c>
      <c r="AO221" s="7">
        <v>0</v>
      </c>
      <c r="AP221" s="7">
        <v>0</v>
      </c>
      <c r="AQ221" s="7">
        <v>0</v>
      </c>
      <c r="AR221" s="7">
        <v>0</v>
      </c>
      <c r="AS221" s="7">
        <v>0</v>
      </c>
      <c r="AT221" s="7">
        <v>0</v>
      </c>
      <c r="AU221" s="7"/>
      <c r="AV221" s="7"/>
      <c r="AW221" s="7"/>
      <c r="AX221" s="7"/>
      <c r="AY221" s="7"/>
      <c r="AZ221" s="7"/>
      <c r="BA221" s="7"/>
      <c r="BB221" s="7"/>
      <c r="BC221" s="7"/>
      <c r="BD221" s="7"/>
      <c r="BE221" s="7"/>
      <c r="BF221" s="7"/>
      <c r="BG221" s="7"/>
      <c r="BH221" s="7"/>
    </row>
    <row r="222" spans="3:60" hidden="1">
      <c r="C222" s="6" t="s">
        <v>571</v>
      </c>
      <c r="D222" s="6" t="s">
        <v>547</v>
      </c>
      <c r="E222" s="7">
        <v>0</v>
      </c>
      <c r="F222" s="7">
        <v>0</v>
      </c>
      <c r="G222" s="7">
        <v>0</v>
      </c>
      <c r="H222" s="7">
        <v>0</v>
      </c>
      <c r="I222" s="7">
        <v>0</v>
      </c>
      <c r="J222" s="7">
        <v>0</v>
      </c>
      <c r="K222" s="7">
        <v>0</v>
      </c>
      <c r="L222" s="7">
        <v>0</v>
      </c>
      <c r="M222" s="7">
        <v>0</v>
      </c>
      <c r="N222" s="7">
        <v>0</v>
      </c>
      <c r="O222" s="7">
        <v>0</v>
      </c>
      <c r="P222" s="7">
        <v>0</v>
      </c>
      <c r="Q222" s="7">
        <v>0</v>
      </c>
      <c r="R222" s="7">
        <v>0</v>
      </c>
      <c r="S222" s="8"/>
      <c r="T222" s="8"/>
      <c r="U222" s="8"/>
      <c r="V222" s="8"/>
      <c r="W222" s="8"/>
      <c r="X222" s="8"/>
      <c r="Y222" s="8"/>
      <c r="Z222" s="8"/>
      <c r="AA222" s="8"/>
      <c r="AB222" s="8"/>
      <c r="AC222" s="8"/>
      <c r="AD222" s="8"/>
      <c r="AE222" s="8"/>
      <c r="AF222" s="8"/>
      <c r="AG222" s="7">
        <v>0</v>
      </c>
      <c r="AH222" s="7">
        <v>0</v>
      </c>
      <c r="AI222" s="7">
        <v>0</v>
      </c>
      <c r="AJ222" s="7">
        <v>0</v>
      </c>
      <c r="AK222" s="7">
        <v>0</v>
      </c>
      <c r="AL222" s="7">
        <v>0</v>
      </c>
      <c r="AM222" s="7">
        <v>0</v>
      </c>
      <c r="AN222" s="7">
        <v>0</v>
      </c>
      <c r="AO222" s="7">
        <v>0</v>
      </c>
      <c r="AP222" s="7">
        <v>0</v>
      </c>
      <c r="AQ222" s="7">
        <v>0</v>
      </c>
      <c r="AR222" s="7">
        <v>0</v>
      </c>
      <c r="AS222" s="7">
        <v>0</v>
      </c>
      <c r="AT222" s="7">
        <v>0</v>
      </c>
      <c r="AU222" s="7"/>
      <c r="AV222" s="7"/>
      <c r="AW222" s="7"/>
      <c r="AX222" s="7"/>
      <c r="AY222" s="7"/>
      <c r="AZ222" s="7"/>
      <c r="BA222" s="7"/>
      <c r="BB222" s="7"/>
      <c r="BC222" s="7"/>
      <c r="BD222" s="7"/>
      <c r="BE222" s="7"/>
      <c r="BF222" s="7"/>
      <c r="BG222" s="7"/>
      <c r="BH222" s="7"/>
    </row>
    <row r="223" spans="3:60" hidden="1">
      <c r="C223" s="6" t="s">
        <v>571</v>
      </c>
      <c r="D223" s="6" t="s">
        <v>548</v>
      </c>
      <c r="E223" s="7">
        <v>0</v>
      </c>
      <c r="F223" s="7">
        <v>0</v>
      </c>
      <c r="G223" s="7">
        <v>0</v>
      </c>
      <c r="H223" s="7">
        <v>0</v>
      </c>
      <c r="I223" s="7">
        <v>0</v>
      </c>
      <c r="J223" s="7">
        <v>0</v>
      </c>
      <c r="K223" s="7">
        <v>0</v>
      </c>
      <c r="L223" s="7">
        <v>0</v>
      </c>
      <c r="M223" s="7">
        <v>0</v>
      </c>
      <c r="N223" s="7">
        <v>0</v>
      </c>
      <c r="O223" s="7">
        <v>0</v>
      </c>
      <c r="P223" s="7">
        <v>0</v>
      </c>
      <c r="Q223" s="7">
        <v>0</v>
      </c>
      <c r="R223" s="7">
        <v>0</v>
      </c>
      <c r="S223" s="8"/>
      <c r="T223" s="8"/>
      <c r="U223" s="8"/>
      <c r="V223" s="8"/>
      <c r="W223" s="8"/>
      <c r="X223" s="8"/>
      <c r="Y223" s="8"/>
      <c r="Z223" s="8"/>
      <c r="AA223" s="8"/>
      <c r="AB223" s="8"/>
      <c r="AC223" s="8"/>
      <c r="AD223" s="8"/>
      <c r="AE223" s="8"/>
      <c r="AF223" s="8"/>
      <c r="AG223" s="7">
        <v>0</v>
      </c>
      <c r="AH223" s="7">
        <v>0</v>
      </c>
      <c r="AI223" s="7">
        <v>0</v>
      </c>
      <c r="AJ223" s="7">
        <v>0</v>
      </c>
      <c r="AK223" s="7">
        <v>0</v>
      </c>
      <c r="AL223" s="7">
        <v>0</v>
      </c>
      <c r="AM223" s="7">
        <v>0</v>
      </c>
      <c r="AN223" s="7">
        <v>0</v>
      </c>
      <c r="AO223" s="7">
        <v>0</v>
      </c>
      <c r="AP223" s="7">
        <v>0</v>
      </c>
      <c r="AQ223" s="7">
        <v>0</v>
      </c>
      <c r="AR223" s="7">
        <v>0</v>
      </c>
      <c r="AS223" s="7">
        <v>0</v>
      </c>
      <c r="AT223" s="7">
        <v>0</v>
      </c>
      <c r="AU223" s="7"/>
      <c r="AV223" s="7"/>
      <c r="AW223" s="7"/>
      <c r="AX223" s="7"/>
      <c r="AY223" s="7"/>
      <c r="AZ223" s="7"/>
      <c r="BA223" s="7"/>
      <c r="BB223" s="7"/>
      <c r="BC223" s="7"/>
      <c r="BD223" s="7"/>
      <c r="BE223" s="7"/>
      <c r="BF223" s="7"/>
      <c r="BG223" s="7"/>
      <c r="BH223" s="7"/>
    </row>
    <row r="224" spans="3:60" hidden="1">
      <c r="C224" s="6" t="s">
        <v>571</v>
      </c>
      <c r="D224" s="6" t="s">
        <v>549</v>
      </c>
      <c r="E224" s="7">
        <v>0</v>
      </c>
      <c r="F224" s="7">
        <v>0</v>
      </c>
      <c r="G224" s="7">
        <v>0</v>
      </c>
      <c r="H224" s="7">
        <v>0</v>
      </c>
      <c r="I224" s="7">
        <v>0</v>
      </c>
      <c r="J224" s="7">
        <v>0</v>
      </c>
      <c r="K224" s="7">
        <v>0</v>
      </c>
      <c r="L224" s="7">
        <v>0</v>
      </c>
      <c r="M224" s="7">
        <v>0</v>
      </c>
      <c r="N224" s="7">
        <v>0</v>
      </c>
      <c r="O224" s="7">
        <v>0</v>
      </c>
      <c r="P224" s="7">
        <v>0</v>
      </c>
      <c r="Q224" s="7">
        <v>0</v>
      </c>
      <c r="R224" s="7">
        <v>0</v>
      </c>
      <c r="S224" s="8"/>
      <c r="T224" s="8"/>
      <c r="U224" s="8"/>
      <c r="V224" s="8"/>
      <c r="W224" s="8"/>
      <c r="X224" s="8"/>
      <c r="Y224" s="8"/>
      <c r="Z224" s="8"/>
      <c r="AA224" s="8"/>
      <c r="AB224" s="8"/>
      <c r="AC224" s="8"/>
      <c r="AD224" s="8"/>
      <c r="AE224" s="8"/>
      <c r="AF224" s="8"/>
      <c r="AG224" s="7">
        <v>0</v>
      </c>
      <c r="AH224" s="7">
        <v>0</v>
      </c>
      <c r="AI224" s="7">
        <v>0</v>
      </c>
      <c r="AJ224" s="7">
        <v>0</v>
      </c>
      <c r="AK224" s="7">
        <v>0</v>
      </c>
      <c r="AL224" s="7">
        <v>0</v>
      </c>
      <c r="AM224" s="7">
        <v>0</v>
      </c>
      <c r="AN224" s="7">
        <v>0</v>
      </c>
      <c r="AO224" s="7">
        <v>0</v>
      </c>
      <c r="AP224" s="7">
        <v>0</v>
      </c>
      <c r="AQ224" s="7">
        <v>0</v>
      </c>
      <c r="AR224" s="7">
        <v>0</v>
      </c>
      <c r="AS224" s="7">
        <v>0</v>
      </c>
      <c r="AT224" s="7">
        <v>0</v>
      </c>
      <c r="AU224" s="7"/>
      <c r="AV224" s="7"/>
      <c r="AW224" s="7"/>
      <c r="AX224" s="7"/>
      <c r="AY224" s="7"/>
      <c r="AZ224" s="7"/>
      <c r="BA224" s="7"/>
      <c r="BB224" s="7"/>
      <c r="BC224" s="7"/>
      <c r="BD224" s="7"/>
      <c r="BE224" s="7"/>
      <c r="BF224" s="7"/>
      <c r="BG224" s="7"/>
      <c r="BH224" s="7"/>
    </row>
    <row r="225" spans="3:60" hidden="1">
      <c r="C225" s="6" t="s">
        <v>571</v>
      </c>
      <c r="D225" s="6" t="s">
        <v>550</v>
      </c>
      <c r="E225" s="7">
        <v>227</v>
      </c>
      <c r="F225" s="7">
        <v>241</v>
      </c>
      <c r="G225" s="7">
        <v>282</v>
      </c>
      <c r="H225" s="7">
        <v>272</v>
      </c>
      <c r="I225" s="7">
        <v>273</v>
      </c>
      <c r="J225" s="7">
        <v>554</v>
      </c>
      <c r="K225" s="7">
        <v>425</v>
      </c>
      <c r="L225" s="7">
        <v>456</v>
      </c>
      <c r="M225" s="7">
        <v>426</v>
      </c>
      <c r="N225" s="7">
        <v>437</v>
      </c>
      <c r="O225" s="7">
        <v>508</v>
      </c>
      <c r="P225" s="7">
        <v>508</v>
      </c>
      <c r="Q225" s="7">
        <v>500</v>
      </c>
      <c r="R225" s="7">
        <v>500</v>
      </c>
      <c r="S225" s="8">
        <v>73</v>
      </c>
      <c r="T225" s="8">
        <v>73</v>
      </c>
      <c r="U225" s="8">
        <v>73</v>
      </c>
      <c r="V225" s="8">
        <v>73</v>
      </c>
      <c r="W225" s="8">
        <v>73</v>
      </c>
      <c r="X225" s="8">
        <v>70</v>
      </c>
      <c r="Y225" s="8">
        <v>62.5</v>
      </c>
      <c r="Z225" s="8">
        <v>62.5</v>
      </c>
      <c r="AA225" s="8">
        <v>64</v>
      </c>
      <c r="AB225" s="8">
        <v>61.54</v>
      </c>
      <c r="AC225" s="8">
        <v>59.06</v>
      </c>
      <c r="AD225" s="8">
        <v>59.06</v>
      </c>
      <c r="AE225" s="8">
        <v>54</v>
      </c>
      <c r="AF225" s="8">
        <v>50</v>
      </c>
      <c r="AG225" s="7">
        <v>16571</v>
      </c>
      <c r="AH225" s="7">
        <v>17593</v>
      </c>
      <c r="AI225" s="7">
        <v>20586</v>
      </c>
      <c r="AJ225" s="7">
        <v>19856</v>
      </c>
      <c r="AK225" s="7">
        <v>19929</v>
      </c>
      <c r="AL225" s="7">
        <v>38780</v>
      </c>
      <c r="AM225" s="7">
        <v>26562</v>
      </c>
      <c r="AN225" s="7">
        <v>28500</v>
      </c>
      <c r="AO225" s="7">
        <v>27264</v>
      </c>
      <c r="AP225" s="7">
        <v>26892</v>
      </c>
      <c r="AQ225" s="7">
        <v>30000</v>
      </c>
      <c r="AR225" s="7">
        <v>30000</v>
      </c>
      <c r="AS225" s="7">
        <v>27000</v>
      </c>
      <c r="AT225" s="7">
        <v>25000</v>
      </c>
      <c r="AU225" s="7"/>
      <c r="AV225" s="7"/>
      <c r="AW225" s="7"/>
      <c r="AX225" s="7"/>
      <c r="AY225" s="7"/>
      <c r="AZ225" s="7"/>
      <c r="BA225" s="7"/>
      <c r="BB225" s="7"/>
      <c r="BC225" s="7"/>
      <c r="BD225" s="7"/>
      <c r="BE225" s="7"/>
      <c r="BF225" s="7"/>
      <c r="BG225" s="7"/>
      <c r="BH225" s="7"/>
    </row>
    <row r="226" spans="3:60" hidden="1">
      <c r="C226" s="6" t="s">
        <v>571</v>
      </c>
      <c r="D226" s="6" t="s">
        <v>551</v>
      </c>
      <c r="E226" s="7">
        <v>4089</v>
      </c>
      <c r="F226" s="7">
        <v>4050</v>
      </c>
      <c r="G226" s="7">
        <v>4400</v>
      </c>
      <c r="H226" s="7">
        <v>4550</v>
      </c>
      <c r="I226" s="7">
        <v>4570</v>
      </c>
      <c r="J226" s="7">
        <v>4300</v>
      </c>
      <c r="K226" s="7">
        <v>3650</v>
      </c>
      <c r="L226" s="7">
        <v>3370</v>
      </c>
      <c r="M226" s="7">
        <v>3300</v>
      </c>
      <c r="N226" s="7">
        <v>3000</v>
      </c>
      <c r="O226" s="7">
        <v>3000</v>
      </c>
      <c r="P226" s="7">
        <v>3000</v>
      </c>
      <c r="Q226" s="7">
        <v>3200</v>
      </c>
      <c r="R226" s="7">
        <v>3300</v>
      </c>
      <c r="S226" s="8">
        <v>52</v>
      </c>
      <c r="T226" s="8">
        <v>52</v>
      </c>
      <c r="U226" s="8">
        <v>52</v>
      </c>
      <c r="V226" s="8">
        <v>52</v>
      </c>
      <c r="W226" s="8">
        <v>52</v>
      </c>
      <c r="X226" s="8">
        <v>55</v>
      </c>
      <c r="Y226" s="8">
        <v>52</v>
      </c>
      <c r="Z226" s="8">
        <v>50</v>
      </c>
      <c r="AA226" s="8">
        <v>49.18</v>
      </c>
      <c r="AB226" s="8">
        <v>48.78</v>
      </c>
      <c r="AC226" s="8">
        <v>60</v>
      </c>
      <c r="AD226" s="8">
        <v>60</v>
      </c>
      <c r="AE226" s="8">
        <v>50</v>
      </c>
      <c r="AF226" s="8">
        <v>40</v>
      </c>
      <c r="AG226" s="7">
        <v>212628</v>
      </c>
      <c r="AH226" s="7">
        <v>210600</v>
      </c>
      <c r="AI226" s="7">
        <v>228800</v>
      </c>
      <c r="AJ226" s="7">
        <v>236600</v>
      </c>
      <c r="AK226" s="7">
        <v>237640</v>
      </c>
      <c r="AL226" s="7">
        <v>236500</v>
      </c>
      <c r="AM226" s="7">
        <v>189800</v>
      </c>
      <c r="AN226" s="7">
        <v>168500</v>
      </c>
      <c r="AO226" s="7">
        <v>162295</v>
      </c>
      <c r="AP226" s="7">
        <v>146341</v>
      </c>
      <c r="AQ226" s="7">
        <v>180000</v>
      </c>
      <c r="AR226" s="7">
        <v>180000</v>
      </c>
      <c r="AS226" s="7">
        <v>160000</v>
      </c>
      <c r="AT226" s="7">
        <v>132000</v>
      </c>
      <c r="AU226" s="7"/>
      <c r="AV226" s="7"/>
      <c r="AW226" s="7"/>
      <c r="AX226" s="7"/>
      <c r="AY226" s="7"/>
      <c r="AZ226" s="7"/>
      <c r="BA226" s="7"/>
      <c r="BB226" s="7"/>
      <c r="BC226" s="7"/>
      <c r="BD226" s="7"/>
      <c r="BE226" s="7"/>
      <c r="BF226" s="7"/>
      <c r="BG226" s="7"/>
      <c r="BH226" s="7"/>
    </row>
    <row r="227" spans="3:60" hidden="1">
      <c r="C227" s="6" t="s">
        <v>571</v>
      </c>
      <c r="D227" s="6" t="s">
        <v>552</v>
      </c>
      <c r="E227" s="7">
        <v>774</v>
      </c>
      <c r="F227" s="7">
        <v>985</v>
      </c>
      <c r="G227" s="7">
        <v>870</v>
      </c>
      <c r="H227" s="7">
        <v>456</v>
      </c>
      <c r="I227" s="7">
        <v>491</v>
      </c>
      <c r="J227" s="7">
        <v>426</v>
      </c>
      <c r="K227" s="7">
        <v>211</v>
      </c>
      <c r="L227" s="7">
        <v>236</v>
      </c>
      <c r="M227" s="7">
        <v>382</v>
      </c>
      <c r="N227" s="7">
        <v>387</v>
      </c>
      <c r="O227" s="7">
        <v>452</v>
      </c>
      <c r="P227" s="7">
        <v>452</v>
      </c>
      <c r="Q227" s="7">
        <v>450</v>
      </c>
      <c r="R227" s="7">
        <v>450</v>
      </c>
      <c r="S227" s="8"/>
      <c r="T227" s="8"/>
      <c r="U227" s="8"/>
      <c r="V227" s="8"/>
      <c r="W227" s="8"/>
      <c r="X227" s="8"/>
      <c r="Y227" s="8"/>
      <c r="Z227" s="8"/>
      <c r="AA227" s="8"/>
      <c r="AB227" s="8"/>
      <c r="AC227" s="8"/>
      <c r="AD227" s="8"/>
      <c r="AE227" s="8"/>
      <c r="AF227" s="8"/>
      <c r="AG227" s="7">
        <v>64250</v>
      </c>
      <c r="AH227" s="7">
        <v>94560</v>
      </c>
      <c r="AI227" s="7">
        <v>58000</v>
      </c>
      <c r="AJ227" s="7">
        <v>43320</v>
      </c>
      <c r="AK227" s="7">
        <v>46645</v>
      </c>
      <c r="AL227" s="7">
        <v>29820</v>
      </c>
      <c r="AM227" s="7">
        <v>14770</v>
      </c>
      <c r="AN227" s="7">
        <v>16520</v>
      </c>
      <c r="AO227" s="7">
        <v>18336</v>
      </c>
      <c r="AP227" s="7">
        <v>17862</v>
      </c>
      <c r="AQ227" s="7">
        <v>20000</v>
      </c>
      <c r="AR227" s="7">
        <v>20000</v>
      </c>
      <c r="AS227" s="7">
        <v>18000</v>
      </c>
      <c r="AT227" s="7">
        <v>16000</v>
      </c>
      <c r="AU227" s="7"/>
      <c r="AV227" s="7"/>
      <c r="AW227" s="7"/>
      <c r="AX227" s="7"/>
      <c r="AY227" s="7"/>
      <c r="AZ227" s="7"/>
      <c r="BA227" s="7"/>
      <c r="BB227" s="7"/>
      <c r="BC227" s="7"/>
      <c r="BD227" s="7"/>
      <c r="BE227" s="7"/>
      <c r="BF227" s="7"/>
      <c r="BG227" s="7"/>
      <c r="BH227" s="7"/>
    </row>
    <row r="228" spans="3:60" hidden="1">
      <c r="C228" s="6" t="s">
        <v>571</v>
      </c>
      <c r="D228" s="6" t="s">
        <v>553</v>
      </c>
      <c r="E228" s="7">
        <v>5090</v>
      </c>
      <c r="F228" s="7">
        <v>5276</v>
      </c>
      <c r="G228" s="7">
        <v>5552</v>
      </c>
      <c r="H228" s="7">
        <v>5278</v>
      </c>
      <c r="I228" s="7">
        <v>5334</v>
      </c>
      <c r="J228" s="7">
        <v>5280</v>
      </c>
      <c r="K228" s="7">
        <v>4286</v>
      </c>
      <c r="L228" s="7">
        <v>4062</v>
      </c>
      <c r="M228" s="7">
        <v>4108</v>
      </c>
      <c r="N228" s="7">
        <v>3824</v>
      </c>
      <c r="O228" s="7">
        <v>3960</v>
      </c>
      <c r="P228" s="7">
        <v>3960</v>
      </c>
      <c r="Q228" s="7">
        <v>4150</v>
      </c>
      <c r="R228" s="7">
        <v>4250</v>
      </c>
      <c r="S228" s="8"/>
      <c r="T228" s="8"/>
      <c r="U228" s="8"/>
      <c r="V228" s="8"/>
      <c r="W228" s="8"/>
      <c r="X228" s="8"/>
      <c r="Y228" s="8"/>
      <c r="Z228" s="8"/>
      <c r="AA228" s="8"/>
      <c r="AB228" s="8"/>
      <c r="AC228" s="8"/>
      <c r="AD228" s="8"/>
      <c r="AE228" s="8"/>
      <c r="AF228" s="8"/>
      <c r="AG228" s="7">
        <v>293449</v>
      </c>
      <c r="AH228" s="7">
        <v>322753</v>
      </c>
      <c r="AI228" s="7">
        <v>307386</v>
      </c>
      <c r="AJ228" s="7">
        <v>299776</v>
      </c>
      <c r="AK228" s="7">
        <v>304214</v>
      </c>
      <c r="AL228" s="7">
        <v>305100</v>
      </c>
      <c r="AM228" s="7">
        <v>231132</v>
      </c>
      <c r="AN228" s="7">
        <v>213520</v>
      </c>
      <c r="AO228" s="7">
        <v>207895</v>
      </c>
      <c r="AP228" s="7">
        <v>191095</v>
      </c>
      <c r="AQ228" s="7">
        <v>230000</v>
      </c>
      <c r="AR228" s="7">
        <v>230000</v>
      </c>
      <c r="AS228" s="7">
        <v>205000</v>
      </c>
      <c r="AT228" s="7">
        <v>173000</v>
      </c>
      <c r="AU228" s="7"/>
      <c r="AV228" s="7"/>
      <c r="AW228" s="7"/>
      <c r="AX228" s="7"/>
      <c r="AY228" s="7"/>
      <c r="AZ228" s="7"/>
      <c r="BA228" s="7"/>
      <c r="BB228" s="7"/>
      <c r="BC228" s="7"/>
      <c r="BD228" s="7"/>
      <c r="BE228" s="7"/>
      <c r="BF228" s="7"/>
      <c r="BG228" s="7"/>
      <c r="BH228" s="7"/>
    </row>
    <row r="229" spans="3:60" hidden="1">
      <c r="C229" s="6" t="s">
        <v>571</v>
      </c>
      <c r="D229" s="6" t="s">
        <v>554</v>
      </c>
      <c r="E229" s="7">
        <v>5090</v>
      </c>
      <c r="F229" s="7">
        <v>5276</v>
      </c>
      <c r="G229" s="7">
        <v>5552</v>
      </c>
      <c r="H229" s="7">
        <v>5278</v>
      </c>
      <c r="I229" s="7">
        <v>5334</v>
      </c>
      <c r="J229" s="7">
        <v>5280</v>
      </c>
      <c r="K229" s="7">
        <v>4286</v>
      </c>
      <c r="L229" s="7">
        <v>4062</v>
      </c>
      <c r="M229" s="7">
        <v>4108</v>
      </c>
      <c r="N229" s="7">
        <v>3824</v>
      </c>
      <c r="O229" s="7">
        <v>3960</v>
      </c>
      <c r="P229" s="7">
        <v>3960</v>
      </c>
      <c r="Q229" s="7">
        <v>4150</v>
      </c>
      <c r="R229" s="7">
        <v>4250</v>
      </c>
      <c r="S229" s="8"/>
      <c r="T229" s="8"/>
      <c r="U229" s="8"/>
      <c r="V229" s="8"/>
      <c r="W229" s="8"/>
      <c r="X229" s="8"/>
      <c r="Y229" s="8"/>
      <c r="Z229" s="8"/>
      <c r="AA229" s="8"/>
      <c r="AB229" s="8"/>
      <c r="AC229" s="8"/>
      <c r="AD229" s="8"/>
      <c r="AE229" s="8"/>
      <c r="AF229" s="8"/>
      <c r="AG229" s="7">
        <v>293449</v>
      </c>
      <c r="AH229" s="7">
        <v>322753</v>
      </c>
      <c r="AI229" s="7">
        <v>307386</v>
      </c>
      <c r="AJ229" s="7">
        <v>299776</v>
      </c>
      <c r="AK229" s="7">
        <v>304214</v>
      </c>
      <c r="AL229" s="7">
        <v>305100</v>
      </c>
      <c r="AM229" s="7">
        <v>231132</v>
      </c>
      <c r="AN229" s="7">
        <v>213520</v>
      </c>
      <c r="AO229" s="7">
        <v>207895</v>
      </c>
      <c r="AP229" s="7">
        <v>191095</v>
      </c>
      <c r="AQ229" s="7">
        <v>230000</v>
      </c>
      <c r="AR229" s="7">
        <v>230000</v>
      </c>
      <c r="AS229" s="7">
        <v>205000</v>
      </c>
      <c r="AT229" s="7">
        <v>173000</v>
      </c>
      <c r="AU229" s="7"/>
      <c r="AV229" s="7"/>
      <c r="AW229" s="7"/>
      <c r="AX229" s="7"/>
      <c r="AY229" s="7"/>
      <c r="AZ229" s="7"/>
      <c r="BA229" s="7"/>
      <c r="BB229" s="7"/>
      <c r="BC229" s="7"/>
      <c r="BD229" s="7"/>
      <c r="BE229" s="7"/>
      <c r="BF229" s="7"/>
      <c r="BG229" s="7"/>
      <c r="BH229" s="7"/>
    </row>
    <row r="230" spans="3:60" hidden="1">
      <c r="C230" s="6" t="s">
        <v>572</v>
      </c>
      <c r="D230" s="6" t="s">
        <v>543</v>
      </c>
      <c r="E230" s="7">
        <v>0</v>
      </c>
      <c r="F230" s="7">
        <v>0</v>
      </c>
      <c r="G230" s="7">
        <v>0</v>
      </c>
      <c r="H230" s="7">
        <v>0</v>
      </c>
      <c r="I230" s="7">
        <v>0</v>
      </c>
      <c r="J230" s="7">
        <v>0</v>
      </c>
      <c r="K230" s="7">
        <v>0</v>
      </c>
      <c r="L230" s="7">
        <v>0</v>
      </c>
      <c r="M230" s="7">
        <v>0</v>
      </c>
      <c r="N230" s="7">
        <v>0</v>
      </c>
      <c r="O230" s="7">
        <v>0</v>
      </c>
      <c r="P230" s="7">
        <v>0</v>
      </c>
      <c r="Q230" s="7">
        <v>0</v>
      </c>
      <c r="R230" s="7">
        <v>0</v>
      </c>
      <c r="S230" s="8"/>
      <c r="T230" s="8"/>
      <c r="U230" s="8"/>
      <c r="V230" s="8"/>
      <c r="W230" s="8"/>
      <c r="X230" s="8"/>
      <c r="Y230" s="8"/>
      <c r="Z230" s="8"/>
      <c r="AA230" s="8"/>
      <c r="AB230" s="8"/>
      <c r="AC230" s="8"/>
      <c r="AD230" s="8"/>
      <c r="AE230" s="8"/>
      <c r="AF230" s="8"/>
      <c r="AG230" s="7">
        <v>0</v>
      </c>
      <c r="AH230" s="7">
        <v>0</v>
      </c>
      <c r="AI230" s="7">
        <v>0</v>
      </c>
      <c r="AJ230" s="7">
        <v>0</v>
      </c>
      <c r="AK230" s="7">
        <v>0</v>
      </c>
      <c r="AL230" s="7">
        <v>0</v>
      </c>
      <c r="AM230" s="7">
        <v>0</v>
      </c>
      <c r="AN230" s="7">
        <v>0</v>
      </c>
      <c r="AO230" s="7">
        <v>0</v>
      </c>
      <c r="AP230" s="7">
        <v>0</v>
      </c>
      <c r="AQ230" s="7">
        <v>0</v>
      </c>
      <c r="AR230" s="7">
        <v>0</v>
      </c>
      <c r="AS230" s="7">
        <v>0</v>
      </c>
      <c r="AT230" s="7">
        <v>0</v>
      </c>
      <c r="AU230" s="7"/>
      <c r="AV230" s="7"/>
      <c r="AW230" s="7"/>
      <c r="AX230" s="7"/>
      <c r="AY230" s="7"/>
      <c r="AZ230" s="7"/>
      <c r="BA230" s="7"/>
      <c r="BB230" s="7"/>
      <c r="BC230" s="7"/>
      <c r="BD230" s="7"/>
      <c r="BE230" s="7"/>
      <c r="BF230" s="7"/>
      <c r="BG230" s="7"/>
      <c r="BH230" s="7"/>
    </row>
    <row r="231" spans="3:60" hidden="1">
      <c r="C231" s="6" t="s">
        <v>572</v>
      </c>
      <c r="D231" s="6" t="s">
        <v>544</v>
      </c>
      <c r="E231" s="7">
        <v>0</v>
      </c>
      <c r="F231" s="7">
        <v>0</v>
      </c>
      <c r="G231" s="7">
        <v>0</v>
      </c>
      <c r="H231" s="7">
        <v>0</v>
      </c>
      <c r="I231" s="7">
        <v>0</v>
      </c>
      <c r="J231" s="7">
        <v>0</v>
      </c>
      <c r="K231" s="7">
        <v>0</v>
      </c>
      <c r="L231" s="7">
        <v>0</v>
      </c>
      <c r="M231" s="7">
        <v>0</v>
      </c>
      <c r="N231" s="7">
        <v>0</v>
      </c>
      <c r="O231" s="7">
        <v>0</v>
      </c>
      <c r="P231" s="7">
        <v>0</v>
      </c>
      <c r="Q231" s="7">
        <v>0</v>
      </c>
      <c r="R231" s="7">
        <v>0</v>
      </c>
      <c r="S231" s="8"/>
      <c r="T231" s="8"/>
      <c r="U231" s="8"/>
      <c r="V231" s="8"/>
      <c r="W231" s="8"/>
      <c r="X231" s="8"/>
      <c r="Y231" s="8"/>
      <c r="Z231" s="8"/>
      <c r="AA231" s="8"/>
      <c r="AB231" s="8"/>
      <c r="AC231" s="8"/>
      <c r="AD231" s="8"/>
      <c r="AE231" s="8"/>
      <c r="AF231" s="8"/>
      <c r="AG231" s="7">
        <v>0</v>
      </c>
      <c r="AH231" s="7">
        <v>0</v>
      </c>
      <c r="AI231" s="7">
        <v>0</v>
      </c>
      <c r="AJ231" s="7">
        <v>0</v>
      </c>
      <c r="AK231" s="7">
        <v>0</v>
      </c>
      <c r="AL231" s="7">
        <v>0</v>
      </c>
      <c r="AM231" s="7">
        <v>0</v>
      </c>
      <c r="AN231" s="7">
        <v>0</v>
      </c>
      <c r="AO231" s="7">
        <v>0</v>
      </c>
      <c r="AP231" s="7">
        <v>0</v>
      </c>
      <c r="AQ231" s="7">
        <v>0</v>
      </c>
      <c r="AR231" s="7">
        <v>0</v>
      </c>
      <c r="AS231" s="7">
        <v>0</v>
      </c>
      <c r="AT231" s="7">
        <v>0</v>
      </c>
      <c r="AU231" s="7"/>
      <c r="AV231" s="7"/>
      <c r="AW231" s="7"/>
      <c r="AX231" s="7"/>
      <c r="AY231" s="7"/>
      <c r="AZ231" s="7"/>
      <c r="BA231" s="7"/>
      <c r="BB231" s="7"/>
      <c r="BC231" s="7"/>
      <c r="BD231" s="7"/>
      <c r="BE231" s="7"/>
      <c r="BF231" s="7"/>
      <c r="BG231" s="7"/>
      <c r="BH231" s="7"/>
    </row>
    <row r="232" spans="3:60" hidden="1">
      <c r="C232" s="6" t="s">
        <v>572</v>
      </c>
      <c r="D232" s="6" t="s">
        <v>545</v>
      </c>
      <c r="E232" s="7">
        <v>0</v>
      </c>
      <c r="F232" s="7">
        <v>0</v>
      </c>
      <c r="G232" s="7">
        <v>0</v>
      </c>
      <c r="H232" s="7">
        <v>0</v>
      </c>
      <c r="I232" s="7">
        <v>0</v>
      </c>
      <c r="J232" s="7">
        <v>0</v>
      </c>
      <c r="K232" s="7">
        <v>0</v>
      </c>
      <c r="L232" s="7">
        <v>0</v>
      </c>
      <c r="M232" s="7">
        <v>0</v>
      </c>
      <c r="N232" s="7">
        <v>0</v>
      </c>
      <c r="O232" s="7">
        <v>0</v>
      </c>
      <c r="P232" s="7">
        <v>0</v>
      </c>
      <c r="Q232" s="7">
        <v>0</v>
      </c>
      <c r="R232" s="7">
        <v>0</v>
      </c>
      <c r="S232" s="8"/>
      <c r="T232" s="8"/>
      <c r="U232" s="8"/>
      <c r="V232" s="8"/>
      <c r="W232" s="8"/>
      <c r="X232" s="8"/>
      <c r="Y232" s="8"/>
      <c r="Z232" s="8"/>
      <c r="AA232" s="8"/>
      <c r="AB232" s="8"/>
      <c r="AC232" s="8"/>
      <c r="AD232" s="8"/>
      <c r="AE232" s="8"/>
      <c r="AF232" s="8"/>
      <c r="AG232" s="7">
        <v>0</v>
      </c>
      <c r="AH232" s="7">
        <v>0</v>
      </c>
      <c r="AI232" s="7">
        <v>0</v>
      </c>
      <c r="AJ232" s="7">
        <v>0</v>
      </c>
      <c r="AK232" s="7">
        <v>0</v>
      </c>
      <c r="AL232" s="7">
        <v>0</v>
      </c>
      <c r="AM232" s="7">
        <v>0</v>
      </c>
      <c r="AN232" s="7">
        <v>0</v>
      </c>
      <c r="AO232" s="7">
        <v>0</v>
      </c>
      <c r="AP232" s="7">
        <v>0</v>
      </c>
      <c r="AQ232" s="7">
        <v>0</v>
      </c>
      <c r="AR232" s="7">
        <v>0</v>
      </c>
      <c r="AS232" s="7">
        <v>0</v>
      </c>
      <c r="AT232" s="7">
        <v>0</v>
      </c>
      <c r="AU232" s="7"/>
      <c r="AV232" s="7"/>
      <c r="AW232" s="7"/>
      <c r="AX232" s="7"/>
      <c r="AY232" s="7"/>
      <c r="AZ232" s="7"/>
      <c r="BA232" s="7"/>
      <c r="BB232" s="7"/>
      <c r="BC232" s="7"/>
      <c r="BD232" s="7"/>
      <c r="BE232" s="7"/>
      <c r="BF232" s="7"/>
      <c r="BG232" s="7"/>
      <c r="BH232" s="7"/>
    </row>
    <row r="233" spans="3:60" hidden="1">
      <c r="C233" s="6" t="s">
        <v>572</v>
      </c>
      <c r="D233" s="6" t="s">
        <v>546</v>
      </c>
      <c r="E233" s="7">
        <v>0</v>
      </c>
      <c r="F233" s="7">
        <v>0</v>
      </c>
      <c r="G233" s="7">
        <v>0</v>
      </c>
      <c r="H233" s="7">
        <v>0</v>
      </c>
      <c r="I233" s="7">
        <v>0</v>
      </c>
      <c r="J233" s="7">
        <v>0</v>
      </c>
      <c r="K233" s="7">
        <v>0</v>
      </c>
      <c r="L233" s="7">
        <v>0</v>
      </c>
      <c r="M233" s="7">
        <v>0</v>
      </c>
      <c r="N233" s="7">
        <v>0</v>
      </c>
      <c r="O233" s="7">
        <v>0</v>
      </c>
      <c r="P233" s="7">
        <v>0</v>
      </c>
      <c r="Q233" s="7">
        <v>0</v>
      </c>
      <c r="R233" s="7">
        <v>0</v>
      </c>
      <c r="S233" s="8"/>
      <c r="T233" s="8"/>
      <c r="U233" s="8"/>
      <c r="V233" s="8"/>
      <c r="W233" s="8"/>
      <c r="X233" s="8"/>
      <c r="Y233" s="8"/>
      <c r="Z233" s="8"/>
      <c r="AA233" s="8"/>
      <c r="AB233" s="8"/>
      <c r="AC233" s="8"/>
      <c r="AD233" s="8"/>
      <c r="AE233" s="8"/>
      <c r="AF233" s="8"/>
      <c r="AG233" s="7">
        <v>0</v>
      </c>
      <c r="AH233" s="7">
        <v>0</v>
      </c>
      <c r="AI233" s="7">
        <v>0</v>
      </c>
      <c r="AJ233" s="7">
        <v>0</v>
      </c>
      <c r="AK233" s="7">
        <v>0</v>
      </c>
      <c r="AL233" s="7">
        <v>0</v>
      </c>
      <c r="AM233" s="7">
        <v>0</v>
      </c>
      <c r="AN233" s="7">
        <v>0</v>
      </c>
      <c r="AO233" s="7">
        <v>0</v>
      </c>
      <c r="AP233" s="7">
        <v>0</v>
      </c>
      <c r="AQ233" s="7">
        <v>0</v>
      </c>
      <c r="AR233" s="7">
        <v>0</v>
      </c>
      <c r="AS233" s="7">
        <v>0</v>
      </c>
      <c r="AT233" s="7">
        <v>0</v>
      </c>
      <c r="AU233" s="7"/>
      <c r="AV233" s="7"/>
      <c r="AW233" s="7"/>
      <c r="AX233" s="7"/>
      <c r="AY233" s="7"/>
      <c r="AZ233" s="7"/>
      <c r="BA233" s="7"/>
      <c r="BB233" s="7"/>
      <c r="BC233" s="7"/>
      <c r="BD233" s="7"/>
      <c r="BE233" s="7"/>
      <c r="BF233" s="7"/>
      <c r="BG233" s="7"/>
      <c r="BH233" s="7"/>
    </row>
    <row r="234" spans="3:60" hidden="1">
      <c r="C234" s="6" t="s">
        <v>572</v>
      </c>
      <c r="D234" s="6" t="s">
        <v>547</v>
      </c>
      <c r="E234" s="7">
        <v>183</v>
      </c>
      <c r="F234" s="7">
        <v>281</v>
      </c>
      <c r="G234" s="7">
        <v>287</v>
      </c>
      <c r="H234" s="7">
        <v>191</v>
      </c>
      <c r="I234" s="7">
        <v>197</v>
      </c>
      <c r="J234" s="7">
        <v>203</v>
      </c>
      <c r="K234" s="7">
        <v>209</v>
      </c>
      <c r="L234" s="7">
        <v>215</v>
      </c>
      <c r="M234" s="7">
        <v>220</v>
      </c>
      <c r="N234" s="7">
        <v>226</v>
      </c>
      <c r="O234" s="7">
        <v>232</v>
      </c>
      <c r="P234" s="7">
        <v>232</v>
      </c>
      <c r="Q234" s="7">
        <v>280</v>
      </c>
      <c r="R234" s="7">
        <v>252</v>
      </c>
      <c r="S234" s="8">
        <v>120</v>
      </c>
      <c r="T234" s="8">
        <v>120</v>
      </c>
      <c r="U234" s="8">
        <v>120</v>
      </c>
      <c r="V234" s="8">
        <v>120</v>
      </c>
      <c r="W234" s="8">
        <v>120</v>
      </c>
      <c r="X234" s="8">
        <v>120</v>
      </c>
      <c r="Y234" s="8">
        <v>120</v>
      </c>
      <c r="Z234" s="8">
        <v>120</v>
      </c>
      <c r="AA234" s="8">
        <v>84</v>
      </c>
      <c r="AB234" s="8">
        <v>120</v>
      </c>
      <c r="AC234" s="8">
        <v>120</v>
      </c>
      <c r="AD234" s="8">
        <v>120</v>
      </c>
      <c r="AE234" s="8">
        <v>102</v>
      </c>
      <c r="AF234" s="8">
        <v>99.43</v>
      </c>
      <c r="AG234" s="7">
        <v>21960</v>
      </c>
      <c r="AH234" s="7">
        <v>33720</v>
      </c>
      <c r="AI234" s="7">
        <v>34440</v>
      </c>
      <c r="AJ234" s="7">
        <v>22920</v>
      </c>
      <c r="AK234" s="7">
        <v>23640</v>
      </c>
      <c r="AL234" s="7">
        <v>24360</v>
      </c>
      <c r="AM234" s="7">
        <v>25080</v>
      </c>
      <c r="AN234" s="7">
        <v>25800</v>
      </c>
      <c r="AO234" s="7">
        <v>18480</v>
      </c>
      <c r="AP234" s="7">
        <v>27120</v>
      </c>
      <c r="AQ234" s="7">
        <v>27840</v>
      </c>
      <c r="AR234" s="7">
        <v>27840</v>
      </c>
      <c r="AS234" s="7">
        <v>28560</v>
      </c>
      <c r="AT234" s="7">
        <v>25056</v>
      </c>
      <c r="AU234" s="7"/>
      <c r="AV234" s="7"/>
      <c r="AW234" s="7"/>
      <c r="AX234" s="7"/>
      <c r="AY234" s="7"/>
      <c r="AZ234" s="7"/>
      <c r="BA234" s="7"/>
      <c r="BB234" s="7"/>
      <c r="BC234" s="7"/>
      <c r="BD234" s="7"/>
      <c r="BE234" s="7"/>
      <c r="BF234" s="7"/>
      <c r="BG234" s="7"/>
      <c r="BH234" s="7"/>
    </row>
    <row r="235" spans="3:60" hidden="1">
      <c r="C235" s="6" t="s">
        <v>572</v>
      </c>
      <c r="D235" s="6" t="s">
        <v>548</v>
      </c>
      <c r="E235" s="7">
        <v>183</v>
      </c>
      <c r="F235" s="7">
        <v>281</v>
      </c>
      <c r="G235" s="7">
        <v>287</v>
      </c>
      <c r="H235" s="7">
        <v>191</v>
      </c>
      <c r="I235" s="7">
        <v>197</v>
      </c>
      <c r="J235" s="7">
        <v>203</v>
      </c>
      <c r="K235" s="7">
        <v>209</v>
      </c>
      <c r="L235" s="7">
        <v>215</v>
      </c>
      <c r="M235" s="7">
        <v>220</v>
      </c>
      <c r="N235" s="7">
        <v>226</v>
      </c>
      <c r="O235" s="7">
        <v>232</v>
      </c>
      <c r="P235" s="7">
        <v>232</v>
      </c>
      <c r="Q235" s="7">
        <v>280</v>
      </c>
      <c r="R235" s="7">
        <v>252</v>
      </c>
      <c r="S235" s="8">
        <v>120</v>
      </c>
      <c r="T235" s="8">
        <v>120</v>
      </c>
      <c r="U235" s="8">
        <v>120</v>
      </c>
      <c r="V235" s="8">
        <v>120</v>
      </c>
      <c r="W235" s="8">
        <v>120</v>
      </c>
      <c r="X235" s="8">
        <v>120</v>
      </c>
      <c r="Y235" s="8">
        <v>120</v>
      </c>
      <c r="Z235" s="8">
        <v>120</v>
      </c>
      <c r="AA235" s="8">
        <v>84</v>
      </c>
      <c r="AB235" s="8">
        <v>120</v>
      </c>
      <c r="AC235" s="8">
        <v>120</v>
      </c>
      <c r="AD235" s="8">
        <v>120</v>
      </c>
      <c r="AE235" s="8">
        <v>102</v>
      </c>
      <c r="AF235" s="8">
        <v>99.43</v>
      </c>
      <c r="AG235" s="7">
        <v>21960</v>
      </c>
      <c r="AH235" s="7">
        <v>33720</v>
      </c>
      <c r="AI235" s="7">
        <v>34440</v>
      </c>
      <c r="AJ235" s="7">
        <v>22920</v>
      </c>
      <c r="AK235" s="7">
        <v>23640</v>
      </c>
      <c r="AL235" s="7">
        <v>24360</v>
      </c>
      <c r="AM235" s="7">
        <v>25080</v>
      </c>
      <c r="AN235" s="7">
        <v>25800</v>
      </c>
      <c r="AO235" s="7">
        <v>18480</v>
      </c>
      <c r="AP235" s="7">
        <v>27120</v>
      </c>
      <c r="AQ235" s="7">
        <v>27840</v>
      </c>
      <c r="AR235" s="7">
        <v>27840</v>
      </c>
      <c r="AS235" s="7">
        <v>28560</v>
      </c>
      <c r="AT235" s="7">
        <v>25056</v>
      </c>
      <c r="AU235" s="7"/>
      <c r="AV235" s="7"/>
      <c r="AW235" s="7"/>
      <c r="AX235" s="7"/>
      <c r="AY235" s="7"/>
      <c r="AZ235" s="7"/>
      <c r="BA235" s="7"/>
      <c r="BB235" s="7"/>
      <c r="BC235" s="7"/>
      <c r="BD235" s="7"/>
      <c r="BE235" s="7"/>
      <c r="BF235" s="7"/>
      <c r="BG235" s="7"/>
      <c r="BH235" s="7"/>
    </row>
    <row r="236" spans="3:60" hidden="1">
      <c r="C236" s="6" t="s">
        <v>572</v>
      </c>
      <c r="D236" s="6" t="s">
        <v>549</v>
      </c>
      <c r="E236" s="7">
        <v>183</v>
      </c>
      <c r="F236" s="7">
        <v>281</v>
      </c>
      <c r="G236" s="7">
        <v>287</v>
      </c>
      <c r="H236" s="7">
        <v>191</v>
      </c>
      <c r="I236" s="7">
        <v>197</v>
      </c>
      <c r="J236" s="7">
        <v>203</v>
      </c>
      <c r="K236" s="7">
        <v>209</v>
      </c>
      <c r="L236" s="7">
        <v>215</v>
      </c>
      <c r="M236" s="7">
        <v>220</v>
      </c>
      <c r="N236" s="7">
        <v>226</v>
      </c>
      <c r="O236" s="7">
        <v>232</v>
      </c>
      <c r="P236" s="7">
        <v>232</v>
      </c>
      <c r="Q236" s="7">
        <v>280</v>
      </c>
      <c r="R236" s="7">
        <v>252</v>
      </c>
      <c r="S236" s="8">
        <v>120</v>
      </c>
      <c r="T236" s="8">
        <v>120</v>
      </c>
      <c r="U236" s="8">
        <v>120</v>
      </c>
      <c r="V236" s="8">
        <v>120</v>
      </c>
      <c r="W236" s="8">
        <v>120</v>
      </c>
      <c r="X236" s="8">
        <v>120</v>
      </c>
      <c r="Y236" s="8">
        <v>120</v>
      </c>
      <c r="Z236" s="8">
        <v>120</v>
      </c>
      <c r="AA236" s="8">
        <v>84</v>
      </c>
      <c r="AB236" s="8">
        <v>120</v>
      </c>
      <c r="AC236" s="8">
        <v>120</v>
      </c>
      <c r="AD236" s="8">
        <v>120</v>
      </c>
      <c r="AE236" s="8">
        <v>102</v>
      </c>
      <c r="AF236" s="8">
        <v>99.43</v>
      </c>
      <c r="AG236" s="7">
        <v>21960</v>
      </c>
      <c r="AH236" s="7">
        <v>33720</v>
      </c>
      <c r="AI236" s="7">
        <v>34440</v>
      </c>
      <c r="AJ236" s="7">
        <v>22920</v>
      </c>
      <c r="AK236" s="7">
        <v>23640</v>
      </c>
      <c r="AL236" s="7">
        <v>24360</v>
      </c>
      <c r="AM236" s="7">
        <v>25080</v>
      </c>
      <c r="AN236" s="7">
        <v>25800</v>
      </c>
      <c r="AO236" s="7">
        <v>18480</v>
      </c>
      <c r="AP236" s="7">
        <v>27120</v>
      </c>
      <c r="AQ236" s="7">
        <v>27840</v>
      </c>
      <c r="AR236" s="7">
        <v>27840</v>
      </c>
      <c r="AS236" s="7">
        <v>28560</v>
      </c>
      <c r="AT236" s="7">
        <v>25056</v>
      </c>
      <c r="AU236" s="7"/>
      <c r="AV236" s="7"/>
      <c r="AW236" s="7"/>
      <c r="AX236" s="7"/>
      <c r="AY236" s="7"/>
      <c r="AZ236" s="7"/>
      <c r="BA236" s="7"/>
      <c r="BB236" s="7"/>
      <c r="BC236" s="7"/>
      <c r="BD236" s="7"/>
      <c r="BE236" s="7"/>
      <c r="BF236" s="7"/>
      <c r="BG236" s="7"/>
      <c r="BH236" s="7"/>
    </row>
    <row r="237" spans="3:60" hidden="1">
      <c r="C237" s="6" t="s">
        <v>572</v>
      </c>
      <c r="D237" s="6" t="s">
        <v>550</v>
      </c>
      <c r="E237" s="7">
        <v>1</v>
      </c>
      <c r="F237" s="7">
        <v>1</v>
      </c>
      <c r="G237" s="7">
        <v>1</v>
      </c>
      <c r="H237" s="7">
        <v>1</v>
      </c>
      <c r="I237" s="7">
        <v>1</v>
      </c>
      <c r="J237" s="7">
        <v>1</v>
      </c>
      <c r="K237" s="7">
        <v>1</v>
      </c>
      <c r="L237" s="7">
        <v>1</v>
      </c>
      <c r="M237" s="7">
        <v>1</v>
      </c>
      <c r="N237" s="7">
        <v>1</v>
      </c>
      <c r="O237" s="7">
        <v>0</v>
      </c>
      <c r="P237" s="7">
        <v>0</v>
      </c>
      <c r="Q237" s="7">
        <v>0</v>
      </c>
      <c r="R237" s="7">
        <v>0</v>
      </c>
      <c r="S237" s="8">
        <v>195</v>
      </c>
      <c r="T237" s="8">
        <v>195</v>
      </c>
      <c r="U237" s="8">
        <v>195</v>
      </c>
      <c r="V237" s="8">
        <v>195</v>
      </c>
      <c r="W237" s="8">
        <v>195</v>
      </c>
      <c r="X237" s="8">
        <v>195</v>
      </c>
      <c r="Y237" s="8">
        <v>195</v>
      </c>
      <c r="Z237" s="8">
        <v>195</v>
      </c>
      <c r="AA237" s="8">
        <v>195</v>
      </c>
      <c r="AB237" s="8">
        <v>195</v>
      </c>
      <c r="AC237" s="8"/>
      <c r="AD237" s="8"/>
      <c r="AE237" s="8"/>
      <c r="AF237" s="8"/>
      <c r="AG237" s="7">
        <v>195</v>
      </c>
      <c r="AH237" s="7">
        <v>195</v>
      </c>
      <c r="AI237" s="7">
        <v>195</v>
      </c>
      <c r="AJ237" s="7">
        <v>195</v>
      </c>
      <c r="AK237" s="7">
        <v>195</v>
      </c>
      <c r="AL237" s="7">
        <v>195</v>
      </c>
      <c r="AM237" s="7">
        <v>195</v>
      </c>
      <c r="AN237" s="7">
        <v>195</v>
      </c>
      <c r="AO237" s="7">
        <v>195</v>
      </c>
      <c r="AP237" s="7">
        <v>195</v>
      </c>
      <c r="AQ237" s="7">
        <v>0</v>
      </c>
      <c r="AR237" s="7">
        <v>0</v>
      </c>
      <c r="AS237" s="7">
        <v>0</v>
      </c>
      <c r="AT237" s="7">
        <v>0</v>
      </c>
      <c r="AU237" s="7"/>
      <c r="AV237" s="7"/>
      <c r="AW237" s="7"/>
      <c r="AX237" s="7"/>
      <c r="AY237" s="7"/>
      <c r="AZ237" s="7"/>
      <c r="BA237" s="7"/>
      <c r="BB237" s="7"/>
      <c r="BC237" s="7"/>
      <c r="BD237" s="7"/>
      <c r="BE237" s="7"/>
      <c r="BF237" s="7"/>
      <c r="BG237" s="7"/>
      <c r="BH237" s="7"/>
    </row>
    <row r="238" spans="3:60" hidden="1">
      <c r="C238" s="6" t="s">
        <v>572</v>
      </c>
      <c r="D238" s="6" t="s">
        <v>551</v>
      </c>
      <c r="E238" s="7">
        <v>47</v>
      </c>
      <c r="F238" s="7">
        <v>47</v>
      </c>
      <c r="G238" s="7">
        <v>47</v>
      </c>
      <c r="H238" s="7">
        <v>21</v>
      </c>
      <c r="I238" s="7">
        <v>21</v>
      </c>
      <c r="J238" s="7">
        <v>21</v>
      </c>
      <c r="K238" s="7">
        <v>21</v>
      </c>
      <c r="L238" s="7">
        <v>21</v>
      </c>
      <c r="M238" s="7">
        <v>21</v>
      </c>
      <c r="N238" s="7">
        <v>21</v>
      </c>
      <c r="O238" s="7">
        <v>21</v>
      </c>
      <c r="P238" s="7">
        <v>21</v>
      </c>
      <c r="Q238" s="7">
        <v>21</v>
      </c>
      <c r="R238" s="7">
        <v>21</v>
      </c>
      <c r="S238" s="8">
        <v>100</v>
      </c>
      <c r="T238" s="8">
        <v>100</v>
      </c>
      <c r="U238" s="8">
        <v>100</v>
      </c>
      <c r="V238" s="8">
        <v>100</v>
      </c>
      <c r="W238" s="8">
        <v>100</v>
      </c>
      <c r="X238" s="8">
        <v>100</v>
      </c>
      <c r="Y238" s="8">
        <v>100</v>
      </c>
      <c r="Z238" s="8">
        <v>100</v>
      </c>
      <c r="AA238" s="8">
        <v>100</v>
      </c>
      <c r="AB238" s="8">
        <v>100</v>
      </c>
      <c r="AC238" s="8">
        <v>100</v>
      </c>
      <c r="AD238" s="8">
        <v>110</v>
      </c>
      <c r="AE238" s="8">
        <v>110</v>
      </c>
      <c r="AF238" s="8">
        <v>110</v>
      </c>
      <c r="AG238" s="7">
        <v>4700</v>
      </c>
      <c r="AH238" s="7">
        <v>4700</v>
      </c>
      <c r="AI238" s="7">
        <v>4700</v>
      </c>
      <c r="AJ238" s="7">
        <v>2100</v>
      </c>
      <c r="AK238" s="7">
        <v>2100</v>
      </c>
      <c r="AL238" s="7">
        <v>2100</v>
      </c>
      <c r="AM238" s="7">
        <v>2100</v>
      </c>
      <c r="AN238" s="7">
        <v>2100</v>
      </c>
      <c r="AO238" s="7">
        <v>2100</v>
      </c>
      <c r="AP238" s="7">
        <v>2100</v>
      </c>
      <c r="AQ238" s="7">
        <v>2100</v>
      </c>
      <c r="AR238" s="7">
        <v>2310</v>
      </c>
      <c r="AS238" s="7">
        <v>2310</v>
      </c>
      <c r="AT238" s="7">
        <v>2310</v>
      </c>
      <c r="AU238" s="7"/>
      <c r="AV238" s="7"/>
      <c r="AW238" s="7"/>
      <c r="AX238" s="7"/>
      <c r="AY238" s="7"/>
      <c r="AZ238" s="7"/>
      <c r="BA238" s="7"/>
      <c r="BB238" s="7"/>
      <c r="BC238" s="7"/>
      <c r="BD238" s="7"/>
      <c r="BE238" s="7"/>
      <c r="BF238" s="7"/>
      <c r="BG238" s="7"/>
      <c r="BH238" s="7"/>
    </row>
    <row r="239" spans="3:60" hidden="1">
      <c r="C239" s="6" t="s">
        <v>572</v>
      </c>
      <c r="D239" s="6" t="s">
        <v>552</v>
      </c>
      <c r="E239" s="7">
        <v>65</v>
      </c>
      <c r="F239" s="7">
        <v>113</v>
      </c>
      <c r="G239" s="7">
        <v>113</v>
      </c>
      <c r="H239" s="7">
        <v>106</v>
      </c>
      <c r="I239" s="7">
        <v>106</v>
      </c>
      <c r="J239" s="7">
        <v>106</v>
      </c>
      <c r="K239" s="7">
        <v>106</v>
      </c>
      <c r="L239" s="7">
        <v>106</v>
      </c>
      <c r="M239" s="7">
        <v>106</v>
      </c>
      <c r="N239" s="7">
        <v>106</v>
      </c>
      <c r="O239" s="7">
        <v>138</v>
      </c>
      <c r="P239" s="7">
        <v>138</v>
      </c>
      <c r="Q239" s="7">
        <v>138</v>
      </c>
      <c r="R239" s="7">
        <v>138</v>
      </c>
      <c r="S239" s="8"/>
      <c r="T239" s="8"/>
      <c r="U239" s="8"/>
      <c r="V239" s="8"/>
      <c r="W239" s="8"/>
      <c r="X239" s="8"/>
      <c r="Y239" s="8"/>
      <c r="Z239" s="8"/>
      <c r="AA239" s="8"/>
      <c r="AB239" s="8"/>
      <c r="AC239" s="8"/>
      <c r="AD239" s="8"/>
      <c r="AE239" s="8"/>
      <c r="AF239" s="8"/>
      <c r="AG239" s="7">
        <v>6630</v>
      </c>
      <c r="AH239" s="7">
        <v>11526</v>
      </c>
      <c r="AI239" s="7">
        <v>11526</v>
      </c>
      <c r="AJ239" s="7">
        <v>6572</v>
      </c>
      <c r="AK239" s="7">
        <v>6572</v>
      </c>
      <c r="AL239" s="7">
        <v>6572</v>
      </c>
      <c r="AM239" s="7">
        <v>6572</v>
      </c>
      <c r="AN239" s="7">
        <v>6572</v>
      </c>
      <c r="AO239" s="7">
        <v>6572</v>
      </c>
      <c r="AP239" s="7">
        <v>6572</v>
      </c>
      <c r="AQ239" s="7">
        <v>8542</v>
      </c>
      <c r="AR239" s="7">
        <v>9398</v>
      </c>
      <c r="AS239" s="7">
        <v>9398</v>
      </c>
      <c r="AT239" s="7">
        <v>9398</v>
      </c>
      <c r="AU239" s="7"/>
      <c r="AV239" s="7"/>
      <c r="AW239" s="7"/>
      <c r="AX239" s="7"/>
      <c r="AY239" s="7"/>
      <c r="AZ239" s="7"/>
      <c r="BA239" s="7"/>
      <c r="BB239" s="7"/>
      <c r="BC239" s="7"/>
      <c r="BD239" s="7"/>
      <c r="BE239" s="7"/>
      <c r="BF239" s="7"/>
      <c r="BG239" s="7"/>
      <c r="BH239" s="7"/>
    </row>
    <row r="240" spans="3:60" hidden="1">
      <c r="C240" s="6" t="s">
        <v>572</v>
      </c>
      <c r="D240" s="6" t="s">
        <v>553</v>
      </c>
      <c r="E240" s="7">
        <v>113</v>
      </c>
      <c r="F240" s="7">
        <v>161</v>
      </c>
      <c r="G240" s="7">
        <v>161</v>
      </c>
      <c r="H240" s="7">
        <v>128</v>
      </c>
      <c r="I240" s="7">
        <v>128</v>
      </c>
      <c r="J240" s="7">
        <v>128</v>
      </c>
      <c r="K240" s="7">
        <v>128</v>
      </c>
      <c r="L240" s="7">
        <v>128</v>
      </c>
      <c r="M240" s="7">
        <v>128</v>
      </c>
      <c r="N240" s="7">
        <v>128</v>
      </c>
      <c r="O240" s="7">
        <v>159</v>
      </c>
      <c r="P240" s="7">
        <v>159</v>
      </c>
      <c r="Q240" s="7">
        <v>159</v>
      </c>
      <c r="R240" s="7">
        <v>159</v>
      </c>
      <c r="S240" s="8"/>
      <c r="T240" s="8"/>
      <c r="U240" s="8"/>
      <c r="V240" s="8"/>
      <c r="W240" s="8"/>
      <c r="X240" s="8"/>
      <c r="Y240" s="8"/>
      <c r="Z240" s="8"/>
      <c r="AA240" s="8"/>
      <c r="AB240" s="8"/>
      <c r="AC240" s="8"/>
      <c r="AD240" s="8"/>
      <c r="AE240" s="8"/>
      <c r="AF240" s="8"/>
      <c r="AG240" s="7">
        <v>11525</v>
      </c>
      <c r="AH240" s="7">
        <v>16421</v>
      </c>
      <c r="AI240" s="7">
        <v>16421</v>
      </c>
      <c r="AJ240" s="7">
        <v>8867</v>
      </c>
      <c r="AK240" s="7">
        <v>8867</v>
      </c>
      <c r="AL240" s="7">
        <v>8867</v>
      </c>
      <c r="AM240" s="7">
        <v>8867</v>
      </c>
      <c r="AN240" s="7">
        <v>8867</v>
      </c>
      <c r="AO240" s="7">
        <v>8867</v>
      </c>
      <c r="AP240" s="7">
        <v>8867</v>
      </c>
      <c r="AQ240" s="7">
        <v>10642</v>
      </c>
      <c r="AR240" s="7">
        <v>11708</v>
      </c>
      <c r="AS240" s="7">
        <v>11708</v>
      </c>
      <c r="AT240" s="7">
        <v>11708</v>
      </c>
      <c r="AU240" s="7"/>
      <c r="AV240" s="7"/>
      <c r="AW240" s="7"/>
      <c r="AX240" s="7"/>
      <c r="AY240" s="7"/>
      <c r="AZ240" s="7"/>
      <c r="BA240" s="7"/>
      <c r="BB240" s="7"/>
      <c r="BC240" s="7"/>
      <c r="BD240" s="7"/>
      <c r="BE240" s="7"/>
      <c r="BF240" s="7"/>
      <c r="BG240" s="7"/>
      <c r="BH240" s="7"/>
    </row>
    <row r="241" spans="3:60" hidden="1">
      <c r="C241" s="6" t="s">
        <v>572</v>
      </c>
      <c r="D241" s="6" t="s">
        <v>554</v>
      </c>
      <c r="E241" s="7">
        <v>296</v>
      </c>
      <c r="F241" s="7">
        <v>442</v>
      </c>
      <c r="G241" s="7">
        <v>448</v>
      </c>
      <c r="H241" s="7">
        <v>319</v>
      </c>
      <c r="I241" s="7">
        <v>325</v>
      </c>
      <c r="J241" s="7">
        <v>331</v>
      </c>
      <c r="K241" s="7">
        <v>337</v>
      </c>
      <c r="L241" s="7">
        <v>343</v>
      </c>
      <c r="M241" s="7">
        <v>348</v>
      </c>
      <c r="N241" s="7">
        <v>354</v>
      </c>
      <c r="O241" s="7">
        <v>391</v>
      </c>
      <c r="P241" s="7">
        <v>391</v>
      </c>
      <c r="Q241" s="7">
        <v>439</v>
      </c>
      <c r="R241" s="7">
        <v>411</v>
      </c>
      <c r="S241" s="8"/>
      <c r="T241" s="8"/>
      <c r="U241" s="8"/>
      <c r="V241" s="8"/>
      <c r="W241" s="8"/>
      <c r="X241" s="8"/>
      <c r="Y241" s="8"/>
      <c r="Z241" s="8"/>
      <c r="AA241" s="8"/>
      <c r="AB241" s="8"/>
      <c r="AC241" s="8"/>
      <c r="AD241" s="8"/>
      <c r="AE241" s="8"/>
      <c r="AF241" s="8"/>
      <c r="AG241" s="7">
        <v>33485</v>
      </c>
      <c r="AH241" s="7">
        <v>50141</v>
      </c>
      <c r="AI241" s="7">
        <v>50861</v>
      </c>
      <c r="AJ241" s="7">
        <v>31787</v>
      </c>
      <c r="AK241" s="7">
        <v>32507</v>
      </c>
      <c r="AL241" s="7">
        <v>33227</v>
      </c>
      <c r="AM241" s="7">
        <v>33947</v>
      </c>
      <c r="AN241" s="7">
        <v>34667</v>
      </c>
      <c r="AO241" s="7">
        <v>27347</v>
      </c>
      <c r="AP241" s="7">
        <v>35987</v>
      </c>
      <c r="AQ241" s="7">
        <v>38482</v>
      </c>
      <c r="AR241" s="7">
        <v>39548</v>
      </c>
      <c r="AS241" s="7">
        <v>40268</v>
      </c>
      <c r="AT241" s="7">
        <v>36764</v>
      </c>
      <c r="AU241" s="7"/>
      <c r="AV241" s="7"/>
      <c r="AW241" s="7"/>
      <c r="AX241" s="7"/>
      <c r="AY241" s="7"/>
      <c r="AZ241" s="7"/>
      <c r="BA241" s="7"/>
      <c r="BB241" s="7"/>
      <c r="BC241" s="7"/>
      <c r="BD241" s="7"/>
      <c r="BE241" s="7"/>
      <c r="BF241" s="7"/>
      <c r="BG241" s="7"/>
      <c r="BH241" s="7"/>
    </row>
    <row r="242" spans="3:60" hidden="1">
      <c r="C242" s="6" t="s">
        <v>573</v>
      </c>
      <c r="D242" s="6" t="s">
        <v>543</v>
      </c>
      <c r="E242" s="7">
        <v>0</v>
      </c>
      <c r="F242" s="7">
        <v>0</v>
      </c>
      <c r="G242" s="7">
        <v>0</v>
      </c>
      <c r="H242" s="7">
        <v>0</v>
      </c>
      <c r="I242" s="7">
        <v>0</v>
      </c>
      <c r="J242" s="7">
        <v>0</v>
      </c>
      <c r="K242" s="7">
        <v>0</v>
      </c>
      <c r="L242" s="7">
        <v>0</v>
      </c>
      <c r="M242" s="7">
        <v>0</v>
      </c>
      <c r="N242" s="7">
        <v>0</v>
      </c>
      <c r="O242" s="7">
        <v>0</v>
      </c>
      <c r="P242" s="7">
        <v>0</v>
      </c>
      <c r="Q242" s="7">
        <v>0</v>
      </c>
      <c r="R242" s="7">
        <v>0</v>
      </c>
      <c r="S242" s="8"/>
      <c r="T242" s="8"/>
      <c r="U242" s="8"/>
      <c r="V242" s="8"/>
      <c r="W242" s="8"/>
      <c r="X242" s="8"/>
      <c r="Y242" s="8"/>
      <c r="Z242" s="8"/>
      <c r="AA242" s="8"/>
      <c r="AB242" s="8"/>
      <c r="AC242" s="8"/>
      <c r="AD242" s="8"/>
      <c r="AE242" s="8"/>
      <c r="AF242" s="8"/>
      <c r="AG242" s="7">
        <v>0</v>
      </c>
      <c r="AH242" s="7">
        <v>0</v>
      </c>
      <c r="AI242" s="7">
        <v>0</v>
      </c>
      <c r="AJ242" s="7">
        <v>0</v>
      </c>
      <c r="AK242" s="7">
        <v>0</v>
      </c>
      <c r="AL242" s="7">
        <v>0</v>
      </c>
      <c r="AM242" s="7">
        <v>0</v>
      </c>
      <c r="AN242" s="7">
        <v>0</v>
      </c>
      <c r="AO242" s="7">
        <v>0</v>
      </c>
      <c r="AP242" s="7">
        <v>0</v>
      </c>
      <c r="AQ242" s="7">
        <v>0</v>
      </c>
      <c r="AR242" s="7">
        <v>0</v>
      </c>
      <c r="AS242" s="7">
        <v>0</v>
      </c>
      <c r="AT242" s="7">
        <v>0</v>
      </c>
      <c r="AU242" s="7"/>
      <c r="AV242" s="7"/>
      <c r="AW242" s="7"/>
      <c r="AX242" s="7"/>
      <c r="AY242" s="7"/>
      <c r="AZ242" s="7"/>
      <c r="BA242" s="7"/>
      <c r="BB242" s="7"/>
      <c r="BC242" s="7"/>
      <c r="BD242" s="7"/>
      <c r="BE242" s="7"/>
      <c r="BF242" s="7"/>
      <c r="BG242" s="7"/>
      <c r="BH242" s="7"/>
    </row>
    <row r="243" spans="3:60" hidden="1">
      <c r="C243" s="6" t="s">
        <v>573</v>
      </c>
      <c r="D243" s="6" t="s">
        <v>544</v>
      </c>
      <c r="E243" s="7">
        <v>0</v>
      </c>
      <c r="F243" s="7">
        <v>0</v>
      </c>
      <c r="G243" s="7">
        <v>0</v>
      </c>
      <c r="H243" s="7">
        <v>0</v>
      </c>
      <c r="I243" s="7">
        <v>0</v>
      </c>
      <c r="J243" s="7">
        <v>0</v>
      </c>
      <c r="K243" s="7">
        <v>0</v>
      </c>
      <c r="L243" s="7">
        <v>0</v>
      </c>
      <c r="M243" s="7">
        <v>0</v>
      </c>
      <c r="N243" s="7">
        <v>0</v>
      </c>
      <c r="O243" s="7">
        <v>0</v>
      </c>
      <c r="P243" s="7">
        <v>0</v>
      </c>
      <c r="Q243" s="7">
        <v>0</v>
      </c>
      <c r="R243" s="7">
        <v>0</v>
      </c>
      <c r="S243" s="8"/>
      <c r="T243" s="8"/>
      <c r="U243" s="8"/>
      <c r="V243" s="8"/>
      <c r="W243" s="8"/>
      <c r="X243" s="8"/>
      <c r="Y243" s="8"/>
      <c r="Z243" s="8"/>
      <c r="AA243" s="8"/>
      <c r="AB243" s="8"/>
      <c r="AC243" s="8"/>
      <c r="AD243" s="8"/>
      <c r="AE243" s="8"/>
      <c r="AF243" s="8"/>
      <c r="AG243" s="7">
        <v>0</v>
      </c>
      <c r="AH243" s="7">
        <v>0</v>
      </c>
      <c r="AI243" s="7">
        <v>0</v>
      </c>
      <c r="AJ243" s="7">
        <v>0</v>
      </c>
      <c r="AK243" s="7">
        <v>0</v>
      </c>
      <c r="AL243" s="7">
        <v>0</v>
      </c>
      <c r="AM243" s="7">
        <v>0</v>
      </c>
      <c r="AN243" s="7">
        <v>0</v>
      </c>
      <c r="AO243" s="7">
        <v>0</v>
      </c>
      <c r="AP243" s="7">
        <v>0</v>
      </c>
      <c r="AQ243" s="7">
        <v>0</v>
      </c>
      <c r="AR243" s="7">
        <v>0</v>
      </c>
      <c r="AS243" s="7">
        <v>0</v>
      </c>
      <c r="AT243" s="7">
        <v>0</v>
      </c>
      <c r="AU243" s="7"/>
      <c r="AV243" s="7"/>
      <c r="AW243" s="7"/>
      <c r="AX243" s="7"/>
      <c r="AY243" s="7"/>
      <c r="AZ243" s="7"/>
      <c r="BA243" s="7"/>
      <c r="BB243" s="7"/>
      <c r="BC243" s="7"/>
      <c r="BD243" s="7"/>
      <c r="BE243" s="7"/>
      <c r="BF243" s="7"/>
      <c r="BG243" s="7"/>
      <c r="BH243" s="7"/>
    </row>
    <row r="244" spans="3:60" hidden="1">
      <c r="C244" s="6" t="s">
        <v>573</v>
      </c>
      <c r="D244" s="6" t="s">
        <v>545</v>
      </c>
      <c r="E244" s="7">
        <v>0</v>
      </c>
      <c r="F244" s="7">
        <v>0</v>
      </c>
      <c r="G244" s="7">
        <v>0</v>
      </c>
      <c r="H244" s="7">
        <v>0</v>
      </c>
      <c r="I244" s="7">
        <v>0</v>
      </c>
      <c r="J244" s="7">
        <v>0</v>
      </c>
      <c r="K244" s="7">
        <v>0</v>
      </c>
      <c r="L244" s="7">
        <v>0</v>
      </c>
      <c r="M244" s="7">
        <v>0</v>
      </c>
      <c r="N244" s="7">
        <v>0</v>
      </c>
      <c r="O244" s="7">
        <v>0</v>
      </c>
      <c r="P244" s="7">
        <v>0</v>
      </c>
      <c r="Q244" s="7">
        <v>0</v>
      </c>
      <c r="R244" s="7">
        <v>0</v>
      </c>
      <c r="S244" s="8"/>
      <c r="T244" s="8"/>
      <c r="U244" s="8"/>
      <c r="V244" s="8"/>
      <c r="W244" s="8"/>
      <c r="X244" s="8"/>
      <c r="Y244" s="8"/>
      <c r="Z244" s="8"/>
      <c r="AA244" s="8"/>
      <c r="AB244" s="8"/>
      <c r="AC244" s="8"/>
      <c r="AD244" s="8"/>
      <c r="AE244" s="8"/>
      <c r="AF244" s="8"/>
      <c r="AG244" s="7">
        <v>0</v>
      </c>
      <c r="AH244" s="7">
        <v>0</v>
      </c>
      <c r="AI244" s="7">
        <v>0</v>
      </c>
      <c r="AJ244" s="7">
        <v>0</v>
      </c>
      <c r="AK244" s="7">
        <v>0</v>
      </c>
      <c r="AL244" s="7">
        <v>0</v>
      </c>
      <c r="AM244" s="7">
        <v>0</v>
      </c>
      <c r="AN244" s="7">
        <v>0</v>
      </c>
      <c r="AO244" s="7">
        <v>0</v>
      </c>
      <c r="AP244" s="7">
        <v>0</v>
      </c>
      <c r="AQ244" s="7">
        <v>0</v>
      </c>
      <c r="AR244" s="7">
        <v>0</v>
      </c>
      <c r="AS244" s="7">
        <v>0</v>
      </c>
      <c r="AT244" s="7">
        <v>0</v>
      </c>
      <c r="AU244" s="7"/>
      <c r="AV244" s="7"/>
      <c r="AW244" s="7"/>
      <c r="AX244" s="7"/>
      <c r="AY244" s="7"/>
      <c r="AZ244" s="7"/>
      <c r="BA244" s="7"/>
      <c r="BB244" s="7"/>
      <c r="BC244" s="7"/>
      <c r="BD244" s="7"/>
      <c r="BE244" s="7"/>
      <c r="BF244" s="7"/>
      <c r="BG244" s="7"/>
      <c r="BH244" s="7"/>
    </row>
    <row r="245" spans="3:60" hidden="1">
      <c r="C245" s="6" t="s">
        <v>573</v>
      </c>
      <c r="D245" s="6" t="s">
        <v>546</v>
      </c>
      <c r="E245" s="7">
        <v>0</v>
      </c>
      <c r="F245" s="7">
        <v>0</v>
      </c>
      <c r="G245" s="7">
        <v>0</v>
      </c>
      <c r="H245" s="7">
        <v>0</v>
      </c>
      <c r="I245" s="7">
        <v>0</v>
      </c>
      <c r="J245" s="7">
        <v>0</v>
      </c>
      <c r="K245" s="7">
        <v>0</v>
      </c>
      <c r="L245" s="7">
        <v>0</v>
      </c>
      <c r="M245" s="7">
        <v>0</v>
      </c>
      <c r="N245" s="7">
        <v>0</v>
      </c>
      <c r="O245" s="7">
        <v>0</v>
      </c>
      <c r="P245" s="7">
        <v>0</v>
      </c>
      <c r="Q245" s="7">
        <v>0</v>
      </c>
      <c r="R245" s="7">
        <v>0</v>
      </c>
      <c r="S245" s="8"/>
      <c r="T245" s="8"/>
      <c r="U245" s="8"/>
      <c r="V245" s="8"/>
      <c r="W245" s="8"/>
      <c r="X245" s="8"/>
      <c r="Y245" s="8"/>
      <c r="Z245" s="8"/>
      <c r="AA245" s="8"/>
      <c r="AB245" s="8"/>
      <c r="AC245" s="8"/>
      <c r="AD245" s="8"/>
      <c r="AE245" s="8"/>
      <c r="AF245" s="8"/>
      <c r="AG245" s="7">
        <v>0</v>
      </c>
      <c r="AH245" s="7">
        <v>0</v>
      </c>
      <c r="AI245" s="7">
        <v>0</v>
      </c>
      <c r="AJ245" s="7">
        <v>0</v>
      </c>
      <c r="AK245" s="7">
        <v>0</v>
      </c>
      <c r="AL245" s="7">
        <v>0</v>
      </c>
      <c r="AM245" s="7">
        <v>0</v>
      </c>
      <c r="AN245" s="7">
        <v>0</v>
      </c>
      <c r="AO245" s="7">
        <v>0</v>
      </c>
      <c r="AP245" s="7">
        <v>0</v>
      </c>
      <c r="AQ245" s="7">
        <v>0</v>
      </c>
      <c r="AR245" s="7">
        <v>0</v>
      </c>
      <c r="AS245" s="7">
        <v>0</v>
      </c>
      <c r="AT245" s="7">
        <v>0</v>
      </c>
      <c r="AU245" s="7"/>
      <c r="AV245" s="7"/>
      <c r="AW245" s="7"/>
      <c r="AX245" s="7"/>
      <c r="AY245" s="7"/>
      <c r="AZ245" s="7"/>
      <c r="BA245" s="7"/>
      <c r="BB245" s="7"/>
      <c r="BC245" s="7"/>
      <c r="BD245" s="7"/>
      <c r="BE245" s="7"/>
      <c r="BF245" s="7"/>
      <c r="BG245" s="7"/>
      <c r="BH245" s="7"/>
    </row>
    <row r="246" spans="3:60" hidden="1">
      <c r="C246" s="6" t="s">
        <v>573</v>
      </c>
      <c r="D246" s="6" t="s">
        <v>547</v>
      </c>
      <c r="E246" s="7">
        <v>0</v>
      </c>
      <c r="F246" s="7">
        <v>0</v>
      </c>
      <c r="G246" s="7">
        <v>0</v>
      </c>
      <c r="H246" s="7">
        <v>0</v>
      </c>
      <c r="I246" s="7">
        <v>0</v>
      </c>
      <c r="J246" s="7">
        <v>0</v>
      </c>
      <c r="K246" s="7">
        <v>0</v>
      </c>
      <c r="L246" s="7">
        <v>0</v>
      </c>
      <c r="M246" s="7">
        <v>0</v>
      </c>
      <c r="N246" s="7">
        <v>0</v>
      </c>
      <c r="O246" s="7">
        <v>0</v>
      </c>
      <c r="P246" s="7">
        <v>0</v>
      </c>
      <c r="Q246" s="7">
        <v>0</v>
      </c>
      <c r="R246" s="7">
        <v>0</v>
      </c>
      <c r="S246" s="8"/>
      <c r="T246" s="8"/>
      <c r="U246" s="8"/>
      <c r="V246" s="8"/>
      <c r="W246" s="8"/>
      <c r="X246" s="8"/>
      <c r="Y246" s="8"/>
      <c r="Z246" s="8"/>
      <c r="AA246" s="8"/>
      <c r="AB246" s="8"/>
      <c r="AC246" s="8"/>
      <c r="AD246" s="8"/>
      <c r="AE246" s="8"/>
      <c r="AF246" s="8"/>
      <c r="AG246" s="7">
        <v>0</v>
      </c>
      <c r="AH246" s="7">
        <v>0</v>
      </c>
      <c r="AI246" s="7">
        <v>0</v>
      </c>
      <c r="AJ246" s="7">
        <v>0</v>
      </c>
      <c r="AK246" s="7">
        <v>0</v>
      </c>
      <c r="AL246" s="7">
        <v>0</v>
      </c>
      <c r="AM246" s="7">
        <v>0</v>
      </c>
      <c r="AN246" s="7">
        <v>0</v>
      </c>
      <c r="AO246" s="7">
        <v>0</v>
      </c>
      <c r="AP246" s="7">
        <v>0</v>
      </c>
      <c r="AQ246" s="7">
        <v>0</v>
      </c>
      <c r="AR246" s="7">
        <v>0</v>
      </c>
      <c r="AS246" s="7">
        <v>0</v>
      </c>
      <c r="AT246" s="7">
        <v>0</v>
      </c>
      <c r="AU246" s="7"/>
      <c r="AV246" s="7"/>
      <c r="AW246" s="7"/>
      <c r="AX246" s="7"/>
      <c r="AY246" s="7"/>
      <c r="AZ246" s="7"/>
      <c r="BA246" s="7"/>
      <c r="BB246" s="7"/>
      <c r="BC246" s="7"/>
      <c r="BD246" s="7"/>
      <c r="BE246" s="7"/>
      <c r="BF246" s="7"/>
      <c r="BG246" s="7"/>
      <c r="BH246" s="7"/>
    </row>
    <row r="247" spans="3:60" hidden="1">
      <c r="C247" s="6" t="s">
        <v>573</v>
      </c>
      <c r="D247" s="6" t="s">
        <v>548</v>
      </c>
      <c r="E247" s="7">
        <v>0</v>
      </c>
      <c r="F247" s="7">
        <v>0</v>
      </c>
      <c r="G247" s="7">
        <v>0</v>
      </c>
      <c r="H247" s="7">
        <v>0</v>
      </c>
      <c r="I247" s="7">
        <v>0</v>
      </c>
      <c r="J247" s="7">
        <v>0</v>
      </c>
      <c r="K247" s="7">
        <v>0</v>
      </c>
      <c r="L247" s="7">
        <v>0</v>
      </c>
      <c r="M247" s="7">
        <v>0</v>
      </c>
      <c r="N247" s="7">
        <v>0</v>
      </c>
      <c r="O247" s="7">
        <v>0</v>
      </c>
      <c r="P247" s="7">
        <v>0</v>
      </c>
      <c r="Q247" s="7">
        <v>0</v>
      </c>
      <c r="R247" s="7">
        <v>0</v>
      </c>
      <c r="S247" s="8"/>
      <c r="T247" s="8"/>
      <c r="U247" s="8"/>
      <c r="V247" s="8"/>
      <c r="W247" s="8"/>
      <c r="X247" s="8"/>
      <c r="Y247" s="8"/>
      <c r="Z247" s="8"/>
      <c r="AA247" s="8"/>
      <c r="AB247" s="8"/>
      <c r="AC247" s="8"/>
      <c r="AD247" s="8"/>
      <c r="AE247" s="8"/>
      <c r="AF247" s="8"/>
      <c r="AG247" s="7">
        <v>0</v>
      </c>
      <c r="AH247" s="7">
        <v>0</v>
      </c>
      <c r="AI247" s="7">
        <v>0</v>
      </c>
      <c r="AJ247" s="7">
        <v>0</v>
      </c>
      <c r="AK247" s="7">
        <v>0</v>
      </c>
      <c r="AL247" s="7">
        <v>0</v>
      </c>
      <c r="AM247" s="7">
        <v>0</v>
      </c>
      <c r="AN247" s="7">
        <v>0</v>
      </c>
      <c r="AO247" s="7">
        <v>0</v>
      </c>
      <c r="AP247" s="7">
        <v>0</v>
      </c>
      <c r="AQ247" s="7">
        <v>0</v>
      </c>
      <c r="AR247" s="7">
        <v>0</v>
      </c>
      <c r="AS247" s="7">
        <v>0</v>
      </c>
      <c r="AT247" s="7">
        <v>0</v>
      </c>
      <c r="AU247" s="7"/>
      <c r="AV247" s="7"/>
      <c r="AW247" s="7"/>
      <c r="AX247" s="7"/>
      <c r="AY247" s="7"/>
      <c r="AZ247" s="7"/>
      <c r="BA247" s="7"/>
      <c r="BB247" s="7"/>
      <c r="BC247" s="7"/>
      <c r="BD247" s="7"/>
      <c r="BE247" s="7"/>
      <c r="BF247" s="7"/>
      <c r="BG247" s="7"/>
      <c r="BH247" s="7"/>
    </row>
    <row r="248" spans="3:60" hidden="1">
      <c r="C248" s="6" t="s">
        <v>573</v>
      </c>
      <c r="D248" s="6" t="s">
        <v>549</v>
      </c>
      <c r="E248" s="7">
        <v>0</v>
      </c>
      <c r="F248" s="7">
        <v>0</v>
      </c>
      <c r="G248" s="7">
        <v>0</v>
      </c>
      <c r="H248" s="7">
        <v>0</v>
      </c>
      <c r="I248" s="7">
        <v>0</v>
      </c>
      <c r="J248" s="7">
        <v>0</v>
      </c>
      <c r="K248" s="7">
        <v>0</v>
      </c>
      <c r="L248" s="7">
        <v>0</v>
      </c>
      <c r="M248" s="7">
        <v>0</v>
      </c>
      <c r="N248" s="7">
        <v>0</v>
      </c>
      <c r="O248" s="7">
        <v>0</v>
      </c>
      <c r="P248" s="7">
        <v>0</v>
      </c>
      <c r="Q248" s="7">
        <v>0</v>
      </c>
      <c r="R248" s="7">
        <v>0</v>
      </c>
      <c r="S248" s="8"/>
      <c r="T248" s="8"/>
      <c r="U248" s="8"/>
      <c r="V248" s="8"/>
      <c r="W248" s="8"/>
      <c r="X248" s="8"/>
      <c r="Y248" s="8"/>
      <c r="Z248" s="8"/>
      <c r="AA248" s="8"/>
      <c r="AB248" s="8"/>
      <c r="AC248" s="8"/>
      <c r="AD248" s="8"/>
      <c r="AE248" s="8"/>
      <c r="AF248" s="8"/>
      <c r="AG248" s="7">
        <v>0</v>
      </c>
      <c r="AH248" s="7">
        <v>0</v>
      </c>
      <c r="AI248" s="7">
        <v>0</v>
      </c>
      <c r="AJ248" s="7">
        <v>0</v>
      </c>
      <c r="AK248" s="7">
        <v>0</v>
      </c>
      <c r="AL248" s="7">
        <v>0</v>
      </c>
      <c r="AM248" s="7">
        <v>0</v>
      </c>
      <c r="AN248" s="7">
        <v>0</v>
      </c>
      <c r="AO248" s="7">
        <v>0</v>
      </c>
      <c r="AP248" s="7">
        <v>0</v>
      </c>
      <c r="AQ248" s="7">
        <v>0</v>
      </c>
      <c r="AR248" s="7">
        <v>0</v>
      </c>
      <c r="AS248" s="7">
        <v>0</v>
      </c>
      <c r="AT248" s="7">
        <v>0</v>
      </c>
      <c r="AU248" s="7"/>
      <c r="AV248" s="7"/>
      <c r="AW248" s="7"/>
      <c r="AX248" s="7"/>
      <c r="AY248" s="7"/>
      <c r="AZ248" s="7"/>
      <c r="BA248" s="7"/>
      <c r="BB248" s="7"/>
      <c r="BC248" s="7"/>
      <c r="BD248" s="7"/>
      <c r="BE248" s="7"/>
      <c r="BF248" s="7"/>
      <c r="BG248" s="7"/>
      <c r="BH248" s="7"/>
    </row>
    <row r="249" spans="3:60" hidden="1">
      <c r="C249" s="6" t="s">
        <v>573</v>
      </c>
      <c r="D249" s="6" t="s">
        <v>550</v>
      </c>
      <c r="E249" s="7">
        <v>0</v>
      </c>
      <c r="F249" s="7">
        <v>0</v>
      </c>
      <c r="G249" s="7">
        <v>0</v>
      </c>
      <c r="H249" s="7">
        <v>0</v>
      </c>
      <c r="I249" s="7">
        <v>0</v>
      </c>
      <c r="J249" s="7">
        <v>0</v>
      </c>
      <c r="K249" s="7">
        <v>28</v>
      </c>
      <c r="L249" s="7">
        <v>28</v>
      </c>
      <c r="M249" s="7">
        <v>28</v>
      </c>
      <c r="N249" s="7">
        <v>28</v>
      </c>
      <c r="O249" s="7">
        <v>28</v>
      </c>
      <c r="P249" s="7">
        <v>28</v>
      </c>
      <c r="Q249" s="7">
        <v>28</v>
      </c>
      <c r="R249" s="7">
        <v>32</v>
      </c>
      <c r="S249" s="8"/>
      <c r="T249" s="8"/>
      <c r="U249" s="8"/>
      <c r="V249" s="8"/>
      <c r="W249" s="8"/>
      <c r="X249" s="8"/>
      <c r="Y249" s="8">
        <v>85</v>
      </c>
      <c r="Z249" s="8">
        <v>85</v>
      </c>
      <c r="AA249" s="8">
        <v>85</v>
      </c>
      <c r="AB249" s="8">
        <v>85</v>
      </c>
      <c r="AC249" s="8">
        <v>85</v>
      </c>
      <c r="AD249" s="8">
        <v>85</v>
      </c>
      <c r="AE249" s="8">
        <v>85</v>
      </c>
      <c r="AF249" s="8">
        <v>85</v>
      </c>
      <c r="AG249" s="7">
        <v>0</v>
      </c>
      <c r="AH249" s="7">
        <v>0</v>
      </c>
      <c r="AI249" s="7">
        <v>0</v>
      </c>
      <c r="AJ249" s="7">
        <v>0</v>
      </c>
      <c r="AK249" s="7">
        <v>0</v>
      </c>
      <c r="AL249" s="7">
        <v>0</v>
      </c>
      <c r="AM249" s="7">
        <v>2380</v>
      </c>
      <c r="AN249" s="7">
        <v>2380</v>
      </c>
      <c r="AO249" s="7">
        <v>2380</v>
      </c>
      <c r="AP249" s="7">
        <v>2380</v>
      </c>
      <c r="AQ249" s="7">
        <v>2380</v>
      </c>
      <c r="AR249" s="7">
        <v>2380</v>
      </c>
      <c r="AS249" s="7">
        <v>2380</v>
      </c>
      <c r="AT249" s="7">
        <v>2720</v>
      </c>
      <c r="AU249" s="7"/>
      <c r="AV249" s="7"/>
      <c r="AW249" s="7"/>
      <c r="AX249" s="7"/>
      <c r="AY249" s="7"/>
      <c r="AZ249" s="7"/>
      <c r="BA249" s="7"/>
      <c r="BB249" s="7"/>
      <c r="BC249" s="7"/>
      <c r="BD249" s="7"/>
      <c r="BE249" s="7"/>
      <c r="BF249" s="7"/>
      <c r="BG249" s="7"/>
      <c r="BH249" s="7"/>
    </row>
    <row r="250" spans="3:60" hidden="1">
      <c r="C250" s="6" t="s">
        <v>573</v>
      </c>
      <c r="D250" s="6" t="s">
        <v>551</v>
      </c>
      <c r="E250" s="7">
        <v>0</v>
      </c>
      <c r="F250" s="7">
        <v>0</v>
      </c>
      <c r="G250" s="7">
        <v>0</v>
      </c>
      <c r="H250" s="7">
        <v>0</v>
      </c>
      <c r="I250" s="7">
        <v>0</v>
      </c>
      <c r="J250" s="7">
        <v>0</v>
      </c>
      <c r="K250" s="7">
        <v>880</v>
      </c>
      <c r="L250" s="7">
        <v>880</v>
      </c>
      <c r="M250" s="7">
        <v>880</v>
      </c>
      <c r="N250" s="7">
        <v>880</v>
      </c>
      <c r="O250" s="7">
        <v>880</v>
      </c>
      <c r="P250" s="7">
        <v>900</v>
      </c>
      <c r="Q250" s="7">
        <v>920</v>
      </c>
      <c r="R250" s="7">
        <v>1020</v>
      </c>
      <c r="S250" s="8"/>
      <c r="T250" s="8"/>
      <c r="U250" s="8"/>
      <c r="V250" s="8"/>
      <c r="W250" s="8"/>
      <c r="X250" s="8"/>
      <c r="Y250" s="8">
        <v>85</v>
      </c>
      <c r="Z250" s="8">
        <v>85</v>
      </c>
      <c r="AA250" s="8">
        <v>85</v>
      </c>
      <c r="AB250" s="8">
        <v>85</v>
      </c>
      <c r="AC250" s="8">
        <v>85</v>
      </c>
      <c r="AD250" s="8">
        <v>85</v>
      </c>
      <c r="AE250" s="8">
        <v>85</v>
      </c>
      <c r="AF250" s="8">
        <v>85</v>
      </c>
      <c r="AG250" s="7">
        <v>0</v>
      </c>
      <c r="AH250" s="7">
        <v>0</v>
      </c>
      <c r="AI250" s="7">
        <v>0</v>
      </c>
      <c r="AJ250" s="7">
        <v>0</v>
      </c>
      <c r="AK250" s="7">
        <v>0</v>
      </c>
      <c r="AL250" s="7">
        <v>0</v>
      </c>
      <c r="AM250" s="7">
        <v>74800</v>
      </c>
      <c r="AN250" s="7">
        <v>74800</v>
      </c>
      <c r="AO250" s="7">
        <v>74800</v>
      </c>
      <c r="AP250" s="7">
        <v>74800</v>
      </c>
      <c r="AQ250" s="7">
        <v>74800</v>
      </c>
      <c r="AR250" s="7">
        <v>76500</v>
      </c>
      <c r="AS250" s="7">
        <v>78200</v>
      </c>
      <c r="AT250" s="7">
        <v>86700</v>
      </c>
      <c r="AU250" s="7"/>
      <c r="AV250" s="7"/>
      <c r="AW250" s="7"/>
      <c r="AX250" s="7"/>
      <c r="AY250" s="7"/>
      <c r="AZ250" s="7"/>
      <c r="BA250" s="7"/>
      <c r="BB250" s="7"/>
      <c r="BC250" s="7"/>
      <c r="BD250" s="7"/>
      <c r="BE250" s="7"/>
      <c r="BF250" s="7"/>
      <c r="BG250" s="7"/>
      <c r="BH250" s="7"/>
    </row>
    <row r="251" spans="3:60" hidden="1">
      <c r="C251" s="6" t="s">
        <v>573</v>
      </c>
      <c r="D251" s="6" t="s">
        <v>552</v>
      </c>
      <c r="E251" s="7">
        <v>0</v>
      </c>
      <c r="F251" s="7">
        <v>0</v>
      </c>
      <c r="G251" s="7">
        <v>0</v>
      </c>
      <c r="H251" s="7">
        <v>0</v>
      </c>
      <c r="I251" s="7">
        <v>0</v>
      </c>
      <c r="J251" s="7">
        <v>0</v>
      </c>
      <c r="K251" s="7">
        <v>415</v>
      </c>
      <c r="L251" s="7">
        <v>415</v>
      </c>
      <c r="M251" s="7">
        <v>415</v>
      </c>
      <c r="N251" s="7">
        <v>415</v>
      </c>
      <c r="O251" s="7">
        <v>415</v>
      </c>
      <c r="P251" s="7">
        <v>419</v>
      </c>
      <c r="Q251" s="7">
        <v>423</v>
      </c>
      <c r="R251" s="7">
        <v>415</v>
      </c>
      <c r="S251" s="8"/>
      <c r="T251" s="8"/>
      <c r="U251" s="8"/>
      <c r="V251" s="8"/>
      <c r="W251" s="8"/>
      <c r="X251" s="8"/>
      <c r="Y251" s="8"/>
      <c r="Z251" s="8"/>
      <c r="AA251" s="8"/>
      <c r="AB251" s="8"/>
      <c r="AC251" s="8"/>
      <c r="AD251" s="8"/>
      <c r="AE251" s="8"/>
      <c r="AF251" s="8"/>
      <c r="AG251" s="7">
        <v>0</v>
      </c>
      <c r="AH251" s="7">
        <v>0</v>
      </c>
      <c r="AI251" s="7">
        <v>0</v>
      </c>
      <c r="AJ251" s="7">
        <v>0</v>
      </c>
      <c r="AK251" s="7">
        <v>0</v>
      </c>
      <c r="AL251" s="7">
        <v>0</v>
      </c>
      <c r="AM251" s="7">
        <v>35275</v>
      </c>
      <c r="AN251" s="7">
        <v>35275</v>
      </c>
      <c r="AO251" s="7">
        <v>35275</v>
      </c>
      <c r="AP251" s="7">
        <v>35275</v>
      </c>
      <c r="AQ251" s="7">
        <v>35275</v>
      </c>
      <c r="AR251" s="7">
        <v>35615</v>
      </c>
      <c r="AS251" s="7">
        <v>35955</v>
      </c>
      <c r="AT251" s="7">
        <v>35275</v>
      </c>
      <c r="AU251" s="7"/>
      <c r="AV251" s="7"/>
      <c r="AW251" s="7"/>
      <c r="AX251" s="7"/>
      <c r="AY251" s="7"/>
      <c r="AZ251" s="7"/>
      <c r="BA251" s="7"/>
      <c r="BB251" s="7"/>
      <c r="BC251" s="7"/>
      <c r="BD251" s="7"/>
      <c r="BE251" s="7"/>
      <c r="BF251" s="7"/>
      <c r="BG251" s="7"/>
      <c r="BH251" s="7"/>
    </row>
    <row r="252" spans="3:60" hidden="1">
      <c r="C252" s="6" t="s">
        <v>573</v>
      </c>
      <c r="D252" s="6" t="s">
        <v>553</v>
      </c>
      <c r="E252" s="7">
        <v>0</v>
      </c>
      <c r="F252" s="7">
        <v>0</v>
      </c>
      <c r="G252" s="7">
        <v>0</v>
      </c>
      <c r="H252" s="7">
        <v>0</v>
      </c>
      <c r="I252" s="7">
        <v>0</v>
      </c>
      <c r="J252" s="7">
        <v>0</v>
      </c>
      <c r="K252" s="7">
        <v>1323</v>
      </c>
      <c r="L252" s="7">
        <v>1323</v>
      </c>
      <c r="M252" s="7">
        <v>1323</v>
      </c>
      <c r="N252" s="7">
        <v>1323</v>
      </c>
      <c r="O252" s="7">
        <v>1323</v>
      </c>
      <c r="P252" s="7">
        <v>1347</v>
      </c>
      <c r="Q252" s="7">
        <v>1371</v>
      </c>
      <c r="R252" s="7">
        <v>1467</v>
      </c>
      <c r="S252" s="8"/>
      <c r="T252" s="8"/>
      <c r="U252" s="8"/>
      <c r="V252" s="8"/>
      <c r="W252" s="8"/>
      <c r="X252" s="8"/>
      <c r="Y252" s="8"/>
      <c r="Z252" s="8"/>
      <c r="AA252" s="8"/>
      <c r="AB252" s="8"/>
      <c r="AC252" s="8"/>
      <c r="AD252" s="8"/>
      <c r="AE252" s="8"/>
      <c r="AF252" s="8"/>
      <c r="AG252" s="7">
        <v>0</v>
      </c>
      <c r="AH252" s="7">
        <v>0</v>
      </c>
      <c r="AI252" s="7">
        <v>0</v>
      </c>
      <c r="AJ252" s="7">
        <v>0</v>
      </c>
      <c r="AK252" s="7">
        <v>0</v>
      </c>
      <c r="AL252" s="7">
        <v>0</v>
      </c>
      <c r="AM252" s="7">
        <v>112455</v>
      </c>
      <c r="AN252" s="7">
        <v>112455</v>
      </c>
      <c r="AO252" s="7">
        <v>112455</v>
      </c>
      <c r="AP252" s="7">
        <v>112455</v>
      </c>
      <c r="AQ252" s="7">
        <v>112455</v>
      </c>
      <c r="AR252" s="7">
        <v>114495</v>
      </c>
      <c r="AS252" s="7">
        <v>116535</v>
      </c>
      <c r="AT252" s="7">
        <v>124695</v>
      </c>
      <c r="AU252" s="7"/>
      <c r="AV252" s="7"/>
      <c r="AW252" s="7"/>
      <c r="AX252" s="7"/>
      <c r="AY252" s="7"/>
      <c r="AZ252" s="7"/>
      <c r="BA252" s="7"/>
      <c r="BB252" s="7"/>
      <c r="BC252" s="7"/>
      <c r="BD252" s="7"/>
      <c r="BE252" s="7"/>
      <c r="BF252" s="7"/>
      <c r="BG252" s="7"/>
      <c r="BH252" s="7"/>
    </row>
    <row r="253" spans="3:60" hidden="1">
      <c r="C253" s="6" t="s">
        <v>573</v>
      </c>
      <c r="D253" s="6" t="s">
        <v>554</v>
      </c>
      <c r="E253" s="7">
        <v>0</v>
      </c>
      <c r="F253" s="7">
        <v>0</v>
      </c>
      <c r="G253" s="7">
        <v>0</v>
      </c>
      <c r="H253" s="7">
        <v>0</v>
      </c>
      <c r="I253" s="7">
        <v>0</v>
      </c>
      <c r="J253" s="7">
        <v>0</v>
      </c>
      <c r="K253" s="7">
        <v>1323</v>
      </c>
      <c r="L253" s="7">
        <v>1323</v>
      </c>
      <c r="M253" s="7">
        <v>1323</v>
      </c>
      <c r="N253" s="7">
        <v>1323</v>
      </c>
      <c r="O253" s="7">
        <v>1323</v>
      </c>
      <c r="P253" s="7">
        <v>1347</v>
      </c>
      <c r="Q253" s="7">
        <v>1371</v>
      </c>
      <c r="R253" s="7">
        <v>1467</v>
      </c>
      <c r="S253" s="8"/>
      <c r="T253" s="8"/>
      <c r="U253" s="8"/>
      <c r="V253" s="8"/>
      <c r="W253" s="8"/>
      <c r="X253" s="8"/>
      <c r="Y253" s="8"/>
      <c r="Z253" s="8"/>
      <c r="AA253" s="8"/>
      <c r="AB253" s="8"/>
      <c r="AC253" s="8"/>
      <c r="AD253" s="8"/>
      <c r="AE253" s="8"/>
      <c r="AF253" s="8"/>
      <c r="AG253" s="7">
        <v>0</v>
      </c>
      <c r="AH253" s="7">
        <v>0</v>
      </c>
      <c r="AI253" s="7">
        <v>0</v>
      </c>
      <c r="AJ253" s="7">
        <v>0</v>
      </c>
      <c r="AK253" s="7">
        <v>0</v>
      </c>
      <c r="AL253" s="7">
        <v>0</v>
      </c>
      <c r="AM253" s="7">
        <v>112455</v>
      </c>
      <c r="AN253" s="7">
        <v>112455</v>
      </c>
      <c r="AO253" s="7">
        <v>112455</v>
      </c>
      <c r="AP253" s="7">
        <v>112455</v>
      </c>
      <c r="AQ253" s="7">
        <v>112455</v>
      </c>
      <c r="AR253" s="7">
        <v>114495</v>
      </c>
      <c r="AS253" s="7">
        <v>116535</v>
      </c>
      <c r="AT253" s="7">
        <v>124695</v>
      </c>
      <c r="AU253" s="7"/>
      <c r="AV253" s="7"/>
      <c r="AW253" s="7"/>
      <c r="AX253" s="7"/>
      <c r="AY253" s="7"/>
      <c r="AZ253" s="7"/>
      <c r="BA253" s="7"/>
      <c r="BB253" s="7"/>
      <c r="BC253" s="7"/>
      <c r="BD253" s="7"/>
      <c r="BE253" s="7"/>
      <c r="BF253" s="7"/>
      <c r="BG253" s="7"/>
      <c r="BH253" s="7"/>
    </row>
  </sheetData>
  <hyperlinks>
    <hyperlink ref="A1" location="SOMMAIRE!A1" display="SOMMAIRE" xr:uid="{00000000-0004-0000-0800-000000000000}"/>
  </hyperlinks>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33"/>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14.109375" style="1" bestFit="1" customWidth="1"/>
    <col min="2" max="2" width="49.6640625" style="1" customWidth="1"/>
    <col min="3" max="3" width="9.33203125" style="1" bestFit="1" customWidth="1"/>
    <col min="4" max="4" width="12.88671875" style="2" bestFit="1" customWidth="1"/>
    <col min="5" max="5" width="6.6640625" style="1" bestFit="1" customWidth="1"/>
    <col min="6" max="6" width="6.664062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33.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Secteurs!$B$6</f>
        <v>Transformation</v>
      </c>
      <c r="B2" s="1" t="str">
        <f>Produits!$B$29</f>
        <v>Pommes de terre, non cuites ou cuites à l’eau ou à la vapeur, congelées ou surgelées</v>
      </c>
      <c r="C2" s="34" t="e">
        <f>'Fabrications - PRODCOM'!E18/10^6</f>
        <v>#VALUE!</v>
      </c>
      <c r="E2" s="1">
        <f>Etiquettes!$H$5</f>
        <v>0</v>
      </c>
      <c r="F2" s="1">
        <v>0</v>
      </c>
      <c r="G2" s="16">
        <f>Etiquettes!$H$3</f>
        <v>0</v>
      </c>
      <c r="H2" s="2">
        <v>2015</v>
      </c>
      <c r="I2" s="16">
        <f>Etiquettes!$H$6</f>
        <v>0</v>
      </c>
      <c r="J2" s="16" t="str">
        <f t="shared" ref="J2:J22" si="0">_xlfn.CONCAT("Production de ",B2)</f>
        <v>Production de Pommes de terre, non cuites ou cuites à l’eau ou à la vapeur, congelées ou surgelées</v>
      </c>
      <c r="K2" s="16"/>
      <c r="L2" s="1" t="str">
        <f>'Fabrications - PRODCOM'!$B$6</f>
        <v>Prodcom - Eurostat</v>
      </c>
      <c r="M2" s="16" t="s">
        <v>40</v>
      </c>
      <c r="N2" s="15">
        <f>Etiquettes!$H$11</f>
        <v>0</v>
      </c>
      <c r="O2" s="16" t="str">
        <f t="shared" ref="O2:O22" si="1">_xlfn.CONCAT(J2,IF(OR(ISBLANK(C2),ISERROR(C2)),"",_xlfn.CONCAT(" = ",MROUND(C2,1)," ",E2," (",L2,")")))</f>
        <v>Production de Pommes de terre, non cuites ou cuites à l’eau ou à la vapeur, congelées ou surgelées</v>
      </c>
      <c r="P2" s="16"/>
      <c r="Q2" s="16"/>
      <c r="R2" s="16"/>
    </row>
    <row r="3" spans="1:20">
      <c r="A3" s="1" t="str">
        <f>Secteurs!$B$6</f>
        <v>Transformation</v>
      </c>
      <c r="B3" s="1" t="str">
        <f>Produits!$B$32</f>
        <v>Pommes de terre préparées ou conservées autrement qu’au vinaigre ou à l’acide acétique, congelées ou surgelées, y compris les pommes de terre entièrement ou partiellement frites et ensuite congelées ou surgelées</v>
      </c>
      <c r="C3" s="14" t="e">
        <f>'Fabrications - PRODCOM'!E19/10^6</f>
        <v>#VALUE!</v>
      </c>
      <c r="E3" s="1">
        <f>Etiquettes!$H$5</f>
        <v>0</v>
      </c>
      <c r="F3" s="1">
        <v>0</v>
      </c>
      <c r="G3" s="16">
        <f>Etiquettes!$H$3</f>
        <v>0</v>
      </c>
      <c r="H3" s="2">
        <v>2015</v>
      </c>
      <c r="I3" s="16">
        <f>Etiquettes!$H$6</f>
        <v>0</v>
      </c>
      <c r="J3" s="16" t="str">
        <f t="shared" si="0"/>
        <v>Production de Pommes de terre préparées ou conservées autrement qu’au vinaigre ou à l’acide acétique, congelées ou surgelées, y compris les pommes de terre entièrement ou partiellement frites et ensuite congelées ou surgelées</v>
      </c>
      <c r="K3" s="16"/>
      <c r="L3" s="1" t="str">
        <f>'Fabrications - PRODCOM'!$B$6</f>
        <v>Prodcom - Eurostat</v>
      </c>
      <c r="M3" s="16" t="s">
        <v>40</v>
      </c>
      <c r="N3" s="15">
        <f>Etiquettes!$H$11</f>
        <v>0</v>
      </c>
      <c r="O3" s="16" t="str">
        <f t="shared" si="1"/>
        <v>Production de Pommes de terre préparées ou conservées autrement qu’au vinaigre ou à l’acide acétique, congelées ou surgelées, y compris les pommes de terre entièrement ou partiellement frites et ensuite congelées ou surgelées</v>
      </c>
      <c r="P3" s="16"/>
      <c r="Q3" s="16"/>
      <c r="R3" s="16"/>
    </row>
    <row r="4" spans="1:20">
      <c r="A4" s="1" t="str">
        <f>Secteurs!$B$6</f>
        <v>Transformation</v>
      </c>
      <c r="B4" s="1" t="str">
        <f>Produits!$B$37</f>
        <v>Pommes de terre, déshydratées, coupées ou non, mais sans autre préparation</v>
      </c>
      <c r="C4" s="14">
        <f>'Fabrications - PRODCOM'!E20/10^6</f>
        <v>0</v>
      </c>
      <c r="E4" s="1">
        <f>Etiquettes!$H$5</f>
        <v>0</v>
      </c>
      <c r="F4" s="1">
        <v>0</v>
      </c>
      <c r="G4" s="16">
        <f>Etiquettes!$H$3</f>
        <v>0</v>
      </c>
      <c r="H4" s="2">
        <v>2015</v>
      </c>
      <c r="I4" s="16">
        <f>Etiquettes!$H$6</f>
        <v>0</v>
      </c>
      <c r="J4" s="16" t="str">
        <f t="shared" si="0"/>
        <v>Production de Pommes de terre, déshydratées, coupées ou non, mais sans autre préparation</v>
      </c>
      <c r="K4" s="16"/>
      <c r="L4" s="1" t="str">
        <f>'Fabrications - PRODCOM'!$B$6</f>
        <v>Prodcom - Eurostat</v>
      </c>
      <c r="M4" s="16" t="s">
        <v>40</v>
      </c>
      <c r="N4" s="15">
        <f>Etiquettes!$H$11</f>
        <v>0</v>
      </c>
      <c r="O4" s="16" t="str">
        <f t="shared" si="1"/>
        <v>Production de Pommes de terre, déshydratées, coupées ou non, mais sans autre préparation = 0 0 (Prodcom - Eurostat)</v>
      </c>
      <c r="P4" s="16"/>
      <c r="Q4" s="16"/>
      <c r="R4" s="16"/>
    </row>
    <row r="5" spans="1:20">
      <c r="A5" s="1" t="str">
        <f>Secteurs!$B$6</f>
        <v>Transformation</v>
      </c>
      <c r="B5" s="1" t="str">
        <f>Produits!$B$41</f>
        <v>Pommes de terre déshydratées sous forme de farine, de poudre, de flocons, de granulés ou de pellets</v>
      </c>
      <c r="C5" s="14" t="e">
        <f>'Fabrications - PRODCOM'!E21/10^6</f>
        <v>#VALUE!</v>
      </c>
      <c r="E5" s="1">
        <f>Etiquettes!$H$5</f>
        <v>0</v>
      </c>
      <c r="F5" s="1">
        <v>0</v>
      </c>
      <c r="G5" s="16">
        <f>Etiquettes!$H$3</f>
        <v>0</v>
      </c>
      <c r="H5" s="2">
        <v>2015</v>
      </c>
      <c r="I5" s="16">
        <f>Etiquettes!$H$6</f>
        <v>0</v>
      </c>
      <c r="J5" s="16" t="str">
        <f t="shared" si="0"/>
        <v>Production de Pommes de terre déshydratées sous forme de farine, de poudre, de flocons, de granulés ou de pellets</v>
      </c>
      <c r="K5" s="16"/>
      <c r="L5" s="1" t="str">
        <f>'Fabrications - PRODCOM'!$B$6</f>
        <v>Prodcom - Eurostat</v>
      </c>
      <c r="M5" s="16" t="s">
        <v>40</v>
      </c>
      <c r="N5" s="15">
        <f>Etiquettes!$H$11</f>
        <v>0</v>
      </c>
      <c r="O5" s="16" t="str">
        <f t="shared" si="1"/>
        <v>Production de Pommes de terre déshydratées sous forme de farine, de poudre, de flocons, de granulés ou de pellets</v>
      </c>
      <c r="P5" s="16"/>
      <c r="Q5" s="16"/>
      <c r="R5" s="16"/>
    </row>
    <row r="6" spans="1:20">
      <c r="A6" s="1" t="str">
        <f>Secteurs!$B$6</f>
        <v>Transformation</v>
      </c>
      <c r="B6" s="1" t="str">
        <f>Produits!$B$39</f>
        <v>Pommes de terre préparées ou conservées, sous forme de farine, semoule ou flocons (à l’exclusion des chips et des produits congelés ou surgelés, ou préparés ou conservés au vinaigre ou à l’acide acétique)</v>
      </c>
      <c r="C6" s="14" t="e">
        <f>'Fabrications - PRODCOM'!E22/10^6</f>
        <v>#VALUE!</v>
      </c>
      <c r="E6" s="1">
        <f>Etiquettes!$H$5</f>
        <v>0</v>
      </c>
      <c r="F6" s="1">
        <v>0</v>
      </c>
      <c r="G6" s="16">
        <f>Etiquettes!$H$3</f>
        <v>0</v>
      </c>
      <c r="H6" s="2">
        <v>2015</v>
      </c>
      <c r="I6" s="16">
        <f>Etiquettes!$H$6</f>
        <v>0</v>
      </c>
      <c r="J6" s="16" t="str">
        <f t="shared" si="0"/>
        <v>Production de Pommes de terre préparées ou conservées, sous forme de farine, semoule ou flocons (à l’exclusion des chips et des produits congelés ou surgelés, ou préparés ou conservés au vinaigre ou à l’acide acétique)</v>
      </c>
      <c r="K6" s="16"/>
      <c r="L6" s="1" t="str">
        <f>'Fabrications - PRODCOM'!$B$6</f>
        <v>Prodcom - Eurostat</v>
      </c>
      <c r="M6" s="16" t="s">
        <v>40</v>
      </c>
      <c r="N6" s="15">
        <f>Etiquettes!$H$11</f>
        <v>0</v>
      </c>
      <c r="O6" s="16" t="str">
        <f t="shared" si="1"/>
        <v>Production de Pommes de terre préparées ou conservées, sous forme de farine, semoule ou flocons (à l’exclusion des chips et des produits congelés ou surgelés, ou préparés ou conservés au vinaigre ou à l’acide acétique)</v>
      </c>
      <c r="P6" s="16"/>
      <c r="Q6" s="16"/>
      <c r="R6" s="16"/>
    </row>
    <row r="7" spans="1:20">
      <c r="A7" s="1" t="str">
        <f>Secteurs!$B$6</f>
        <v>Transformation</v>
      </c>
      <c r="B7" s="1" t="str">
        <f>Produits!$B$43</f>
        <v>Autres préparations ou conserves de pommes de terre, y compris les chips (à l’exclusion des produits congelés ou surgelés, séchés, préparés ou conservés au vinaigre ou à l’acide acétique, ou sous forme de farines, semoules ou flocons)</v>
      </c>
      <c r="C7" s="14">
        <f>'Fabrications - PRODCOM'!E23/10^6</f>
        <v>121.337322</v>
      </c>
      <c r="E7" s="1">
        <f>Etiquettes!$H$5</f>
        <v>0</v>
      </c>
      <c r="F7" s="1">
        <v>0</v>
      </c>
      <c r="G7" s="16">
        <f>Etiquettes!$H$3</f>
        <v>0</v>
      </c>
      <c r="H7" s="2">
        <v>2015</v>
      </c>
      <c r="I7" s="16">
        <f>Etiquettes!$H$6</f>
        <v>0</v>
      </c>
      <c r="J7" s="16" t="str">
        <f t="shared" si="0"/>
        <v>Production de Autres préparations ou conserves de pommes de terre, y compris les chips (à l’exclusion des produits congelés ou surgelés, séchés, préparés ou conservés au vinaigre ou à l’acide acétique, ou sous forme de farines, semoules ou flocons)</v>
      </c>
      <c r="K7" s="16"/>
      <c r="L7" s="1" t="str">
        <f>'Fabrications - PRODCOM'!$B$6</f>
        <v>Prodcom - Eurostat</v>
      </c>
      <c r="M7" s="16" t="s">
        <v>40</v>
      </c>
      <c r="N7" s="15">
        <f>Etiquettes!$H$11</f>
        <v>0</v>
      </c>
      <c r="O7" s="16" t="str">
        <f t="shared" si="1"/>
        <v>Production de Autres préparations ou conserves de pommes de terre, y compris les chips (à l’exclusion des produits congelés ou surgelés, séchés, préparés ou conservés au vinaigre ou à l’acide acétique, ou sous forme de farines, semoules ou flocons) = 121 0 (Prodcom - Eurostat)</v>
      </c>
      <c r="P7" s="16"/>
      <c r="Q7" s="16"/>
      <c r="R7" s="16"/>
    </row>
    <row r="8" spans="1:20">
      <c r="A8" s="1" t="str">
        <f>Secteurs!$B$6</f>
        <v>Transformation</v>
      </c>
      <c r="B8" s="1" t="str">
        <f>Produits!$B$25</f>
        <v>Fécule de pommes de terre</v>
      </c>
      <c r="C8" s="14" t="e">
        <f>'Fabrications - PRODCOM'!E24/10^6</f>
        <v>#VALUE!</v>
      </c>
      <c r="E8" s="1">
        <f>Etiquettes!$H$5</f>
        <v>0</v>
      </c>
      <c r="F8" s="1">
        <v>0</v>
      </c>
      <c r="G8" s="16">
        <f>Etiquettes!$H$3</f>
        <v>0</v>
      </c>
      <c r="H8" s="2">
        <v>2015</v>
      </c>
      <c r="I8" s="16">
        <f>Etiquettes!$H$6</f>
        <v>0</v>
      </c>
      <c r="J8" s="16" t="str">
        <f t="shared" si="0"/>
        <v>Production de Fécule de pommes de terre</v>
      </c>
      <c r="K8" s="16"/>
      <c r="L8" s="1" t="str">
        <f>'Fabrications - PRODCOM'!$B$6</f>
        <v>Prodcom - Eurostat</v>
      </c>
      <c r="M8" s="16" t="s">
        <v>40</v>
      </c>
      <c r="N8" s="15">
        <f>Etiquettes!$H$11</f>
        <v>0</v>
      </c>
      <c r="O8" s="16" t="str">
        <f t="shared" si="1"/>
        <v>Production de Fécule de pommes de terre</v>
      </c>
      <c r="P8" s="16"/>
      <c r="Q8" s="16"/>
      <c r="R8" s="16"/>
    </row>
    <row r="9" spans="1:20">
      <c r="A9" s="1" t="str">
        <f>Secteurs!$B$6</f>
        <v>Transformation</v>
      </c>
      <c r="B9" s="1" t="str">
        <f>Produits!$B$29</f>
        <v>Pommes de terre, non cuites ou cuites à l’eau ou à la vapeur, congelées ou surgelées</v>
      </c>
      <c r="C9" s="14" t="e">
        <f>'Fabrications - PRODCOM'!F18/10^6</f>
        <v>#VALUE!</v>
      </c>
      <c r="E9" s="1">
        <f>Etiquettes!$H$5</f>
        <v>0</v>
      </c>
      <c r="F9" s="1">
        <v>0</v>
      </c>
      <c r="G9" s="16">
        <f>Etiquettes!$H$3</f>
        <v>0</v>
      </c>
      <c r="H9" s="2">
        <v>2015</v>
      </c>
      <c r="I9" s="16">
        <f>Etiquettes!$H$6</f>
        <v>0</v>
      </c>
      <c r="J9" s="16" t="str">
        <f t="shared" si="0"/>
        <v>Production de Pommes de terre, non cuites ou cuites à l’eau ou à la vapeur, congelées ou surgelées</v>
      </c>
      <c r="K9" s="16"/>
      <c r="L9" s="1" t="str">
        <f>'Fabrications - PRODCOM'!$B$6</f>
        <v>Prodcom - Eurostat</v>
      </c>
      <c r="M9" s="16" t="s">
        <v>40</v>
      </c>
      <c r="N9" s="15">
        <f>Etiquettes!$H$11</f>
        <v>0</v>
      </c>
      <c r="O9" s="16" t="str">
        <f t="shared" si="1"/>
        <v>Production de Pommes de terre, non cuites ou cuites à l’eau ou à la vapeur, congelées ou surgelées</v>
      </c>
      <c r="P9" s="16"/>
      <c r="Q9" s="16"/>
      <c r="R9" s="16"/>
    </row>
    <row r="10" spans="1:20">
      <c r="A10" s="1" t="str">
        <f>Secteurs!$B$6</f>
        <v>Transformation</v>
      </c>
      <c r="B10" s="1" t="str">
        <f>Produits!$B$32</f>
        <v>Pommes de terre préparées ou conservées autrement qu’au vinaigre ou à l’acide acétique, congelées ou surgelées, y compris les pommes de terre entièrement ou partiellement frites et ensuite congelées ou surgelées</v>
      </c>
      <c r="C10" s="14" t="e">
        <f>'Fabrications - PRODCOM'!F19/10^6</f>
        <v>#VALUE!</v>
      </c>
      <c r="E10" s="1">
        <f>Etiquettes!$H$5</f>
        <v>0</v>
      </c>
      <c r="F10" s="1">
        <v>0</v>
      </c>
      <c r="G10" s="16">
        <f>Etiquettes!$H$3</f>
        <v>0</v>
      </c>
      <c r="H10" s="2">
        <v>2015</v>
      </c>
      <c r="I10" s="16">
        <f>Etiquettes!$H$6</f>
        <v>0</v>
      </c>
      <c r="J10" s="16" t="str">
        <f t="shared" si="0"/>
        <v>Production de Pommes de terre préparées ou conservées autrement qu’au vinaigre ou à l’acide acétique, congelées ou surgelées, y compris les pommes de terre entièrement ou partiellement frites et ensuite congelées ou surgelées</v>
      </c>
      <c r="K10" s="16"/>
      <c r="L10" s="1" t="str">
        <f>'Fabrications - PRODCOM'!$B$6</f>
        <v>Prodcom - Eurostat</v>
      </c>
      <c r="M10" s="16" t="s">
        <v>40</v>
      </c>
      <c r="N10" s="15">
        <f>Etiquettes!$H$11</f>
        <v>0</v>
      </c>
      <c r="O10" s="16" t="str">
        <f t="shared" si="1"/>
        <v>Production de Pommes de terre préparées ou conservées autrement qu’au vinaigre ou à l’acide acétique, congelées ou surgelées, y compris les pommes de terre entièrement ou partiellement frites et ensuite congelées ou surgelées</v>
      </c>
      <c r="P10" s="16"/>
      <c r="Q10" s="16"/>
      <c r="R10" s="16"/>
    </row>
    <row r="11" spans="1:20">
      <c r="A11" s="1" t="str">
        <f>Secteurs!$B$6</f>
        <v>Transformation</v>
      </c>
      <c r="B11" s="1" t="str">
        <f>Produits!$B$37</f>
        <v>Pommes de terre, déshydratées, coupées ou non, mais sans autre préparation</v>
      </c>
      <c r="C11" s="14">
        <f>'Fabrications - PRODCOM'!F20/10^6</f>
        <v>0</v>
      </c>
      <c r="E11" s="1">
        <f>Etiquettes!$H$5</f>
        <v>0</v>
      </c>
      <c r="F11" s="1">
        <v>0</v>
      </c>
      <c r="G11" s="16">
        <f>Etiquettes!$H$3</f>
        <v>0</v>
      </c>
      <c r="H11" s="2">
        <v>2015</v>
      </c>
      <c r="I11" s="16">
        <f>Etiquettes!$H$6</f>
        <v>0</v>
      </c>
      <c r="J11" s="16" t="str">
        <f t="shared" si="0"/>
        <v>Production de Pommes de terre, déshydratées, coupées ou non, mais sans autre préparation</v>
      </c>
      <c r="K11" s="16"/>
      <c r="L11" s="1" t="str">
        <f>'Fabrications - PRODCOM'!$B$6</f>
        <v>Prodcom - Eurostat</v>
      </c>
      <c r="M11" s="16" t="s">
        <v>40</v>
      </c>
      <c r="N11" s="15">
        <f>Etiquettes!$H$11</f>
        <v>0</v>
      </c>
      <c r="O11" s="16" t="str">
        <f t="shared" si="1"/>
        <v>Production de Pommes de terre, déshydratées, coupées ou non, mais sans autre préparation = 0 0 (Prodcom - Eurostat)</v>
      </c>
      <c r="P11" s="16"/>
      <c r="Q11" s="16"/>
      <c r="R11" s="16"/>
    </row>
    <row r="12" spans="1:20">
      <c r="A12" s="1" t="str">
        <f>Secteurs!$B$6</f>
        <v>Transformation</v>
      </c>
      <c r="B12" s="1" t="str">
        <f>Produits!$B$41</f>
        <v>Pommes de terre déshydratées sous forme de farine, de poudre, de flocons, de granulés ou de pellets</v>
      </c>
      <c r="C12" s="14" t="e">
        <f>'Fabrications - PRODCOM'!F21/10^6</f>
        <v>#VALUE!</v>
      </c>
      <c r="E12" s="1">
        <f>Etiquettes!$H$5</f>
        <v>0</v>
      </c>
      <c r="F12" s="1">
        <v>0</v>
      </c>
      <c r="G12" s="16">
        <f>Etiquettes!$H$3</f>
        <v>0</v>
      </c>
      <c r="H12" s="2">
        <v>2015</v>
      </c>
      <c r="I12" s="16">
        <f>Etiquettes!$H$6</f>
        <v>0</v>
      </c>
      <c r="J12" s="16" t="str">
        <f t="shared" si="0"/>
        <v>Production de Pommes de terre déshydratées sous forme de farine, de poudre, de flocons, de granulés ou de pellets</v>
      </c>
      <c r="K12" s="16"/>
      <c r="L12" s="1" t="str">
        <f>'Fabrications - PRODCOM'!$B$6</f>
        <v>Prodcom - Eurostat</v>
      </c>
      <c r="M12" s="16" t="s">
        <v>40</v>
      </c>
      <c r="N12" s="15">
        <f>Etiquettes!$H$11</f>
        <v>0</v>
      </c>
      <c r="O12" s="16" t="str">
        <f t="shared" si="1"/>
        <v>Production de Pommes de terre déshydratées sous forme de farine, de poudre, de flocons, de granulés ou de pellets</v>
      </c>
      <c r="P12" s="16"/>
      <c r="Q12" s="16"/>
      <c r="R12" s="16"/>
    </row>
    <row r="13" spans="1:20">
      <c r="A13" s="1" t="str">
        <f>Secteurs!$B$6</f>
        <v>Transformation</v>
      </c>
      <c r="B13" s="1" t="str">
        <f>Produits!$B$39</f>
        <v>Pommes de terre préparées ou conservées, sous forme de farine, semoule ou flocons (à l’exclusion des chips et des produits congelés ou surgelés, ou préparés ou conservés au vinaigre ou à l’acide acétique)</v>
      </c>
      <c r="C13" s="14" t="e">
        <f>'Fabrications - PRODCOM'!F22/10^6</f>
        <v>#VALUE!</v>
      </c>
      <c r="E13" s="1">
        <f>Etiquettes!$H$5</f>
        <v>0</v>
      </c>
      <c r="F13" s="1">
        <v>0</v>
      </c>
      <c r="G13" s="16">
        <f>Etiquettes!$H$3</f>
        <v>0</v>
      </c>
      <c r="H13" s="2">
        <v>2015</v>
      </c>
      <c r="I13" s="16">
        <f>Etiquettes!$H$6</f>
        <v>0</v>
      </c>
      <c r="J13" s="16" t="str">
        <f t="shared" si="0"/>
        <v>Production de Pommes de terre préparées ou conservées, sous forme de farine, semoule ou flocons (à l’exclusion des chips et des produits congelés ou surgelés, ou préparés ou conservés au vinaigre ou à l’acide acétique)</v>
      </c>
      <c r="K13" s="16"/>
      <c r="L13" s="1" t="str">
        <f>'Fabrications - PRODCOM'!$B$6</f>
        <v>Prodcom - Eurostat</v>
      </c>
      <c r="M13" s="16" t="s">
        <v>40</v>
      </c>
      <c r="N13" s="15">
        <f>Etiquettes!$H$11</f>
        <v>0</v>
      </c>
      <c r="O13" s="16" t="str">
        <f t="shared" si="1"/>
        <v>Production de Pommes de terre préparées ou conservées, sous forme de farine, semoule ou flocons (à l’exclusion des chips et des produits congelés ou surgelés, ou préparés ou conservés au vinaigre ou à l’acide acétique)</v>
      </c>
      <c r="P13" s="16"/>
      <c r="Q13" s="16"/>
      <c r="R13" s="16"/>
    </row>
    <row r="14" spans="1:20">
      <c r="A14" s="1" t="str">
        <f>Secteurs!$B$6</f>
        <v>Transformation</v>
      </c>
      <c r="B14" s="1" t="str">
        <f>Produits!$B$43</f>
        <v>Autres préparations ou conserves de pommes de terre, y compris les chips (à l’exclusion des produits congelés ou surgelés, séchés, préparés ou conservés au vinaigre ou à l’acide acétique, ou sous forme de farines, semoules ou flocons)</v>
      </c>
      <c r="C14" s="14">
        <f>'Fabrications - PRODCOM'!F23/10^6</f>
        <v>132.92400000000001</v>
      </c>
      <c r="E14" s="1">
        <f>Etiquettes!$H$5</f>
        <v>0</v>
      </c>
      <c r="F14" s="1">
        <v>0</v>
      </c>
      <c r="G14" s="16">
        <f>Etiquettes!$H$3</f>
        <v>0</v>
      </c>
      <c r="H14" s="2">
        <v>2015</v>
      </c>
      <c r="I14" s="16">
        <f>Etiquettes!$H$6</f>
        <v>0</v>
      </c>
      <c r="J14" s="16" t="str">
        <f t="shared" si="0"/>
        <v>Production de Autres préparations ou conserves de pommes de terre, y compris les chips (à l’exclusion des produits congelés ou surgelés, séchés, préparés ou conservés au vinaigre ou à l’acide acétique, ou sous forme de farines, semoules ou flocons)</v>
      </c>
      <c r="K14" s="16"/>
      <c r="L14" s="1" t="str">
        <f>'Fabrications - PRODCOM'!$B$6</f>
        <v>Prodcom - Eurostat</v>
      </c>
      <c r="M14" s="16" t="s">
        <v>40</v>
      </c>
      <c r="N14" s="15">
        <f>Etiquettes!$H$11</f>
        <v>0</v>
      </c>
      <c r="O14" s="16" t="str">
        <f t="shared" si="1"/>
        <v>Production de Autres préparations ou conserves de pommes de terre, y compris les chips (à l’exclusion des produits congelés ou surgelés, séchés, préparés ou conservés au vinaigre ou à l’acide acétique, ou sous forme de farines, semoules ou flocons) = 133 0 (Prodcom - Eurostat)</v>
      </c>
      <c r="P14" s="16"/>
      <c r="Q14" s="16"/>
      <c r="R14" s="16"/>
    </row>
    <row r="15" spans="1:20">
      <c r="A15" s="1" t="str">
        <f>Secteurs!$B$6</f>
        <v>Transformation</v>
      </c>
      <c r="B15" s="1" t="str">
        <f>Produits!$B$25</f>
        <v>Fécule de pommes de terre</v>
      </c>
      <c r="C15" s="14" t="e">
        <f>'Fabrications - PRODCOM'!F24/10^6</f>
        <v>#VALUE!</v>
      </c>
      <c r="E15" s="1">
        <f>Etiquettes!$H$5</f>
        <v>0</v>
      </c>
      <c r="F15" s="1">
        <v>0</v>
      </c>
      <c r="G15" s="16">
        <f>Etiquettes!$H$3</f>
        <v>0</v>
      </c>
      <c r="H15" s="2">
        <v>2015</v>
      </c>
      <c r="I15" s="16">
        <f>Etiquettes!$H$6</f>
        <v>0</v>
      </c>
      <c r="J15" s="16" t="str">
        <f t="shared" si="0"/>
        <v>Production de Fécule de pommes de terre</v>
      </c>
      <c r="K15" s="16"/>
      <c r="L15" s="1" t="str">
        <f>'Fabrications - PRODCOM'!$B$6</f>
        <v>Prodcom - Eurostat</v>
      </c>
      <c r="M15" s="16" t="s">
        <v>40</v>
      </c>
      <c r="N15" s="15">
        <f>Etiquettes!$H$11</f>
        <v>0</v>
      </c>
      <c r="O15" s="16" t="str">
        <f t="shared" si="1"/>
        <v>Production de Fécule de pommes de terre</v>
      </c>
      <c r="P15" s="16"/>
      <c r="R15" s="16"/>
    </row>
    <row r="16" spans="1:20">
      <c r="A16" s="1" t="str">
        <f>Secteurs!$B$6</f>
        <v>Transformation</v>
      </c>
      <c r="B16" s="1" t="str">
        <f>Produits!$B$29</f>
        <v>Pommes de terre, non cuites ou cuites à l’eau ou à la vapeur, congelées ou surgelées</v>
      </c>
      <c r="C16" s="14">
        <f>'Fabrications - PRODCOM'!G18/10^6</f>
        <v>3.6604999999999999</v>
      </c>
      <c r="E16" s="1">
        <f>Etiquettes!$H$5</f>
        <v>0</v>
      </c>
      <c r="F16" s="1">
        <v>0</v>
      </c>
      <c r="G16" s="16">
        <f>Etiquettes!$H$3</f>
        <v>0</v>
      </c>
      <c r="H16" s="2">
        <v>2015</v>
      </c>
      <c r="I16" s="16">
        <f>Etiquettes!$H$6</f>
        <v>0</v>
      </c>
      <c r="J16" s="16" t="str">
        <f t="shared" si="0"/>
        <v>Production de Pommes de terre, non cuites ou cuites à l’eau ou à la vapeur, congelées ou surgelées</v>
      </c>
      <c r="K16" s="16"/>
      <c r="L16" s="1" t="str">
        <f>'Fabrications - PRODCOM'!$B$6</f>
        <v>Prodcom - Eurostat</v>
      </c>
      <c r="M16" s="16" t="s">
        <v>40</v>
      </c>
      <c r="N16" s="15">
        <f>Etiquettes!$H$11</f>
        <v>0</v>
      </c>
      <c r="O16" s="16" t="str">
        <f t="shared" si="1"/>
        <v>Production de Pommes de terre, non cuites ou cuites à l’eau ou à la vapeur, congelées ou surgelées = 4 0 (Prodcom - Eurostat)</v>
      </c>
      <c r="P16" s="16"/>
    </row>
    <row r="17" spans="1:18">
      <c r="A17" s="1" t="str">
        <f>Secteurs!$B$6</f>
        <v>Transformation</v>
      </c>
      <c r="B17" s="1" t="str">
        <f>Produits!$B$32</f>
        <v>Pommes de terre préparées ou conservées autrement qu’au vinaigre ou à l’acide acétique, congelées ou surgelées, y compris les pommes de terre entièrement ou partiellement frites et ensuite congelées ou surgelées</v>
      </c>
      <c r="C17" s="14" t="e">
        <f>'Fabrications - PRODCOM'!G19/10^6</f>
        <v>#VALUE!</v>
      </c>
      <c r="E17" s="1">
        <f>Etiquettes!$H$5</f>
        <v>0</v>
      </c>
      <c r="F17" s="1">
        <v>0</v>
      </c>
      <c r="G17" s="16">
        <f>Etiquettes!$H$3</f>
        <v>0</v>
      </c>
      <c r="H17" s="2">
        <v>2015</v>
      </c>
      <c r="I17" s="16">
        <f>Etiquettes!$H$6</f>
        <v>0</v>
      </c>
      <c r="J17" s="16" t="str">
        <f t="shared" si="0"/>
        <v>Production de Pommes de terre préparées ou conservées autrement qu’au vinaigre ou à l’acide acétique, congelées ou surgelées, y compris les pommes de terre entièrement ou partiellement frites et ensuite congelées ou surgelées</v>
      </c>
      <c r="K17" s="16"/>
      <c r="L17" s="1" t="str">
        <f>'Fabrications - PRODCOM'!$B$6</f>
        <v>Prodcom - Eurostat</v>
      </c>
      <c r="M17" s="16" t="s">
        <v>40</v>
      </c>
      <c r="N17" s="15">
        <f>Etiquettes!$H$11</f>
        <v>0</v>
      </c>
      <c r="O17" s="16" t="str">
        <f t="shared" si="1"/>
        <v>Production de Pommes de terre préparées ou conservées autrement qu’au vinaigre ou à l’acide acétique, congelées ou surgelées, y compris les pommes de terre entièrement ou partiellement frites et ensuite congelées ou surgelées</v>
      </c>
      <c r="P17" s="16"/>
    </row>
    <row r="18" spans="1:18">
      <c r="A18" s="1" t="str">
        <f>Secteurs!$B$6</f>
        <v>Transformation</v>
      </c>
      <c r="B18" s="1" t="str">
        <f>Produits!$B$37</f>
        <v>Pommes de terre, déshydratées, coupées ou non, mais sans autre préparation</v>
      </c>
      <c r="C18" s="14">
        <f>'Fabrications - PRODCOM'!G20/10^6</f>
        <v>0</v>
      </c>
      <c r="E18" s="1">
        <f>Etiquettes!$H$5</f>
        <v>0</v>
      </c>
      <c r="F18" s="1">
        <v>0</v>
      </c>
      <c r="G18" s="16">
        <f>Etiquettes!$H$3</f>
        <v>0</v>
      </c>
      <c r="H18" s="2">
        <v>2015</v>
      </c>
      <c r="I18" s="16">
        <f>Etiquettes!$H$6</f>
        <v>0</v>
      </c>
      <c r="J18" s="16" t="str">
        <f t="shared" si="0"/>
        <v>Production de Pommes de terre, déshydratées, coupées ou non, mais sans autre préparation</v>
      </c>
      <c r="K18" s="16"/>
      <c r="L18" s="1" t="str">
        <f>'Fabrications - PRODCOM'!$B$6</f>
        <v>Prodcom - Eurostat</v>
      </c>
      <c r="M18" s="16" t="s">
        <v>40</v>
      </c>
      <c r="N18" s="15">
        <f>Etiquettes!$H$11</f>
        <v>0</v>
      </c>
      <c r="O18" s="16" t="str">
        <f t="shared" si="1"/>
        <v>Production de Pommes de terre, déshydratées, coupées ou non, mais sans autre préparation = 0 0 (Prodcom - Eurostat)</v>
      </c>
      <c r="P18" s="16"/>
      <c r="R18" s="16"/>
    </row>
    <row r="19" spans="1:18">
      <c r="A19" s="1" t="str">
        <f>Secteurs!$B$6</f>
        <v>Transformation</v>
      </c>
      <c r="B19" s="1" t="str">
        <f>Produits!$B$41</f>
        <v>Pommes de terre déshydratées sous forme de farine, de poudre, de flocons, de granulés ou de pellets</v>
      </c>
      <c r="C19" s="14" t="e">
        <f>'Fabrications - PRODCOM'!G21/10^6</f>
        <v>#VALUE!</v>
      </c>
      <c r="E19" s="1">
        <f>Etiquettes!$H$5</f>
        <v>0</v>
      </c>
      <c r="F19" s="1">
        <v>0</v>
      </c>
      <c r="G19" s="16">
        <f>Etiquettes!$H$3</f>
        <v>0</v>
      </c>
      <c r="H19" s="2">
        <v>2015</v>
      </c>
      <c r="I19" s="16">
        <f>Etiquettes!$H$6</f>
        <v>0</v>
      </c>
      <c r="J19" s="16" t="str">
        <f t="shared" si="0"/>
        <v>Production de Pommes de terre déshydratées sous forme de farine, de poudre, de flocons, de granulés ou de pellets</v>
      </c>
      <c r="K19" s="16"/>
      <c r="L19" s="1" t="str">
        <f>'Fabrications - PRODCOM'!$B$6</f>
        <v>Prodcom - Eurostat</v>
      </c>
      <c r="M19" s="16" t="s">
        <v>40</v>
      </c>
      <c r="N19" s="15">
        <f>Etiquettes!$H$11</f>
        <v>0</v>
      </c>
      <c r="O19" s="16" t="str">
        <f t="shared" si="1"/>
        <v>Production de Pommes de terre déshydratées sous forme de farine, de poudre, de flocons, de granulés ou de pellets</v>
      </c>
      <c r="P19" s="16"/>
      <c r="R19" s="16"/>
    </row>
    <row r="20" spans="1:18">
      <c r="A20" s="1" t="str">
        <f>Secteurs!$B$6</f>
        <v>Transformation</v>
      </c>
      <c r="B20" s="1" t="str">
        <f>Produits!$B$39</f>
        <v>Pommes de terre préparées ou conservées, sous forme de farine, semoule ou flocons (à l’exclusion des chips et des produits congelés ou surgelés, ou préparés ou conservés au vinaigre ou à l’acide acétique)</v>
      </c>
      <c r="C20" s="14" t="e">
        <f>'Fabrications - PRODCOM'!G22/10^6</f>
        <v>#VALUE!</v>
      </c>
      <c r="E20" s="1">
        <f>Etiquettes!$H$5</f>
        <v>0</v>
      </c>
      <c r="F20" s="1">
        <v>0</v>
      </c>
      <c r="G20" s="16">
        <f>Etiquettes!$H$3</f>
        <v>0</v>
      </c>
      <c r="H20" s="2">
        <v>2015</v>
      </c>
      <c r="I20" s="16">
        <f>Etiquettes!$H$6</f>
        <v>0</v>
      </c>
      <c r="J20" s="16" t="str">
        <f t="shared" si="0"/>
        <v>Production de Pommes de terre préparées ou conservées, sous forme de farine, semoule ou flocons (à l’exclusion des chips et des produits congelés ou surgelés, ou préparés ou conservés au vinaigre ou à l’acide acétique)</v>
      </c>
      <c r="K20" s="16"/>
      <c r="L20" s="1" t="str">
        <f>'Fabrications - PRODCOM'!$B$6</f>
        <v>Prodcom - Eurostat</v>
      </c>
      <c r="M20" s="16" t="s">
        <v>40</v>
      </c>
      <c r="N20" s="15">
        <f>Etiquettes!$H$11</f>
        <v>0</v>
      </c>
      <c r="O20" s="16" t="str">
        <f t="shared" si="1"/>
        <v>Production de Pommes de terre préparées ou conservées, sous forme de farine, semoule ou flocons (à l’exclusion des chips et des produits congelés ou surgelés, ou préparés ou conservés au vinaigre ou à l’acide acétique)</v>
      </c>
      <c r="P20" s="16"/>
      <c r="R20" s="16"/>
    </row>
    <row r="21" spans="1:18">
      <c r="A21" s="1" t="str">
        <f>Secteurs!$B$6</f>
        <v>Transformation</v>
      </c>
      <c r="B21" s="1" t="str">
        <f>Produits!$B$43</f>
        <v>Autres préparations ou conserves de pommes de terre, y compris les chips (à l’exclusion des produits congelés ou surgelés, séchés, préparés ou conservés au vinaigre ou à l’acide acétique, ou sous forme de farines, semoules ou flocons)</v>
      </c>
      <c r="C21" s="14">
        <f>'Fabrications - PRODCOM'!G23/10^6</f>
        <v>170.48652200000001</v>
      </c>
      <c r="E21" s="1">
        <f>Etiquettes!$H$5</f>
        <v>0</v>
      </c>
      <c r="F21" s="1">
        <v>0</v>
      </c>
      <c r="G21" s="16">
        <f>Etiquettes!$H$3</f>
        <v>0</v>
      </c>
      <c r="H21" s="2">
        <v>2015</v>
      </c>
      <c r="I21" s="16">
        <f>Etiquettes!$H$6</f>
        <v>0</v>
      </c>
      <c r="J21" s="16" t="str">
        <f t="shared" si="0"/>
        <v>Production de Autres préparations ou conserves de pommes de terre, y compris les chips (à l’exclusion des produits congelés ou surgelés, séchés, préparés ou conservés au vinaigre ou à l’acide acétique, ou sous forme de farines, semoules ou flocons)</v>
      </c>
      <c r="K21" s="16"/>
      <c r="L21" s="1" t="str">
        <f>'Fabrications - PRODCOM'!$B$6</f>
        <v>Prodcom - Eurostat</v>
      </c>
      <c r="M21" s="16" t="s">
        <v>40</v>
      </c>
      <c r="N21" s="15">
        <f>Etiquettes!$H$11</f>
        <v>0</v>
      </c>
      <c r="O21" s="16" t="str">
        <f t="shared" si="1"/>
        <v>Production de Autres préparations ou conserves de pommes de terre, y compris les chips (à l’exclusion des produits congelés ou surgelés, séchés, préparés ou conservés au vinaigre ou à l’acide acétique, ou sous forme de farines, semoules ou flocons) = 170 0 (Prodcom - Eurostat)</v>
      </c>
      <c r="P21" s="16"/>
    </row>
    <row r="22" spans="1:18">
      <c r="A22" s="1" t="str">
        <f>Secteurs!$B$6</f>
        <v>Transformation</v>
      </c>
      <c r="B22" s="1" t="str">
        <f>Produits!$B$25</f>
        <v>Fécule de pommes de terre</v>
      </c>
      <c r="C22" s="14" t="e">
        <f>'Fabrications - PRODCOM'!G24/10^6</f>
        <v>#VALUE!</v>
      </c>
      <c r="E22" s="1">
        <f>Etiquettes!$H$5</f>
        <v>0</v>
      </c>
      <c r="F22" s="1">
        <v>0</v>
      </c>
      <c r="G22" s="16">
        <f>Etiquettes!$H$3</f>
        <v>0</v>
      </c>
      <c r="H22" s="2">
        <v>2015</v>
      </c>
      <c r="I22" s="16">
        <f>Etiquettes!$H$6</f>
        <v>0</v>
      </c>
      <c r="J22" s="16" t="str">
        <f t="shared" si="0"/>
        <v>Production de Fécule de pommes de terre</v>
      </c>
      <c r="K22" s="16"/>
      <c r="L22" s="1" t="str">
        <f>'Fabrications - PRODCOM'!$B$6</f>
        <v>Prodcom - Eurostat</v>
      </c>
      <c r="M22" s="16" t="s">
        <v>40</v>
      </c>
      <c r="N22" s="15">
        <f>Etiquettes!$H$11</f>
        <v>0</v>
      </c>
      <c r="O22" s="16" t="str">
        <f t="shared" si="1"/>
        <v>Production de Fécule de pommes de terre</v>
      </c>
      <c r="P22" s="16"/>
    </row>
    <row r="23" spans="1:18">
      <c r="C23" s="14"/>
      <c r="I23" s="1"/>
      <c r="L23" s="1"/>
      <c r="O23" s="15"/>
      <c r="P23" s="15"/>
    </row>
    <row r="24" spans="1:18">
      <c r="I24" s="1"/>
      <c r="L24" s="1"/>
      <c r="O24" s="15"/>
      <c r="P24" s="15"/>
    </row>
    <row r="25" spans="1:18">
      <c r="I25" s="1"/>
      <c r="L25" s="1"/>
      <c r="O25" s="15"/>
      <c r="P25" s="15"/>
    </row>
    <row r="31" spans="1:18">
      <c r="D31" s="14"/>
    </row>
    <row r="32" spans="1:18">
      <c r="D32" s="14"/>
    </row>
    <row r="33" spans="4:4">
      <c r="D33" s="1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G27"/>
  <sheetViews>
    <sheetView workbookViewId="0">
      <pane xSplit="4" ySplit="17" topLeftCell="E18" activePane="bottomRight" state="frozen"/>
      <selection activeCell="G10" sqref="G10"/>
      <selection pane="topRight" activeCell="G10" sqref="G10"/>
      <selection pane="bottomLeft" activeCell="G10" sqref="G10"/>
      <selection pane="bottomRight" activeCell="G10" sqref="G10"/>
    </sheetView>
  </sheetViews>
  <sheetFormatPr baseColWidth="10" defaultColWidth="8.88671875" defaultRowHeight="11.4" customHeight="1"/>
  <cols>
    <col min="1" max="1" width="12.109375" style="33" bestFit="1" customWidth="1"/>
    <col min="2" max="2" width="39.5546875" style="33" bestFit="1" customWidth="1"/>
    <col min="3" max="3" width="14.88671875" style="19" customWidth="1"/>
    <col min="4" max="4" width="89.44140625" style="19" customWidth="1"/>
    <col min="5" max="7" width="10" style="19" customWidth="1"/>
    <col min="8" max="8" width="8.88671875" style="19" customWidth="1"/>
    <col min="9" max="16384" width="8.88671875" style="19"/>
  </cols>
  <sheetData>
    <row r="1" spans="1:7" s="33" customFormat="1" ht="15" customHeight="1" thickBot="1">
      <c r="A1" s="279" t="s">
        <v>15</v>
      </c>
      <c r="B1" s="309" t="s">
        <v>486</v>
      </c>
    </row>
    <row r="2" spans="1:7" s="33" customFormat="1" ht="14.4" customHeight="1">
      <c r="A2" s="27" t="s">
        <v>487</v>
      </c>
      <c r="B2" s="28" t="s">
        <v>574</v>
      </c>
    </row>
    <row r="3" spans="1:7" s="33" customFormat="1" ht="14.4" customHeight="1">
      <c r="A3" s="29" t="s">
        <v>489</v>
      </c>
      <c r="B3" s="30" t="s">
        <v>575</v>
      </c>
    </row>
    <row r="4" spans="1:7" s="33" customFormat="1" ht="14.4" customHeight="1">
      <c r="A4" s="29" t="s">
        <v>183</v>
      </c>
      <c r="B4" s="30" t="s">
        <v>11</v>
      </c>
    </row>
    <row r="5" spans="1:7" s="33" customFormat="1" ht="14.4" customHeight="1">
      <c r="A5" s="29" t="s">
        <v>182</v>
      </c>
      <c r="B5" s="30" t="s">
        <v>576</v>
      </c>
    </row>
    <row r="6" spans="1:7" s="33" customFormat="1" ht="14.4" customHeight="1">
      <c r="A6" s="29" t="s">
        <v>190</v>
      </c>
      <c r="B6" s="1" t="s">
        <v>262</v>
      </c>
    </row>
    <row r="7" spans="1:7" s="33" customFormat="1" ht="15" customHeight="1" thickBot="1">
      <c r="A7" s="31" t="s">
        <v>492</v>
      </c>
      <c r="B7" s="32" t="s">
        <v>493</v>
      </c>
    </row>
    <row r="8" spans="1:7" ht="14.4" customHeight="1">
      <c r="C8" s="18" t="s">
        <v>577</v>
      </c>
    </row>
    <row r="9" spans="1:7" ht="14.4" customHeight="1">
      <c r="C9" s="18" t="s">
        <v>578</v>
      </c>
      <c r="D9" s="20" t="s">
        <v>579</v>
      </c>
    </row>
    <row r="10" spans="1:7" ht="14.4" customHeight="1">
      <c r="C10" s="18" t="s">
        <v>580</v>
      </c>
      <c r="D10" s="18" t="s">
        <v>581</v>
      </c>
    </row>
    <row r="11" spans="1:7" ht="14.4" customHeight="1"/>
    <row r="12" spans="1:7" ht="14.4" customHeight="1">
      <c r="C12" s="20" t="s">
        <v>582</v>
      </c>
      <c r="E12" s="18" t="s">
        <v>583</v>
      </c>
    </row>
    <row r="13" spans="1:7" ht="14.4" customHeight="1">
      <c r="C13" s="20" t="s">
        <v>584</v>
      </c>
      <c r="E13" s="18" t="s">
        <v>585</v>
      </c>
    </row>
    <row r="14" spans="1:7" ht="14.4" customHeight="1">
      <c r="C14" s="20" t="s">
        <v>586</v>
      </c>
      <c r="E14" s="18" t="s">
        <v>587</v>
      </c>
    </row>
    <row r="15" spans="1:7" ht="14.4" customHeight="1"/>
    <row r="16" spans="1:7" ht="14.4" customHeight="1">
      <c r="C16" s="338" t="s">
        <v>588</v>
      </c>
      <c r="D16" s="339"/>
      <c r="E16" s="21" t="s">
        <v>589</v>
      </c>
      <c r="F16" s="21" t="s">
        <v>590</v>
      </c>
      <c r="G16" s="21" t="s">
        <v>591</v>
      </c>
    </row>
    <row r="17" spans="3:7" ht="14.4" customHeight="1">
      <c r="C17" s="22" t="s">
        <v>592</v>
      </c>
      <c r="D17" s="22" t="s">
        <v>593</v>
      </c>
      <c r="E17" s="23"/>
      <c r="F17" s="23"/>
      <c r="G17" s="23"/>
    </row>
    <row r="18" spans="3:7" ht="14.4" customHeight="1">
      <c r="C18" s="24" t="s">
        <v>594</v>
      </c>
      <c r="D18" s="24" t="s">
        <v>261</v>
      </c>
      <c r="E18" s="40" t="s">
        <v>595</v>
      </c>
      <c r="F18" s="40" t="s">
        <v>595</v>
      </c>
      <c r="G18" s="40">
        <v>3660500</v>
      </c>
    </row>
    <row r="19" spans="3:7" ht="14.4" customHeight="1">
      <c r="C19" s="24" t="s">
        <v>596</v>
      </c>
      <c r="D19" s="24" t="s">
        <v>266</v>
      </c>
      <c r="E19" s="41" t="s">
        <v>595</v>
      </c>
      <c r="F19" s="41" t="s">
        <v>595</v>
      </c>
      <c r="G19" s="41" t="s">
        <v>595</v>
      </c>
    </row>
    <row r="20" spans="3:7" ht="14.4" customHeight="1">
      <c r="C20" s="24" t="s">
        <v>597</v>
      </c>
      <c r="D20" s="24" t="s">
        <v>271</v>
      </c>
      <c r="E20" s="40">
        <v>0</v>
      </c>
      <c r="F20" s="40">
        <v>0</v>
      </c>
      <c r="G20" s="40">
        <v>0</v>
      </c>
    </row>
    <row r="21" spans="3:7" ht="14.4" customHeight="1">
      <c r="C21" s="24" t="s">
        <v>598</v>
      </c>
      <c r="D21" s="24" t="s">
        <v>275</v>
      </c>
      <c r="E21" s="41" t="s">
        <v>595</v>
      </c>
      <c r="F21" s="41" t="s">
        <v>595</v>
      </c>
      <c r="G21" s="41" t="s">
        <v>595</v>
      </c>
    </row>
    <row r="22" spans="3:7" ht="14.4" customHeight="1">
      <c r="C22" s="24" t="s">
        <v>599</v>
      </c>
      <c r="D22" s="24" t="s">
        <v>273</v>
      </c>
      <c r="E22" s="40" t="s">
        <v>595</v>
      </c>
      <c r="F22" s="40" t="s">
        <v>595</v>
      </c>
      <c r="G22" s="40" t="s">
        <v>595</v>
      </c>
    </row>
    <row r="23" spans="3:7" ht="14.4" customHeight="1">
      <c r="C23" s="24" t="s">
        <v>600</v>
      </c>
      <c r="D23" s="24" t="s">
        <v>277</v>
      </c>
      <c r="E23" s="41">
        <v>121337322</v>
      </c>
      <c r="F23" s="41">
        <v>132924000</v>
      </c>
      <c r="G23" s="41">
        <v>170486522</v>
      </c>
    </row>
    <row r="24" spans="3:7" ht="14.4" customHeight="1">
      <c r="C24" s="24" t="s">
        <v>601</v>
      </c>
      <c r="D24" s="24" t="s">
        <v>256</v>
      </c>
      <c r="E24" s="41" t="s">
        <v>595</v>
      </c>
      <c r="F24" s="41" t="s">
        <v>595</v>
      </c>
      <c r="G24" s="41" t="s">
        <v>595</v>
      </c>
    </row>
    <row r="26" spans="3:7" ht="14.4" customHeight="1">
      <c r="C26" s="20" t="s">
        <v>602</v>
      </c>
    </row>
    <row r="27" spans="3:7" ht="14.4" customHeight="1">
      <c r="C27" s="20" t="s">
        <v>595</v>
      </c>
      <c r="D27" s="18" t="s">
        <v>603</v>
      </c>
    </row>
  </sheetData>
  <mergeCells count="1">
    <mergeCell ref="C16:D16"/>
  </mergeCells>
  <hyperlinks>
    <hyperlink ref="A1" location="SOMMAIRE!A1" display="SOMMAIRE" xr:uid="{00000000-0004-0000-0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T81"/>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28" style="1" customWidth="1"/>
    <col min="2" max="2" width="61.21875" style="1" customWidth="1"/>
    <col min="3" max="3" width="9.33203125" style="1" bestFit="1" customWidth="1"/>
    <col min="4" max="4" width="12.88671875" style="2" bestFit="1" customWidth="1"/>
    <col min="5" max="5" width="6.6640625" style="1" bestFit="1" customWidth="1"/>
    <col min="6" max="6" width="22.33203125" style="1" bestFit="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Secteurs!$B$31</f>
        <v>Importations</v>
      </c>
      <c r="B2" s="1" t="str">
        <f>Produits!$B$4</f>
        <v>Pommes de terre de semence</v>
      </c>
      <c r="C2" s="34">
        <f>('I&amp;E mensuels - EUROSTAT'!E20+'I&amp;E mensuels - EUROSTAT'!G20+'I&amp;E mensuels - EUROSTAT'!I20+'I&amp;E mensuels - EUROSTAT'!K20+'I&amp;E mensuels - EUROSTAT'!M20+'I&amp;E mensuels - EUROSTAT'!O20+'I&amp;E mensuels - EUROSTAT'!Q20+'I&amp;E mensuels - EUROSTAT'!S20+'I&amp;E mensuels - EUROSTAT'!U20+'I&amp;E mensuels - EUROSTAT'!W20+'I&amp;E mensuels - EUROSTAT'!Y20+'I&amp;E mensuels - EUROSTAT'!AA20)/10^4</f>
        <v>44.266694000000001</v>
      </c>
      <c r="D2" s="1"/>
      <c r="E2" s="1">
        <f>Etiquettes!$H$5</f>
        <v>0</v>
      </c>
      <c r="F2" s="15" t="s">
        <v>337</v>
      </c>
      <c r="G2" s="16">
        <f>Etiquettes!$H$3</f>
        <v>0</v>
      </c>
      <c r="H2" s="2" t="s">
        <v>337</v>
      </c>
      <c r="I2" s="16">
        <f>Etiquettes!$H$6</f>
        <v>0</v>
      </c>
      <c r="J2" s="16" t="str">
        <f t="shared" ref="J2:J14" si="0">_xlfn.CONCAT("Importation de ",B2)</f>
        <v>Importation de Pommes de terre de semence</v>
      </c>
      <c r="K2" s="16"/>
      <c r="L2" s="1" t="str">
        <f>'I&amp;E mensuels - EUROSTAT'!$B$6</f>
        <v>Douanes - Eurostat</v>
      </c>
      <c r="M2" s="16" t="s">
        <v>41</v>
      </c>
      <c r="N2" s="15">
        <f>Etiquettes!$H$11</f>
        <v>0</v>
      </c>
      <c r="O2" s="16" t="str">
        <f t="shared" ref="O2:O33" si="1">_xlfn.CONCAT(J2,IF(OR(ISBLANK(C2),ISERROR(C2)),"",_xlfn.CONCAT(" = ",MROUND(C2,1)," ",E2," (",L2,")")))</f>
        <v>Importation de Pommes de terre de semence = 44 0 (Douanes - Eurostat)</v>
      </c>
      <c r="P2" s="16">
        <f>Etiquettes!$I$15</f>
        <v>0</v>
      </c>
      <c r="Q2" s="16" t="s">
        <v>342</v>
      </c>
      <c r="R2" s="16">
        <f>Etiquettes!$H$17</f>
        <v>0</v>
      </c>
    </row>
    <row r="3" spans="1:20">
      <c r="A3" s="1" t="str">
        <f>Secteurs!$B$31</f>
        <v>Importations</v>
      </c>
      <c r="B3" s="1" t="str">
        <f>Produits!$B$7</f>
        <v>Pommes de terre, à l'état frais ou réfrigéré, destinées à la fabrication de la fécule</v>
      </c>
      <c r="C3" s="34">
        <f>('I&amp;E mensuels - EUROSTAT'!E21+'I&amp;E mensuels - EUROSTAT'!G21+'I&amp;E mensuels - EUROSTAT'!I21+'I&amp;E mensuels - EUROSTAT'!K21+'I&amp;E mensuels - EUROSTAT'!M21+'I&amp;E mensuels - EUROSTAT'!O21+'I&amp;E mensuels - EUROSTAT'!Q21+'I&amp;E mensuels - EUROSTAT'!S21+'I&amp;E mensuels - EUROSTAT'!U21+'I&amp;E mensuels - EUROSTAT'!W21+'I&amp;E mensuels - EUROSTAT'!Y21+'I&amp;E mensuels - EUROSTAT'!AA21)/10^4</f>
        <v>3.4339269999999997</v>
      </c>
      <c r="D3" s="1"/>
      <c r="E3" s="1">
        <f>Etiquettes!$H$5</f>
        <v>0</v>
      </c>
      <c r="F3" s="15" t="s">
        <v>337</v>
      </c>
      <c r="G3" s="16">
        <f>Etiquettes!$H$3</f>
        <v>0</v>
      </c>
      <c r="H3" s="2" t="s">
        <v>337</v>
      </c>
      <c r="I3" s="16">
        <f>Etiquettes!$H$6</f>
        <v>0</v>
      </c>
      <c r="J3" s="16" t="str">
        <f t="shared" si="0"/>
        <v>Importation de Pommes de terre, à l'état frais ou réfrigéré, destinées à la fabrication de la fécule</v>
      </c>
      <c r="K3" s="16"/>
      <c r="L3" s="1" t="str">
        <f>'I&amp;E mensuels - EUROSTAT'!$B$6</f>
        <v>Douanes - Eurostat</v>
      </c>
      <c r="M3" s="16" t="s">
        <v>41</v>
      </c>
      <c r="N3" s="15">
        <f>Etiquettes!$H$11</f>
        <v>0</v>
      </c>
      <c r="O3" s="16" t="str">
        <f t="shared" si="1"/>
        <v>Importation de Pommes de terre, à l'état frais ou réfrigéré, destinées à la fabrication de la fécule = 3 0 (Douanes - Eurostat)</v>
      </c>
      <c r="P3" s="16">
        <f>Etiquettes!$I$15</f>
        <v>0</v>
      </c>
      <c r="Q3" s="16" t="s">
        <v>342</v>
      </c>
      <c r="R3" s="16">
        <f>Etiquettes!$H$17</f>
        <v>0</v>
      </c>
    </row>
    <row r="4" spans="1:20">
      <c r="A4" s="1" t="str">
        <f>Secteurs!$B$31</f>
        <v>Importations</v>
      </c>
      <c r="B4" s="1" t="str">
        <f>Produits!$B$10</f>
        <v>Pommes de terre de primeurs, à l'état frais ou réfrigéré, du 1er janvier au 30 juin</v>
      </c>
      <c r="C4" s="34">
        <f>('I&amp;E mensuels - EUROSTAT'!E22+'I&amp;E mensuels - EUROSTAT'!G22+'I&amp;E mensuels - EUROSTAT'!I22+'I&amp;E mensuels - EUROSTAT'!K22+'I&amp;E mensuels - EUROSTAT'!M22+'I&amp;E mensuels - EUROSTAT'!O22+'I&amp;E mensuels - EUROSTAT'!Q22+'I&amp;E mensuels - EUROSTAT'!S22+'I&amp;E mensuels - EUROSTAT'!U22+'I&amp;E mensuels - EUROSTAT'!W22+'I&amp;E mensuels - EUROSTAT'!Y22+'I&amp;E mensuels - EUROSTAT'!AA22)/10^4</f>
        <v>34.990887999999991</v>
      </c>
      <c r="D4" s="1"/>
      <c r="E4" s="1">
        <f>Etiquettes!$H$5</f>
        <v>0</v>
      </c>
      <c r="F4" s="15" t="s">
        <v>337</v>
      </c>
      <c r="G4" s="16">
        <f>Etiquettes!$H$3</f>
        <v>0</v>
      </c>
      <c r="H4" s="2" t="s">
        <v>337</v>
      </c>
      <c r="I4" s="16">
        <f>Etiquettes!$H$6</f>
        <v>0</v>
      </c>
      <c r="J4" s="16" t="str">
        <f t="shared" si="0"/>
        <v>Importation de Pommes de terre de primeurs, à l'état frais ou réfrigéré, du 1er janvier au 30 juin</v>
      </c>
      <c r="K4" s="16"/>
      <c r="L4" s="1" t="str">
        <f>'I&amp;E mensuels - EUROSTAT'!$B$6</f>
        <v>Douanes - Eurostat</v>
      </c>
      <c r="M4" s="16" t="s">
        <v>41</v>
      </c>
      <c r="N4" s="15">
        <f>Etiquettes!$H$11</f>
        <v>0</v>
      </c>
      <c r="O4" s="16" t="str">
        <f t="shared" si="1"/>
        <v>Importation de Pommes de terre de primeurs, à l'état frais ou réfrigéré, du 1er janvier au 30 juin = 35 0 (Douanes - Eurostat)</v>
      </c>
      <c r="P4" s="16">
        <f>Etiquettes!$I$15</f>
        <v>0</v>
      </c>
      <c r="Q4" s="16" t="s">
        <v>342</v>
      </c>
      <c r="R4" s="16">
        <f>Etiquettes!$H$17</f>
        <v>0</v>
      </c>
    </row>
    <row r="5" spans="1:20">
      <c r="A5" s="1" t="str">
        <f>Secteurs!$B$31</f>
        <v>Importations</v>
      </c>
      <c r="B5" s="1" t="str">
        <f>Produits!$B$12</f>
        <v>Pommes de terre, à l'état frais ou réfrigéré (à l'excl. des pommes de terre de primeurs du 1er janvier au 30 juin, des pommes de terre de semence et des pommes de terre destinées à la fabrication de la fécule)</v>
      </c>
      <c r="C5" s="34">
        <f>('I&amp;E mensuels - EUROSTAT'!E23+'I&amp;E mensuels - EUROSTAT'!G23+'I&amp;E mensuels - EUROSTAT'!I23+'I&amp;E mensuels - EUROSTAT'!K23+'I&amp;E mensuels - EUROSTAT'!M23+'I&amp;E mensuels - EUROSTAT'!O23+'I&amp;E mensuels - EUROSTAT'!Q23+'I&amp;E mensuels - EUROSTAT'!S23+'I&amp;E mensuels - EUROSTAT'!U23+'I&amp;E mensuels - EUROSTAT'!W23+'I&amp;E mensuels - EUROSTAT'!Y23+'I&amp;E mensuels - EUROSTAT'!AA23)/10^4</f>
        <v>346.48712999999998</v>
      </c>
      <c r="D5" s="1"/>
      <c r="E5" s="1">
        <f>Etiquettes!$H$5</f>
        <v>0</v>
      </c>
      <c r="F5" s="15" t="s">
        <v>337</v>
      </c>
      <c r="G5" s="16">
        <f>Etiquettes!$H$3</f>
        <v>0</v>
      </c>
      <c r="H5" s="2" t="s">
        <v>337</v>
      </c>
      <c r="I5" s="16">
        <f>Etiquettes!$H$6</f>
        <v>0</v>
      </c>
      <c r="J5" s="16" t="str">
        <f t="shared" si="0"/>
        <v>Importation de Pommes de terre, à l'état frais ou réfrigéré (à l'excl. des pommes de terre de primeurs du 1er janvier au 30 juin, des pommes de terre de semence et des pommes de terre destinées à la fabrication de la fécule)</v>
      </c>
      <c r="K5" s="16"/>
      <c r="L5" s="1" t="str">
        <f>'I&amp;E mensuels - EUROSTAT'!$B$6</f>
        <v>Douanes - Eurostat</v>
      </c>
      <c r="M5" s="16" t="s">
        <v>41</v>
      </c>
      <c r="N5" s="15">
        <f>Etiquettes!$H$11</f>
        <v>0</v>
      </c>
      <c r="O5" s="16" t="str">
        <f t="shared" si="1"/>
        <v>Importation de Pommes de terre, à l'état frais ou réfrigéré (à l'excl. des pommes de terre de primeurs du 1er janvier au 30 juin, des pommes de terre de semence et des pommes de terre destinées à la fabrication de la fécule) = 346 0 (Douanes - Eurostat)</v>
      </c>
      <c r="P5" s="16">
        <f>Etiquettes!$I$15</f>
        <v>0</v>
      </c>
      <c r="Q5" s="16" t="s">
        <v>342</v>
      </c>
      <c r="R5" s="16">
        <f>Etiquettes!$H$17</f>
        <v>0</v>
      </c>
    </row>
    <row r="6" spans="1:20">
      <c r="A6" s="1" t="str">
        <f>Secteurs!$B$31</f>
        <v>Importations</v>
      </c>
      <c r="B6" s="1" t="str">
        <f>Produits!$B$30</f>
        <v>Pommes de terre, non cuites ou cuites à l'eau ou à la vapeur, congelées</v>
      </c>
      <c r="C6" s="34">
        <f>('I&amp;E mensuels - EUROSTAT'!E24+'I&amp;E mensuels - EUROSTAT'!G24+'I&amp;E mensuels - EUROSTAT'!I24+'I&amp;E mensuels - EUROSTAT'!K24+'I&amp;E mensuels - EUROSTAT'!M24+'I&amp;E mensuels - EUROSTAT'!O24+'I&amp;E mensuels - EUROSTAT'!Q24+'I&amp;E mensuels - EUROSTAT'!S24+'I&amp;E mensuels - EUROSTAT'!U24+'I&amp;E mensuels - EUROSTAT'!W24+'I&amp;E mensuels - EUROSTAT'!Y24+'I&amp;E mensuels - EUROSTAT'!AA24)/10^4</f>
        <v>25.138553999999999</v>
      </c>
      <c r="D6" s="1"/>
      <c r="E6" s="1">
        <f>Etiquettes!$H$5</f>
        <v>0</v>
      </c>
      <c r="F6" s="256">
        <v>0</v>
      </c>
      <c r="G6" s="16">
        <f>Etiquettes!$H$3</f>
        <v>0</v>
      </c>
      <c r="H6" s="2" t="s">
        <v>337</v>
      </c>
      <c r="I6" s="16">
        <f>Etiquettes!$H$6</f>
        <v>0</v>
      </c>
      <c r="J6" s="16" t="str">
        <f t="shared" si="0"/>
        <v>Importation de Pommes de terre, non cuites ou cuites à l'eau ou à la vapeur, congelées</v>
      </c>
      <c r="K6" s="16"/>
      <c r="L6" s="1" t="str">
        <f>'I&amp;E mensuels - EUROSTAT'!$B$6</f>
        <v>Douanes - Eurostat</v>
      </c>
      <c r="M6" s="16" t="s">
        <v>41</v>
      </c>
      <c r="N6" s="15">
        <f>Etiquettes!$H$11</f>
        <v>0</v>
      </c>
      <c r="O6" s="16" t="str">
        <f t="shared" si="1"/>
        <v>Importation de Pommes de terre, non cuites ou cuites à l'eau ou à la vapeur, congelées = 25 0 (Douanes - Eurostat)</v>
      </c>
      <c r="P6" s="16"/>
      <c r="Q6" s="16"/>
      <c r="R6" s="16"/>
    </row>
    <row r="7" spans="1:20">
      <c r="A7" s="1" t="str">
        <f>Secteurs!$B$31</f>
        <v>Importations</v>
      </c>
      <c r="B7" s="1" t="str">
        <f>Produits!$B$38</f>
        <v>Pommes de terre, séchées, même coupées en morceaux ou en tranches, mais non autrement préparées</v>
      </c>
      <c r="C7" s="34">
        <f>('I&amp;E mensuels - EUROSTAT'!E25+'I&amp;E mensuels - EUROSTAT'!G25+'I&amp;E mensuels - EUROSTAT'!I25+'I&amp;E mensuels - EUROSTAT'!K25+'I&amp;E mensuels - EUROSTAT'!M25+'I&amp;E mensuels - EUROSTAT'!O25+'I&amp;E mensuels - EUROSTAT'!Q25+'I&amp;E mensuels - EUROSTAT'!S25+'I&amp;E mensuels - EUROSTAT'!U25+'I&amp;E mensuels - EUROSTAT'!W25+'I&amp;E mensuels - EUROSTAT'!Y25+'I&amp;E mensuels - EUROSTAT'!AA25)/10^4</f>
        <v>1.5476799999999999</v>
      </c>
      <c r="D7" s="1"/>
      <c r="E7" s="1">
        <f>Etiquettes!$H$5</f>
        <v>0</v>
      </c>
      <c r="F7" s="256">
        <v>0</v>
      </c>
      <c r="G7" s="16">
        <f>Etiquettes!$H$3</f>
        <v>0</v>
      </c>
      <c r="H7" s="2" t="s">
        <v>337</v>
      </c>
      <c r="I7" s="16">
        <f>Etiquettes!$H$6</f>
        <v>0</v>
      </c>
      <c r="J7" s="16" t="str">
        <f t="shared" si="0"/>
        <v>Importation de Pommes de terre, séchées, même coupées en morceaux ou en tranches, mais non autrement préparées</v>
      </c>
      <c r="K7" s="16"/>
      <c r="L7" s="1" t="str">
        <f>'I&amp;E mensuels - EUROSTAT'!$B$6</f>
        <v>Douanes - Eurostat</v>
      </c>
      <c r="M7" s="16" t="s">
        <v>41</v>
      </c>
      <c r="N7" s="15">
        <f>Etiquettes!$H$11</f>
        <v>0</v>
      </c>
      <c r="O7" s="16" t="str">
        <f t="shared" si="1"/>
        <v>Importation de Pommes de terre, séchées, même coupées en morceaux ou en tranches, mais non autrement préparées = 2 0 (Douanes - Eurostat)</v>
      </c>
      <c r="P7" s="16"/>
      <c r="Q7" s="16"/>
      <c r="R7" s="16"/>
    </row>
    <row r="8" spans="1:20">
      <c r="A8" s="1" t="str">
        <f>Secteurs!$B$31</f>
        <v>Importations</v>
      </c>
      <c r="B8" s="1" t="str">
        <f>Produits!$B$25</f>
        <v>Fécule de pommes de terre</v>
      </c>
      <c r="C8" s="34">
        <f>('I&amp;E mensuels - EUROSTAT'!E26+'I&amp;E mensuels - EUROSTAT'!G26+'I&amp;E mensuels - EUROSTAT'!I26+'I&amp;E mensuels - EUROSTAT'!K26+'I&amp;E mensuels - EUROSTAT'!M26+'I&amp;E mensuels - EUROSTAT'!O26+'I&amp;E mensuels - EUROSTAT'!Q26+'I&amp;E mensuels - EUROSTAT'!S26+'I&amp;E mensuels - EUROSTAT'!U26+'I&amp;E mensuels - EUROSTAT'!W26+'I&amp;E mensuels - EUROSTAT'!Y26+'I&amp;E mensuels - EUROSTAT'!AA26)/10^4</f>
        <v>26.069167999999998</v>
      </c>
      <c r="D8" s="1"/>
      <c r="E8" s="1">
        <f>Etiquettes!$H$5</f>
        <v>0</v>
      </c>
      <c r="F8" s="15" t="s">
        <v>337</v>
      </c>
      <c r="G8" s="16">
        <f>Etiquettes!$H$3</f>
        <v>0</v>
      </c>
      <c r="H8" s="2" t="s">
        <v>337</v>
      </c>
      <c r="I8" s="16">
        <f>Etiquettes!$H$6</f>
        <v>0</v>
      </c>
      <c r="J8" s="16" t="str">
        <f t="shared" si="0"/>
        <v>Importation de Fécule de pommes de terre</v>
      </c>
      <c r="K8" s="16"/>
      <c r="L8" s="1" t="str">
        <f>'I&amp;E mensuels - EUROSTAT'!$B$6</f>
        <v>Douanes - Eurostat</v>
      </c>
      <c r="M8" s="16" t="s">
        <v>41</v>
      </c>
      <c r="N8" s="15">
        <f>Etiquettes!$H$11</f>
        <v>0</v>
      </c>
      <c r="O8" s="16" t="str">
        <f t="shared" si="1"/>
        <v>Importation de Fécule de pommes de terre = 26 0 (Douanes - Eurostat)</v>
      </c>
      <c r="P8" s="16">
        <f>Etiquettes!$I$15</f>
        <v>0</v>
      </c>
      <c r="Q8" s="16" t="s">
        <v>342</v>
      </c>
      <c r="R8" s="16">
        <f>Etiquettes!$H$17</f>
        <v>0</v>
      </c>
    </row>
    <row r="9" spans="1:20">
      <c r="A9" s="1" t="str">
        <f>Secteurs!$B$31</f>
        <v>Importations</v>
      </c>
      <c r="B9" s="1" t="str">
        <f>Produits!$B$34</f>
        <v>Pommes de terre, simpl. cuites, congelées</v>
      </c>
      <c r="C9" s="34">
        <f>('I&amp;E mensuels - EUROSTAT'!E27+'I&amp;E mensuels - EUROSTAT'!G27+'I&amp;E mensuels - EUROSTAT'!I27+'I&amp;E mensuels - EUROSTAT'!K27+'I&amp;E mensuels - EUROSTAT'!M27+'I&amp;E mensuels - EUROSTAT'!O27+'I&amp;E mensuels - EUROSTAT'!Q27+'I&amp;E mensuels - EUROSTAT'!S27+'I&amp;E mensuels - EUROSTAT'!U27+'I&amp;E mensuels - EUROSTAT'!W27+'I&amp;E mensuels - EUROSTAT'!Y27+'I&amp;E mensuels - EUROSTAT'!AA27)/10^4</f>
        <v>433.56271399999997</v>
      </c>
      <c r="D9" s="1"/>
      <c r="E9" s="1">
        <f>Etiquettes!$H$5</f>
        <v>0</v>
      </c>
      <c r="F9" s="256">
        <v>0</v>
      </c>
      <c r="G9" s="16">
        <f>Etiquettes!$H$3</f>
        <v>0</v>
      </c>
      <c r="H9" s="2" t="s">
        <v>337</v>
      </c>
      <c r="I9" s="16">
        <f>Etiquettes!$H$6</f>
        <v>0</v>
      </c>
      <c r="J9" s="16" t="str">
        <f t="shared" si="0"/>
        <v>Importation de Pommes de terre, simpl. cuites, congelées</v>
      </c>
      <c r="K9" s="16"/>
      <c r="L9" s="1" t="str">
        <f>'I&amp;E mensuels - EUROSTAT'!$B$6</f>
        <v>Douanes - Eurostat</v>
      </c>
      <c r="M9" s="16" t="s">
        <v>41</v>
      </c>
      <c r="N9" s="15">
        <f>Etiquettes!$H$11</f>
        <v>0</v>
      </c>
      <c r="O9" s="16" t="str">
        <f t="shared" si="1"/>
        <v>Importation de Pommes de terre, simpl. cuites, congelées = 434 0 (Douanes - Eurostat)</v>
      </c>
      <c r="P9" s="16"/>
      <c r="Q9" s="16"/>
      <c r="R9" s="16"/>
    </row>
    <row r="10" spans="1:20">
      <c r="A10" s="1" t="str">
        <f>Secteurs!$B$31</f>
        <v>Importations</v>
      </c>
      <c r="B10" s="1" t="str">
        <f>Produits!$B$42</f>
        <v>Pommes de terre, préparées ou conservées sous forme de farines, semoules ou flocons, congelées</v>
      </c>
      <c r="C10" s="34">
        <f>('I&amp;E mensuels - EUROSTAT'!E28+'I&amp;E mensuels - EUROSTAT'!G28+'I&amp;E mensuels - EUROSTAT'!I28+'I&amp;E mensuels - EUROSTAT'!K28+'I&amp;E mensuels - EUROSTAT'!M28+'I&amp;E mensuels - EUROSTAT'!O28+'I&amp;E mensuels - EUROSTAT'!Q28+'I&amp;E mensuels - EUROSTAT'!S28+'I&amp;E mensuels - EUROSTAT'!U28+'I&amp;E mensuels - EUROSTAT'!W28+'I&amp;E mensuels - EUROSTAT'!Y28+'I&amp;E mensuels - EUROSTAT'!AA28)/10^4</f>
        <v>1.6267399999999999</v>
      </c>
      <c r="D10" s="1"/>
      <c r="E10" s="1">
        <f>Etiquettes!$H$5</f>
        <v>0</v>
      </c>
      <c r="F10" s="256">
        <v>0</v>
      </c>
      <c r="G10" s="16">
        <f>Etiquettes!$H$3</f>
        <v>0</v>
      </c>
      <c r="H10" s="2" t="s">
        <v>337</v>
      </c>
      <c r="I10" s="16">
        <f>Etiquettes!$H$6</f>
        <v>0</v>
      </c>
      <c r="J10" s="16" t="str">
        <f t="shared" si="0"/>
        <v>Importation de Pommes de terre, préparées ou conservées sous forme de farines, semoules ou flocons, congelées</v>
      </c>
      <c r="K10" s="16"/>
      <c r="L10" s="1" t="str">
        <f>'I&amp;E mensuels - EUROSTAT'!$B$6</f>
        <v>Douanes - Eurostat</v>
      </c>
      <c r="M10" s="16" t="s">
        <v>41</v>
      </c>
      <c r="N10" s="15">
        <f>Etiquettes!$H$11</f>
        <v>0</v>
      </c>
      <c r="O10" s="16" t="str">
        <f t="shared" si="1"/>
        <v>Importation de Pommes de terre, préparées ou conservées sous forme de farines, semoules ou flocons, congelées = 2 0 (Douanes - Eurostat)</v>
      </c>
      <c r="P10" s="16"/>
      <c r="Q10" s="16"/>
      <c r="R10" s="16"/>
    </row>
    <row r="11" spans="1:20">
      <c r="A11" s="1" t="str">
        <f>Secteurs!$B$31</f>
        <v>Importations</v>
      </c>
      <c r="B11" s="1" t="str">
        <f>Produits!$B$33</f>
        <v>Pommes de terre, préparées ou conservées autrement qu'au vinaigre ou à l'acide acétique, congelées (à l'excl. des pommes de terre simpl. cuites ou des pommes de terre sous forme de farines, semoules ou flocons)</v>
      </c>
      <c r="C11" s="34">
        <f>('I&amp;E mensuels - EUROSTAT'!E29+'I&amp;E mensuels - EUROSTAT'!G29+'I&amp;E mensuels - EUROSTAT'!I29+'I&amp;E mensuels - EUROSTAT'!K29+'I&amp;E mensuels - EUROSTAT'!M29+'I&amp;E mensuels - EUROSTAT'!O29+'I&amp;E mensuels - EUROSTAT'!Q29+'I&amp;E mensuels - EUROSTAT'!S29+'I&amp;E mensuels - EUROSTAT'!U29+'I&amp;E mensuels - EUROSTAT'!W29+'I&amp;E mensuels - EUROSTAT'!Y29+'I&amp;E mensuels - EUROSTAT'!AA29)/10^4</f>
        <v>150.34141399999999</v>
      </c>
      <c r="D11" s="1"/>
      <c r="E11" s="1">
        <f>Etiquettes!$H$5</f>
        <v>0</v>
      </c>
      <c r="F11" s="256">
        <v>0</v>
      </c>
      <c r="G11" s="16">
        <f>Etiquettes!$H$3</f>
        <v>0</v>
      </c>
      <c r="H11" s="2" t="s">
        <v>337</v>
      </c>
      <c r="I11" s="16">
        <f>Etiquettes!$H$6</f>
        <v>0</v>
      </c>
      <c r="J11" s="16" t="str">
        <f t="shared" si="0"/>
        <v>Importation de Pommes de terre, préparées ou conservées autrement qu'au vinaigre ou à l'acide acétique, congelées (à l'excl. des pommes de terre simpl. cuites ou des pommes de terre sous forme de farines, semoules ou flocons)</v>
      </c>
      <c r="K11" s="16"/>
      <c r="L11" s="1" t="str">
        <f>'I&amp;E mensuels - EUROSTAT'!$B$6</f>
        <v>Douanes - Eurostat</v>
      </c>
      <c r="M11" s="16" t="s">
        <v>41</v>
      </c>
      <c r="N11" s="15">
        <f>Etiquettes!$H$11</f>
        <v>0</v>
      </c>
      <c r="O11" s="16" t="str">
        <f t="shared" si="1"/>
        <v>Importation de Pommes de terre, préparées ou conservées autrement qu'au vinaigre ou à l'acide acétique, congelées (à l'excl. des pommes de terre simpl. cuites ou des pommes de terre sous forme de farines, semoules ou flocons) = 150 0 (Douanes - Eurostat)</v>
      </c>
      <c r="P11" s="16"/>
      <c r="Q11" s="16"/>
      <c r="R11" s="16"/>
    </row>
    <row r="12" spans="1:20">
      <c r="A12" s="1" t="str">
        <f>Secteurs!$B$31</f>
        <v>Importations</v>
      </c>
      <c r="B12" s="1" t="str">
        <f>Produits!$B$40</f>
        <v>Pommes de terre, sous forme de farines, semoules ou flocons, non congelées</v>
      </c>
      <c r="C12" s="34">
        <f>('I&amp;E mensuels - EUROSTAT'!E30+'I&amp;E mensuels - EUROSTAT'!G30+'I&amp;E mensuels - EUROSTAT'!I30+'I&amp;E mensuels - EUROSTAT'!K30+'I&amp;E mensuels - EUROSTAT'!M30+'I&amp;E mensuels - EUROSTAT'!O30+'I&amp;E mensuels - EUROSTAT'!Q30+'I&amp;E mensuels - EUROSTAT'!S30+'I&amp;E mensuels - EUROSTAT'!U30+'I&amp;E mensuels - EUROSTAT'!W30+'I&amp;E mensuels - EUROSTAT'!Y30+'I&amp;E mensuels - EUROSTAT'!AA30)/10^4</f>
        <v>5.0826669999999998</v>
      </c>
      <c r="D12" s="1"/>
      <c r="E12" s="1">
        <f>Etiquettes!$H$5</f>
        <v>0</v>
      </c>
      <c r="F12" s="256">
        <v>0</v>
      </c>
      <c r="G12" s="16">
        <f>Etiquettes!$H$3</f>
        <v>0</v>
      </c>
      <c r="H12" s="2" t="s">
        <v>337</v>
      </c>
      <c r="I12" s="16">
        <f>Etiquettes!$H$6</f>
        <v>0</v>
      </c>
      <c r="J12" s="16" t="str">
        <f t="shared" si="0"/>
        <v>Importation de Pommes de terre, sous forme de farines, semoules ou flocons, non congelées</v>
      </c>
      <c r="K12" s="16"/>
      <c r="L12" s="1" t="str">
        <f>'I&amp;E mensuels - EUROSTAT'!$B$6</f>
        <v>Douanes - Eurostat</v>
      </c>
      <c r="M12" s="16" t="s">
        <v>41</v>
      </c>
      <c r="N12" s="15">
        <f>Etiquettes!$H$11</f>
        <v>0</v>
      </c>
      <c r="O12" s="16" t="str">
        <f t="shared" si="1"/>
        <v>Importation de Pommes de terre, sous forme de farines, semoules ou flocons, non congelées = 5 0 (Douanes - Eurostat)</v>
      </c>
      <c r="P12" s="16"/>
      <c r="Q12" s="16"/>
      <c r="R12" s="16"/>
    </row>
    <row r="13" spans="1:20">
      <c r="A13" s="1" t="str">
        <f>Secteurs!$B$31</f>
        <v>Importations</v>
      </c>
      <c r="B13" s="1" t="str">
        <f>Produits!$B$45</f>
        <v>Pommes de terre, en fines tranches, frites, même salées ou aromatisées, en emballages hermétiquement clos, propres à la consommation en l'état, non congelées</v>
      </c>
      <c r="C13" s="34">
        <f>('I&amp;E mensuels - EUROSTAT'!E31+'I&amp;E mensuels - EUROSTAT'!G31+'I&amp;E mensuels - EUROSTAT'!I31+'I&amp;E mensuels - EUROSTAT'!K31+'I&amp;E mensuels - EUROSTAT'!M31+'I&amp;E mensuels - EUROSTAT'!O31+'I&amp;E mensuels - EUROSTAT'!Q31+'I&amp;E mensuels - EUROSTAT'!S31+'I&amp;E mensuels - EUROSTAT'!U31+'I&amp;E mensuels - EUROSTAT'!W31+'I&amp;E mensuels - EUROSTAT'!Y31+'I&amp;E mensuels - EUROSTAT'!AA31)/10^4</f>
        <v>76.381260999999995</v>
      </c>
      <c r="D13" s="1"/>
      <c r="E13" s="1">
        <f>Etiquettes!$H$5</f>
        <v>0</v>
      </c>
      <c r="F13" s="256">
        <v>0</v>
      </c>
      <c r="G13" s="16">
        <f>Etiquettes!$H$3</f>
        <v>0</v>
      </c>
      <c r="H13" s="2" t="s">
        <v>337</v>
      </c>
      <c r="I13" s="16">
        <f>Etiquettes!$H$6</f>
        <v>0</v>
      </c>
      <c r="J13" s="16" t="str">
        <f t="shared" si="0"/>
        <v>Importation de Pommes de terre, en fines tranches, frites, même salées ou aromatisées, en emballages hermétiquement clos, propres à la consommation en l'état, non congelées</v>
      </c>
      <c r="K13" s="16"/>
      <c r="L13" s="1" t="str">
        <f>'I&amp;E mensuels - EUROSTAT'!$B$6</f>
        <v>Douanes - Eurostat</v>
      </c>
      <c r="M13" s="16" t="s">
        <v>41</v>
      </c>
      <c r="N13" s="15">
        <f>Etiquettes!$H$11</f>
        <v>0</v>
      </c>
      <c r="O13" s="16" t="str">
        <f t="shared" si="1"/>
        <v>Importation de Pommes de terre, en fines tranches, frites, même salées ou aromatisées, en emballages hermétiquement clos, propres à la consommation en l'état, non congelées = 76 0 (Douanes - Eurostat)</v>
      </c>
      <c r="P13" s="16"/>
      <c r="Q13" s="16"/>
      <c r="R13" s="16"/>
    </row>
    <row r="14" spans="1:20">
      <c r="A14" s="1" t="str">
        <f>Secteurs!$B$31</f>
        <v>Importations</v>
      </c>
      <c r="B14"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14" s="34">
        <f>('I&amp;E mensuels - EUROSTAT'!E32+'I&amp;E mensuels - EUROSTAT'!G32+'I&amp;E mensuels - EUROSTAT'!I32+'I&amp;E mensuels - EUROSTAT'!K32+'I&amp;E mensuels - EUROSTAT'!M32+'I&amp;E mensuels - EUROSTAT'!O32+'I&amp;E mensuels - EUROSTAT'!Q32+'I&amp;E mensuels - EUROSTAT'!S32+'I&amp;E mensuels - EUROSTAT'!U32+'I&amp;E mensuels - EUROSTAT'!W32+'I&amp;E mensuels - EUROSTAT'!Y32+'I&amp;E mensuels - EUROSTAT'!AA32)/10^4</f>
        <v>56.146871999999995</v>
      </c>
      <c r="D14" s="1"/>
      <c r="E14" s="1">
        <f>Etiquettes!$H$5</f>
        <v>0</v>
      </c>
      <c r="F14" s="256">
        <v>0</v>
      </c>
      <c r="G14" s="16">
        <f>Etiquettes!$H$3</f>
        <v>0</v>
      </c>
      <c r="H14" s="2" t="s">
        <v>337</v>
      </c>
      <c r="I14" s="16">
        <f>Etiquettes!$H$6</f>
        <v>0</v>
      </c>
      <c r="J14" s="16" t="str">
        <f t="shared" si="0"/>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14" s="16"/>
      <c r="L14" s="1" t="str">
        <f>'I&amp;E mensuels - EUROSTAT'!$B$6</f>
        <v>Douanes - Eurostat</v>
      </c>
      <c r="M14" s="16" t="s">
        <v>41</v>
      </c>
      <c r="N14" s="15">
        <f>Etiquettes!$H$11</f>
        <v>0</v>
      </c>
      <c r="O14" s="16"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0 (Douanes - Eurostat)</v>
      </c>
      <c r="P14" s="16"/>
      <c r="Q14" s="16"/>
      <c r="R14" s="16"/>
    </row>
    <row r="15" spans="1:20">
      <c r="A15" s="1" t="str">
        <f>Produits!$B$4</f>
        <v>Pommes de terre de semence</v>
      </c>
      <c r="B15" s="1" t="str">
        <f>Secteurs!$B$32</f>
        <v>Exportations</v>
      </c>
      <c r="C15" s="34">
        <f>('I&amp;E mensuels - EUROSTAT'!F20+'I&amp;E mensuels - EUROSTAT'!H20+'I&amp;E mensuels - EUROSTAT'!J20+'I&amp;E mensuels - EUROSTAT'!L20+'I&amp;E mensuels - EUROSTAT'!N20+'I&amp;E mensuels - EUROSTAT'!P20+'I&amp;E mensuels - EUROSTAT'!R20+'I&amp;E mensuels - EUROSTAT'!T20+'I&amp;E mensuels - EUROSTAT'!V20+'I&amp;E mensuels - EUROSTAT'!X20+'I&amp;E mensuels - EUROSTAT'!Z20+'I&amp;E mensuels - EUROSTAT'!AB20)/10^4</f>
        <v>164.17098200000001</v>
      </c>
      <c r="E15" s="1">
        <f>Etiquettes!$H$5</f>
        <v>0</v>
      </c>
      <c r="F15" s="15" t="s">
        <v>337</v>
      </c>
      <c r="G15" s="16">
        <f>Etiquettes!$H$3</f>
        <v>0</v>
      </c>
      <c r="H15" s="2" t="s">
        <v>337</v>
      </c>
      <c r="I15" s="16">
        <f>Etiquettes!$H$6</f>
        <v>0</v>
      </c>
      <c r="J15" s="16" t="str">
        <f t="shared" ref="J15:J27" si="2">_xlfn.CONCAT("Exportation de ",A15)</f>
        <v>Exportation de Pommes de terre de semence</v>
      </c>
      <c r="K15" s="16"/>
      <c r="L15" s="1" t="str">
        <f>'I&amp;E mensuels - EUROSTAT'!$B$6</f>
        <v>Douanes - Eurostat</v>
      </c>
      <c r="M15" s="16" t="s">
        <v>41</v>
      </c>
      <c r="N15" s="15">
        <f>Etiquettes!$H$11</f>
        <v>0</v>
      </c>
      <c r="O15" s="16" t="str">
        <f t="shared" si="1"/>
        <v>Exportation de Pommes de terre de semence = 164 0 (Douanes - Eurostat)</v>
      </c>
      <c r="P15" s="16">
        <f>Etiquettes!$I$15</f>
        <v>0</v>
      </c>
      <c r="Q15" s="16" t="s">
        <v>342</v>
      </c>
      <c r="R15" s="16">
        <f>Etiquettes!$H$17</f>
        <v>0</v>
      </c>
    </row>
    <row r="16" spans="1:20">
      <c r="A16" s="1" t="str">
        <f>Produits!$B$7</f>
        <v>Pommes de terre, à l'état frais ou réfrigéré, destinées à la fabrication de la fécule</v>
      </c>
      <c r="B16" s="1" t="str">
        <f>Secteurs!$B$32</f>
        <v>Exportations</v>
      </c>
      <c r="C16" s="34">
        <f>('I&amp;E mensuels - EUROSTAT'!F21+'I&amp;E mensuels - EUROSTAT'!H21+'I&amp;E mensuels - EUROSTAT'!J21+'I&amp;E mensuels - EUROSTAT'!L21+'I&amp;E mensuels - EUROSTAT'!N21+'I&amp;E mensuels - EUROSTAT'!P21+'I&amp;E mensuels - EUROSTAT'!R21+'I&amp;E mensuels - EUROSTAT'!T21+'I&amp;E mensuels - EUROSTAT'!V21+'I&amp;E mensuels - EUROSTAT'!X21+'I&amp;E mensuels - EUROSTAT'!Z21+'I&amp;E mensuels - EUROSTAT'!AB21)/10^4</f>
        <v>54.120888999999991</v>
      </c>
      <c r="E16" s="1">
        <f>Etiquettes!$H$5</f>
        <v>0</v>
      </c>
      <c r="F16" s="15" t="s">
        <v>337</v>
      </c>
      <c r="G16" s="16">
        <f>Etiquettes!$H$3</f>
        <v>0</v>
      </c>
      <c r="H16" s="2" t="s">
        <v>337</v>
      </c>
      <c r="I16" s="16">
        <f>Etiquettes!$H$6</f>
        <v>0</v>
      </c>
      <c r="J16" s="16" t="str">
        <f t="shared" si="2"/>
        <v>Exportation de Pommes de terre, à l'état frais ou réfrigéré, destinées à la fabrication de la fécule</v>
      </c>
      <c r="K16" s="16"/>
      <c r="L16" s="1" t="str">
        <f>'I&amp;E mensuels - EUROSTAT'!$B$6</f>
        <v>Douanes - Eurostat</v>
      </c>
      <c r="M16" s="16" t="s">
        <v>41</v>
      </c>
      <c r="N16" s="15">
        <f>Etiquettes!$H$11</f>
        <v>0</v>
      </c>
      <c r="O16" s="16" t="str">
        <f t="shared" si="1"/>
        <v>Exportation de Pommes de terre, à l'état frais ou réfrigéré, destinées à la fabrication de la fécule = 54 0 (Douanes - Eurostat)</v>
      </c>
      <c r="P16" s="16">
        <f>Etiquettes!$I$15</f>
        <v>0</v>
      </c>
      <c r="Q16" s="16" t="s">
        <v>342</v>
      </c>
      <c r="R16" s="16">
        <f>Etiquettes!$H$17</f>
        <v>0</v>
      </c>
    </row>
    <row r="17" spans="1:18">
      <c r="A17" s="1" t="str">
        <f>Produits!$B$10</f>
        <v>Pommes de terre de primeurs, à l'état frais ou réfrigéré, du 1er janvier au 30 juin</v>
      </c>
      <c r="B17" s="1" t="str">
        <f>Secteurs!$B$32</f>
        <v>Exportations</v>
      </c>
      <c r="C17" s="34">
        <f>(('I&amp;E mensuels - EUROSTAT'!F22+'I&amp;E mensuels - EUROSTAT'!H22+'I&amp;E mensuels - EUROSTAT'!J22+'I&amp;E mensuels - EUROSTAT'!L22+'I&amp;E mensuels - EUROSTAT'!N22+'I&amp;E mensuels - EUROSTAT'!P22+'I&amp;E mensuels - EUROSTAT'!R22+'I&amp;E mensuels - EUROSTAT'!T22+'I&amp;E mensuels - EUROSTAT'!V22+'I&amp;E mensuels - EUROSTAT'!X22+'I&amp;E mensuels - EUROSTAT'!Z22+'I&amp;E mensuels - EUROSTAT'!AB22)/10^4)-'Prétraitement données miroir'!D6+'Prétraitement données miroir'!D8</f>
        <v>15.768370000000001</v>
      </c>
      <c r="E17" s="1">
        <f>Etiquettes!$H$5</f>
        <v>0</v>
      </c>
      <c r="F17" s="15" t="s">
        <v>337</v>
      </c>
      <c r="G17" s="16">
        <f>Etiquettes!$H$3</f>
        <v>0</v>
      </c>
      <c r="H17" s="2" t="s">
        <v>337</v>
      </c>
      <c r="I17" s="16">
        <f>Etiquettes!$H$6</f>
        <v>0</v>
      </c>
      <c r="J17" s="16" t="str">
        <f t="shared" si="2"/>
        <v>Exportation de Pommes de terre de primeurs, à l'état frais ou réfrigéré, du 1er janvier au 30 juin</v>
      </c>
      <c r="K17" s="16" t="s">
        <v>350</v>
      </c>
      <c r="L17" s="1" t="str">
        <f>'I&amp;E mensuels - EUROSTAT'!$B$6</f>
        <v>Douanes - Eurostat</v>
      </c>
      <c r="M17" s="16" t="s">
        <v>41</v>
      </c>
      <c r="N17" s="15">
        <f>Etiquettes!$H$11</f>
        <v>0</v>
      </c>
      <c r="O17" s="16" t="str">
        <f t="shared" si="1"/>
        <v>Exportation de Pommes de terre de primeurs, à l'état frais ou réfrigéré, du 1er janvier au 30 juin = 16 0 (Douanes - Eurostat)</v>
      </c>
      <c r="P17" s="16">
        <f>Etiquettes!$I$15</f>
        <v>0</v>
      </c>
      <c r="Q17" s="16" t="s">
        <v>342</v>
      </c>
      <c r="R17" s="16">
        <f>Etiquettes!$H$17</f>
        <v>0</v>
      </c>
    </row>
    <row r="18" spans="1:18">
      <c r="A18" s="1" t="str">
        <f>Produits!$B$12</f>
        <v>Pommes de terre, à l'état frais ou réfrigéré (à l'excl. des pommes de terre de primeurs du 1er janvier au 30 juin, des pommes de terre de semence et des pommes de terre destinées à la fabrication de la fécule)</v>
      </c>
      <c r="B18" s="1" t="str">
        <f>Secteurs!$B$32</f>
        <v>Exportations</v>
      </c>
      <c r="C18" s="34">
        <f>(('I&amp;E mensuels - EUROSTAT'!F23+'I&amp;E mensuels - EUROSTAT'!H23+'I&amp;E mensuels - EUROSTAT'!J23+'I&amp;E mensuels - EUROSTAT'!L23+'I&amp;E mensuels - EUROSTAT'!N23+'I&amp;E mensuels - EUROSTAT'!P23+'I&amp;E mensuels - EUROSTAT'!R23+'I&amp;E mensuels - EUROSTAT'!T23+'I&amp;E mensuels - EUROSTAT'!V23+'I&amp;E mensuels - EUROSTAT'!X23+'I&amp;E mensuels - EUROSTAT'!Z23+'I&amp;E mensuels - EUROSTAT'!AB23)/10^4)-'Prétraitement données miroir'!D7+'Prétraitement données miroir'!D9</f>
        <v>2418.5991309999999</v>
      </c>
      <c r="E18" s="1">
        <f>Etiquettes!$H$5</f>
        <v>0</v>
      </c>
      <c r="F18" s="15" t="s">
        <v>337</v>
      </c>
      <c r="G18" s="16">
        <f>Etiquettes!$H$3</f>
        <v>0</v>
      </c>
      <c r="H18" s="2" t="s">
        <v>337</v>
      </c>
      <c r="I18" s="16">
        <f>Etiquettes!$H$6</f>
        <v>0</v>
      </c>
      <c r="J18" s="16" t="str">
        <f t="shared" si="2"/>
        <v>Exportation de Pommes de terre, à l'état frais ou réfrigéré (à l'excl. des pommes de terre de primeurs du 1er janvier au 30 juin, des pommes de terre de semence et des pommes de terre destinées à la fabrication de la fécule)</v>
      </c>
      <c r="K18" s="16" t="s">
        <v>350</v>
      </c>
      <c r="L18" s="1" t="str">
        <f>'I&amp;E mensuels - EUROSTAT'!$B$6</f>
        <v>Douanes - Eurostat</v>
      </c>
      <c r="M18" s="16" t="s">
        <v>41</v>
      </c>
      <c r="N18" s="15">
        <f>Etiquettes!$H$11</f>
        <v>0</v>
      </c>
      <c r="O18" s="16" t="str">
        <f t="shared" si="1"/>
        <v>Exportation de Pommes de terre, à l'état frais ou réfrigéré (à l'excl. des pommes de terre de primeurs du 1er janvier au 30 juin, des pommes de terre de semence et des pommes de terre destinées à la fabrication de la fécule) = 2419 0 (Douanes - Eurostat)</v>
      </c>
      <c r="P18" s="16">
        <f>Etiquettes!$I$15</f>
        <v>0</v>
      </c>
      <c r="Q18" s="16" t="s">
        <v>342</v>
      </c>
      <c r="R18" s="16">
        <f>Etiquettes!$H$17</f>
        <v>0</v>
      </c>
    </row>
    <row r="19" spans="1:18">
      <c r="A19" s="1" t="str">
        <f>Produits!$B$30</f>
        <v>Pommes de terre, non cuites ou cuites à l'eau ou à la vapeur, congelées</v>
      </c>
      <c r="B19" s="1" t="str">
        <f>Secteurs!$B$32</f>
        <v>Exportations</v>
      </c>
      <c r="C19" s="34">
        <f>('I&amp;E mensuels - EUROSTAT'!F24+'I&amp;E mensuels - EUROSTAT'!H24+'I&amp;E mensuels - EUROSTAT'!J24+'I&amp;E mensuels - EUROSTAT'!L24+'I&amp;E mensuels - EUROSTAT'!N24+'I&amp;E mensuels - EUROSTAT'!P24+'I&amp;E mensuels - EUROSTAT'!R24+'I&amp;E mensuels - EUROSTAT'!T24+'I&amp;E mensuels - EUROSTAT'!V24+'I&amp;E mensuels - EUROSTAT'!X24+'I&amp;E mensuels - EUROSTAT'!Z24+'I&amp;E mensuels - EUROSTAT'!AB24)/10^4</f>
        <v>3.2019470000000001</v>
      </c>
      <c r="E19" s="1">
        <f>Etiquettes!$H$5</f>
        <v>0</v>
      </c>
      <c r="F19" s="256">
        <v>0</v>
      </c>
      <c r="G19" s="16">
        <f>Etiquettes!$H$3</f>
        <v>0</v>
      </c>
      <c r="H19" s="2" t="s">
        <v>337</v>
      </c>
      <c r="I19" s="16">
        <f>Etiquettes!$H$6</f>
        <v>0</v>
      </c>
      <c r="J19" s="16" t="str">
        <f t="shared" si="2"/>
        <v>Exportation de Pommes de terre, non cuites ou cuites à l'eau ou à la vapeur, congelées</v>
      </c>
      <c r="K19" s="16"/>
      <c r="L19" s="1" t="str">
        <f>'I&amp;E mensuels - EUROSTAT'!$B$6</f>
        <v>Douanes - Eurostat</v>
      </c>
      <c r="M19" s="16" t="s">
        <v>41</v>
      </c>
      <c r="N19" s="15">
        <f>Etiquettes!$H$11</f>
        <v>0</v>
      </c>
      <c r="O19" s="16" t="str">
        <f t="shared" si="1"/>
        <v>Exportation de Pommes de terre, non cuites ou cuites à l'eau ou à la vapeur, congelées = 3 0 (Douanes - Eurostat)</v>
      </c>
      <c r="P19" s="16"/>
      <c r="R19" s="16"/>
    </row>
    <row r="20" spans="1:18">
      <c r="A20" s="1" t="str">
        <f>Produits!$B$38</f>
        <v>Pommes de terre, séchées, même coupées en morceaux ou en tranches, mais non autrement préparées</v>
      </c>
      <c r="B20" s="1" t="str">
        <f>Secteurs!$B$32</f>
        <v>Exportations</v>
      </c>
      <c r="C20" s="34">
        <f>('I&amp;E mensuels - EUROSTAT'!F25+'I&amp;E mensuels - EUROSTAT'!H25+'I&amp;E mensuels - EUROSTAT'!J25+'I&amp;E mensuels - EUROSTAT'!L25+'I&amp;E mensuels - EUROSTAT'!N25+'I&amp;E mensuels - EUROSTAT'!P25+'I&amp;E mensuels - EUROSTAT'!R25+'I&amp;E mensuels - EUROSTAT'!T25+'I&amp;E mensuels - EUROSTAT'!V25+'I&amp;E mensuels - EUROSTAT'!X25+'I&amp;E mensuels - EUROSTAT'!Z25+'I&amp;E mensuels - EUROSTAT'!AB25)/10^4</f>
        <v>4.5578E-2</v>
      </c>
      <c r="E20" s="1">
        <f>Etiquettes!$H$5</f>
        <v>0</v>
      </c>
      <c r="F20" s="256">
        <v>0</v>
      </c>
      <c r="G20" s="16">
        <f>Etiquettes!$H$3</f>
        <v>0</v>
      </c>
      <c r="H20" s="2" t="s">
        <v>337</v>
      </c>
      <c r="I20" s="16">
        <f>Etiquettes!$H$6</f>
        <v>0</v>
      </c>
      <c r="J20" s="16" t="str">
        <f t="shared" si="2"/>
        <v>Exportation de Pommes de terre, séchées, même coupées en morceaux ou en tranches, mais non autrement préparées</v>
      </c>
      <c r="K20" s="16"/>
      <c r="L20" s="1" t="str">
        <f>'I&amp;E mensuels - EUROSTAT'!$B$6</f>
        <v>Douanes - Eurostat</v>
      </c>
      <c r="M20" s="16" t="s">
        <v>41</v>
      </c>
      <c r="N20" s="15">
        <f>Etiquettes!$H$11</f>
        <v>0</v>
      </c>
      <c r="O20" s="16" t="str">
        <f t="shared" si="1"/>
        <v>Exportation de Pommes de terre, séchées, même coupées en morceaux ou en tranches, mais non autrement préparées = 0 0 (Douanes - Eurostat)</v>
      </c>
      <c r="P20" s="16"/>
      <c r="R20" s="16"/>
    </row>
    <row r="21" spans="1:18">
      <c r="A21" s="1" t="str">
        <f>Produits!$B$25</f>
        <v>Fécule de pommes de terre</v>
      </c>
      <c r="B21" s="1" t="str">
        <f>Secteurs!$B$32</f>
        <v>Exportations</v>
      </c>
      <c r="C21" s="34" t="e">
        <f>('I&amp;E mensuels - EUROSTAT'!F26+'I&amp;E mensuels - EUROSTAT'!H26+'I&amp;E mensuels - EUROSTAT'!J26+'I&amp;E mensuels - EUROSTAT'!L26+'I&amp;E mensuels - EUROSTAT'!N26+'I&amp;E mensuels - EUROSTAT'!P26+'I&amp;E mensuels - EUROSTAT'!R26+'I&amp;E mensuels - EUROSTAT'!T26+'I&amp;E mensuels - EUROSTAT'!V26+'I&amp;E mensuels - EUROSTAT'!X26+'I&amp;E mensuels - EUROSTAT'!Z26+'I&amp;E mensuels - EUROSTAT'!AB26)/10^4</f>
        <v>#VALUE!</v>
      </c>
      <c r="E21" s="1">
        <f>Etiquettes!$H$5</f>
        <v>0</v>
      </c>
      <c r="F21" s="15" t="s">
        <v>337</v>
      </c>
      <c r="G21" s="16">
        <f>Etiquettes!$H$3</f>
        <v>0</v>
      </c>
      <c r="H21" s="2" t="s">
        <v>337</v>
      </c>
      <c r="I21" s="16">
        <f>Etiquettes!$H$6</f>
        <v>0</v>
      </c>
      <c r="J21" s="16" t="str">
        <f t="shared" si="2"/>
        <v>Exportation de Fécule de pommes de terre</v>
      </c>
      <c r="K21" s="16"/>
      <c r="L21" s="1" t="str">
        <f>'I&amp;E mensuels - EUROSTAT'!$B$6</f>
        <v>Douanes - Eurostat</v>
      </c>
      <c r="M21" s="16" t="s">
        <v>41</v>
      </c>
      <c r="N21" s="15">
        <f>Etiquettes!$H$11</f>
        <v>0</v>
      </c>
      <c r="O21" s="16" t="str">
        <f t="shared" si="1"/>
        <v>Exportation de Fécule de pommes de terre</v>
      </c>
      <c r="P21" s="16"/>
      <c r="Q21" s="16"/>
    </row>
    <row r="22" spans="1:18">
      <c r="A22" s="1" t="str">
        <f>Produits!$B$34</f>
        <v>Pommes de terre, simpl. cuites, congelées</v>
      </c>
      <c r="B22" s="1" t="str">
        <f>Secteurs!$B$32</f>
        <v>Exportations</v>
      </c>
      <c r="C22" s="34">
        <f>('I&amp;E mensuels - EUROSTAT'!F27+'I&amp;E mensuels - EUROSTAT'!H27+'I&amp;E mensuels - EUROSTAT'!J27+'I&amp;E mensuels - EUROSTAT'!L27+'I&amp;E mensuels - EUROSTAT'!N27+'I&amp;E mensuels - EUROSTAT'!P27+'I&amp;E mensuels - EUROSTAT'!R27+'I&amp;E mensuels - EUROSTAT'!T27+'I&amp;E mensuels - EUROSTAT'!V27+'I&amp;E mensuels - EUROSTAT'!X27+'I&amp;E mensuels - EUROSTAT'!Z27+'I&amp;E mensuels - EUROSTAT'!AB27)/10^4</f>
        <v>293.98624100000001</v>
      </c>
      <c r="E22" s="1">
        <f>Etiquettes!$H$5</f>
        <v>0</v>
      </c>
      <c r="F22" s="256">
        <v>0</v>
      </c>
      <c r="G22" s="16">
        <f>Etiquettes!$H$3</f>
        <v>0</v>
      </c>
      <c r="H22" s="2" t="s">
        <v>337</v>
      </c>
      <c r="I22" s="16">
        <f>Etiquettes!$H$6</f>
        <v>0</v>
      </c>
      <c r="J22" s="16" t="str">
        <f t="shared" si="2"/>
        <v>Exportation de Pommes de terre, simpl. cuites, congelées</v>
      </c>
      <c r="K22" s="16"/>
      <c r="L22" s="1" t="str">
        <f>'I&amp;E mensuels - EUROSTAT'!$B$6</f>
        <v>Douanes - Eurostat</v>
      </c>
      <c r="M22" s="16" t="s">
        <v>41</v>
      </c>
      <c r="N22" s="15">
        <f>Etiquettes!$H$11</f>
        <v>0</v>
      </c>
      <c r="O22" s="16" t="str">
        <f t="shared" si="1"/>
        <v>Exportation de Pommes de terre, simpl. cuites, congelées = 294 0 (Douanes - Eurostat)</v>
      </c>
      <c r="P22" s="16"/>
    </row>
    <row r="23" spans="1:18">
      <c r="A23" s="1" t="str">
        <f>Produits!$B$42</f>
        <v>Pommes de terre, préparées ou conservées sous forme de farines, semoules ou flocons, congelées</v>
      </c>
      <c r="B23" s="1" t="str">
        <f>Secteurs!$B$32</f>
        <v>Exportations</v>
      </c>
      <c r="C23" s="34">
        <f>('I&amp;E mensuels - EUROSTAT'!F28+'I&amp;E mensuels - EUROSTAT'!H28+'I&amp;E mensuels - EUROSTAT'!J28+'I&amp;E mensuels - EUROSTAT'!L28+'I&amp;E mensuels - EUROSTAT'!N28+'I&amp;E mensuels - EUROSTAT'!P28+'I&amp;E mensuels - EUROSTAT'!R28+'I&amp;E mensuels - EUROSTAT'!T28+'I&amp;E mensuels - EUROSTAT'!V28+'I&amp;E mensuels - EUROSTAT'!X28+'I&amp;E mensuels - EUROSTAT'!Z28+'I&amp;E mensuels - EUROSTAT'!AB28)/10^4</f>
        <v>9.2710999999999988E-2</v>
      </c>
      <c r="E23" s="1">
        <f>Etiquettes!$H$5</f>
        <v>0</v>
      </c>
      <c r="F23" s="256">
        <v>0</v>
      </c>
      <c r="G23" s="16">
        <f>Etiquettes!$H$3</f>
        <v>0</v>
      </c>
      <c r="H23" s="2" t="s">
        <v>337</v>
      </c>
      <c r="I23" s="16">
        <f>Etiquettes!$H$6</f>
        <v>0</v>
      </c>
      <c r="J23" s="16" t="str">
        <f t="shared" si="2"/>
        <v>Exportation de Pommes de terre, préparées ou conservées sous forme de farines, semoules ou flocons, congelées</v>
      </c>
      <c r="K23" s="16"/>
      <c r="L23" s="1" t="str">
        <f>'I&amp;E mensuels - EUROSTAT'!$B$6</f>
        <v>Douanes - Eurostat</v>
      </c>
      <c r="M23" s="16" t="s">
        <v>41</v>
      </c>
      <c r="N23" s="15">
        <f>Etiquettes!$H$11</f>
        <v>0</v>
      </c>
      <c r="O23" s="16" t="str">
        <f t="shared" si="1"/>
        <v>Exportation de Pommes de terre, préparées ou conservées sous forme de farines, semoules ou flocons, congelées = 0 0 (Douanes - Eurostat)</v>
      </c>
      <c r="P23" s="16"/>
    </row>
    <row r="24" spans="1:18">
      <c r="A24" s="1" t="str">
        <f>Produits!$B$33</f>
        <v>Pommes de terre, préparées ou conservées autrement qu'au vinaigre ou à l'acide acétique, congelées (à l'excl. des pommes de terre simpl. cuites ou des pommes de terre sous forme de farines, semoules ou flocons)</v>
      </c>
      <c r="B24" s="1" t="str">
        <f>Secteurs!$B$32</f>
        <v>Exportations</v>
      </c>
      <c r="C24" s="34">
        <f>('I&amp;E mensuels - EUROSTAT'!F29+'I&amp;E mensuels - EUROSTAT'!H29+'I&amp;E mensuels - EUROSTAT'!J29+'I&amp;E mensuels - EUROSTAT'!L29+'I&amp;E mensuels - EUROSTAT'!N29+'I&amp;E mensuels - EUROSTAT'!P29+'I&amp;E mensuels - EUROSTAT'!R29+'I&amp;E mensuels - EUROSTAT'!T29+'I&amp;E mensuels - EUROSTAT'!V29+'I&amp;E mensuels - EUROSTAT'!X29+'I&amp;E mensuels - EUROSTAT'!Z29+'I&amp;E mensuels - EUROSTAT'!AB29)/10^4</f>
        <v>23.019168999999998</v>
      </c>
      <c r="E24" s="1">
        <f>Etiquettes!$H$5</f>
        <v>0</v>
      </c>
      <c r="F24" s="256">
        <v>0</v>
      </c>
      <c r="G24" s="16">
        <f>Etiquettes!$H$3</f>
        <v>0</v>
      </c>
      <c r="H24" s="2" t="s">
        <v>337</v>
      </c>
      <c r="I24" s="16">
        <f>Etiquettes!$H$6</f>
        <v>0</v>
      </c>
      <c r="J24" s="16" t="str">
        <f t="shared" si="2"/>
        <v>Exportation de Pommes de terre, préparées ou conservées autrement qu'au vinaigre ou à l'acide acétique, congelées (à l'excl. des pommes de terre simpl. cuites ou des pommes de terre sous forme de farines, semoules ou flocons)</v>
      </c>
      <c r="K24" s="16"/>
      <c r="L24" s="1" t="str">
        <f>'I&amp;E mensuels - EUROSTAT'!$B$6</f>
        <v>Douanes - Eurostat</v>
      </c>
      <c r="M24" s="16" t="s">
        <v>41</v>
      </c>
      <c r="N24" s="15">
        <f>Etiquettes!$H$11</f>
        <v>0</v>
      </c>
      <c r="O24" s="16" t="str">
        <f t="shared" si="1"/>
        <v>Exportation de Pommes de terre, préparées ou conservées autrement qu'au vinaigre ou à l'acide acétique, congelées (à l'excl. des pommes de terre simpl. cuites ou des pommes de terre sous forme de farines, semoules ou flocons) = 23 0 (Douanes - Eurostat)</v>
      </c>
      <c r="P24" s="16"/>
    </row>
    <row r="25" spans="1:18">
      <c r="A25" s="1" t="str">
        <f>Produits!$B$40</f>
        <v>Pommes de terre, sous forme de farines, semoules ou flocons, non congelées</v>
      </c>
      <c r="B25" s="1" t="str">
        <f>Secteurs!$B$32</f>
        <v>Exportations</v>
      </c>
      <c r="C25" s="34">
        <f>('I&amp;E mensuels - EUROSTAT'!F30+'I&amp;E mensuels - EUROSTAT'!H30+'I&amp;E mensuels - EUROSTAT'!J30+'I&amp;E mensuels - EUROSTAT'!L30+'I&amp;E mensuels - EUROSTAT'!N30+'I&amp;E mensuels - EUROSTAT'!P30+'I&amp;E mensuels - EUROSTAT'!R30+'I&amp;E mensuels - EUROSTAT'!T30+'I&amp;E mensuels - EUROSTAT'!V30+'I&amp;E mensuels - EUROSTAT'!X30+'I&amp;E mensuels - EUROSTAT'!Z30+'I&amp;E mensuels - EUROSTAT'!AB30)/10^4</f>
        <v>12.056117</v>
      </c>
      <c r="E25" s="1">
        <f>Etiquettes!$H$5</f>
        <v>0</v>
      </c>
      <c r="F25" s="256">
        <v>0</v>
      </c>
      <c r="G25" s="16">
        <f>Etiquettes!$H$3</f>
        <v>0</v>
      </c>
      <c r="H25" s="2" t="s">
        <v>337</v>
      </c>
      <c r="I25" s="16">
        <f>Etiquettes!$H$6</f>
        <v>0</v>
      </c>
      <c r="J25" s="16" t="str">
        <f t="shared" si="2"/>
        <v>Exportation de Pommes de terre, sous forme de farines, semoules ou flocons, non congelées</v>
      </c>
      <c r="K25" s="16"/>
      <c r="L25" s="1" t="str">
        <f>'I&amp;E mensuels - EUROSTAT'!$B$6</f>
        <v>Douanes - Eurostat</v>
      </c>
      <c r="M25" s="16" t="s">
        <v>41</v>
      </c>
      <c r="N25" s="15">
        <f>Etiquettes!$H$11</f>
        <v>0</v>
      </c>
      <c r="O25" s="16" t="str">
        <f t="shared" si="1"/>
        <v>Exportation de Pommes de terre, sous forme de farines, semoules ou flocons, non congelées = 12 0 (Douanes - Eurostat)</v>
      </c>
      <c r="P25" s="16"/>
    </row>
    <row r="26" spans="1:18">
      <c r="A26" s="1" t="str">
        <f>Produits!$B$45</f>
        <v>Pommes de terre, en fines tranches, frites, même salées ou aromatisées, en emballages hermétiquement clos, propres à la consommation en l'état, non congelées</v>
      </c>
      <c r="B26" s="1" t="str">
        <f>Secteurs!$B$32</f>
        <v>Exportations</v>
      </c>
      <c r="C26" s="34">
        <f>('I&amp;E mensuels - EUROSTAT'!F31+'I&amp;E mensuels - EUROSTAT'!H31+'I&amp;E mensuels - EUROSTAT'!J31+'I&amp;E mensuels - EUROSTAT'!L31+'I&amp;E mensuels - EUROSTAT'!N31+'I&amp;E mensuels - EUROSTAT'!P31+'I&amp;E mensuels - EUROSTAT'!R31+'I&amp;E mensuels - EUROSTAT'!T31+'I&amp;E mensuels - EUROSTAT'!V31+'I&amp;E mensuels - EUROSTAT'!X31+'I&amp;E mensuels - EUROSTAT'!Z31+'I&amp;E mensuels - EUROSTAT'!AB31)/10^4</f>
        <v>4.2705080000000004</v>
      </c>
      <c r="E26" s="1">
        <f>Etiquettes!$H$5</f>
        <v>0</v>
      </c>
      <c r="F26" s="256">
        <v>0</v>
      </c>
      <c r="G26" s="16">
        <f>Etiquettes!$H$3</f>
        <v>0</v>
      </c>
      <c r="H26" s="2" t="s">
        <v>337</v>
      </c>
      <c r="I26" s="16">
        <f>Etiquettes!$H$6</f>
        <v>0</v>
      </c>
      <c r="J26" s="16" t="str">
        <f t="shared" si="2"/>
        <v>Exportation de Pommes de terre, en fines tranches, frites, même salées ou aromatisées, en emballages hermétiquement clos, propres à la consommation en l'état, non congelées</v>
      </c>
      <c r="K26" s="16"/>
      <c r="L26" s="1" t="str">
        <f>'I&amp;E mensuels - EUROSTAT'!$B$6</f>
        <v>Douanes - Eurostat</v>
      </c>
      <c r="M26" s="16" t="s">
        <v>41</v>
      </c>
      <c r="N26" s="15">
        <f>Etiquettes!$H$11</f>
        <v>0</v>
      </c>
      <c r="O26" s="16" t="str">
        <f t="shared" si="1"/>
        <v>Exportation de Pommes de terre, en fines tranches, frites, même salées ou aromatisées, en emballages hermétiquement clos, propres à la consommation en l'état, non congelées = 4 0 (Douanes - Eurostat)</v>
      </c>
      <c r="P26" s="16"/>
    </row>
    <row r="27" spans="1:18">
      <c r="A27"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27" s="1" t="str">
        <f>Secteurs!$B$32</f>
        <v>Exportations</v>
      </c>
      <c r="C27" s="34">
        <f>('I&amp;E mensuels - EUROSTAT'!F32+'I&amp;E mensuels - EUROSTAT'!H32+'I&amp;E mensuels - EUROSTAT'!J32+'I&amp;E mensuels - EUROSTAT'!L32+'I&amp;E mensuels - EUROSTAT'!N32+'I&amp;E mensuels - EUROSTAT'!P32+'I&amp;E mensuels - EUROSTAT'!R32+'I&amp;E mensuels - EUROSTAT'!T32+'I&amp;E mensuels - EUROSTAT'!V32+'I&amp;E mensuels - EUROSTAT'!X32+'I&amp;E mensuels - EUROSTAT'!Z32+'I&amp;E mensuels - EUROSTAT'!AB32)/10^4</f>
        <v>7.0198839999999993</v>
      </c>
      <c r="E27" s="1">
        <f>Etiquettes!$H$5</f>
        <v>0</v>
      </c>
      <c r="F27" s="256">
        <v>0</v>
      </c>
      <c r="G27" s="16">
        <f>Etiquettes!$H$3</f>
        <v>0</v>
      </c>
      <c r="H27" s="2" t="s">
        <v>337</v>
      </c>
      <c r="I27" s="16">
        <f>Etiquettes!$H$6</f>
        <v>0</v>
      </c>
      <c r="J27" s="16" t="str">
        <f t="shared" si="2"/>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7" s="16"/>
      <c r="L27" s="1" t="str">
        <f>'I&amp;E mensuels - EUROSTAT'!$B$6</f>
        <v>Douanes - Eurostat</v>
      </c>
      <c r="M27" s="16" t="s">
        <v>41</v>
      </c>
      <c r="N27" s="15">
        <f>Etiquettes!$H$11</f>
        <v>0</v>
      </c>
      <c r="O27" s="16"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0 (Douanes - Eurostat)</v>
      </c>
      <c r="P27" s="16"/>
    </row>
    <row r="28" spans="1:18">
      <c r="A28" s="1" t="str">
        <f>Secteurs!$B$31</f>
        <v>Importations</v>
      </c>
      <c r="B28" s="1" t="str">
        <f>Produits!$B$4</f>
        <v>Pommes de terre de semence</v>
      </c>
      <c r="C28" s="34">
        <f>('I&amp;E mensuels - EUROSTAT'!AC20+'I&amp;E mensuels - EUROSTAT'!AE20+'I&amp;E mensuels - EUROSTAT'!AG20+'I&amp;E mensuels - EUROSTAT'!AI20+'I&amp;E mensuels - EUROSTAT'!AK20+'I&amp;E mensuels - EUROSTAT'!AM20+'I&amp;E mensuels - EUROSTAT'!AO20+'I&amp;E mensuels - EUROSTAT'!AQ20+'I&amp;E mensuels - EUROSTAT'!AS20+'I&amp;E mensuels - EUROSTAT'!AU20+'I&amp;E mensuels - EUROSTAT'!AW20+'I&amp;E mensuels - EUROSTAT'!AY20)/10^4</f>
        <v>38.780264000000003</v>
      </c>
      <c r="E28" s="1">
        <f>Etiquettes!$H$5</f>
        <v>0</v>
      </c>
      <c r="F28" s="1">
        <f>Etiquettes!$I$4</f>
        <v>0</v>
      </c>
      <c r="G28" s="16">
        <f>Etiquettes!$H$3</f>
        <v>0</v>
      </c>
      <c r="H28" s="2" t="s">
        <v>417</v>
      </c>
      <c r="I28" s="16">
        <f>Etiquettes!$H$6</f>
        <v>0</v>
      </c>
      <c r="J28" s="16" t="str">
        <f t="shared" ref="J28:J40" si="3">_xlfn.CONCAT("Importation de ",B28)</f>
        <v>Importation de Pommes de terre de semence</v>
      </c>
      <c r="K28" s="16"/>
      <c r="L28" s="1" t="str">
        <f>'I&amp;E mensuels - EUROSTAT'!$B$6</f>
        <v>Douanes - Eurostat</v>
      </c>
      <c r="M28" s="16" t="s">
        <v>41</v>
      </c>
      <c r="N28" s="15">
        <f>Etiquettes!$H$11</f>
        <v>0</v>
      </c>
      <c r="O28" s="16" t="str">
        <f t="shared" si="1"/>
        <v>Importation de Pommes de terre de semence = 39 0 (Douanes - Eurostat)</v>
      </c>
      <c r="P28" s="16">
        <f>Etiquettes!$I$15</f>
        <v>0</v>
      </c>
      <c r="Q28" s="16" t="s">
        <v>342</v>
      </c>
      <c r="R28" s="16">
        <f>Etiquettes!$H$17</f>
        <v>0</v>
      </c>
    </row>
    <row r="29" spans="1:18">
      <c r="A29" s="1" t="str">
        <f>Secteurs!$B$31</f>
        <v>Importations</v>
      </c>
      <c r="B29" s="1" t="str">
        <f>Produits!$B$7</f>
        <v>Pommes de terre, à l'état frais ou réfrigéré, destinées à la fabrication de la fécule</v>
      </c>
      <c r="C29" s="34">
        <f>('I&amp;E mensuels - EUROSTAT'!AC21+'I&amp;E mensuels - EUROSTAT'!AE21+'I&amp;E mensuels - EUROSTAT'!AG21+'I&amp;E mensuels - EUROSTAT'!AI21+'I&amp;E mensuels - EUROSTAT'!AK21+'I&amp;E mensuels - EUROSTAT'!AM21+'I&amp;E mensuels - EUROSTAT'!AO21+'I&amp;E mensuels - EUROSTAT'!AQ21+'I&amp;E mensuels - EUROSTAT'!AS21+'I&amp;E mensuels - EUROSTAT'!AU21+'I&amp;E mensuels - EUROSTAT'!AW21+'I&amp;E mensuels - EUROSTAT'!AY21)/10^4</f>
        <v>4.5098089999999997</v>
      </c>
      <c r="E29" s="1">
        <f>Etiquettes!$H$5</f>
        <v>0</v>
      </c>
      <c r="F29" s="1">
        <f>Etiquettes!$I$4</f>
        <v>0</v>
      </c>
      <c r="G29" s="16">
        <f>Etiquettes!$H$3</f>
        <v>0</v>
      </c>
      <c r="H29" s="2" t="s">
        <v>417</v>
      </c>
      <c r="I29" s="16">
        <f>Etiquettes!$H$6</f>
        <v>0</v>
      </c>
      <c r="J29" s="16" t="str">
        <f t="shared" si="3"/>
        <v>Importation de Pommes de terre, à l'état frais ou réfrigéré, destinées à la fabrication de la fécule</v>
      </c>
      <c r="K29" s="16"/>
      <c r="L29" s="1" t="str">
        <f>'I&amp;E mensuels - EUROSTAT'!$B$6</f>
        <v>Douanes - Eurostat</v>
      </c>
      <c r="M29" s="16" t="s">
        <v>41</v>
      </c>
      <c r="N29" s="15">
        <f>Etiquettes!$H$11</f>
        <v>0</v>
      </c>
      <c r="O29" s="16" t="str">
        <f t="shared" si="1"/>
        <v>Importation de Pommes de terre, à l'état frais ou réfrigéré, destinées à la fabrication de la fécule = 5 0 (Douanes - Eurostat)</v>
      </c>
      <c r="P29" s="16">
        <f>Etiquettes!$I$15</f>
        <v>0</v>
      </c>
      <c r="Q29" s="16" t="s">
        <v>342</v>
      </c>
      <c r="R29" s="16">
        <f>Etiquettes!$H$17</f>
        <v>0</v>
      </c>
    </row>
    <row r="30" spans="1:18">
      <c r="A30" s="1" t="str">
        <f>Secteurs!$B$31</f>
        <v>Importations</v>
      </c>
      <c r="B30" s="1" t="str">
        <f>Produits!$B$10</f>
        <v>Pommes de terre de primeurs, à l'état frais ou réfrigéré, du 1er janvier au 30 juin</v>
      </c>
      <c r="C30" s="34">
        <f>('I&amp;E mensuels - EUROSTAT'!AC22+'I&amp;E mensuels - EUROSTAT'!AE22+'I&amp;E mensuels - EUROSTAT'!AG22+'I&amp;E mensuels - EUROSTAT'!AI22+'I&amp;E mensuels - EUROSTAT'!AK22+'I&amp;E mensuels - EUROSTAT'!AM22+'I&amp;E mensuels - EUROSTAT'!AO22+'I&amp;E mensuels - EUROSTAT'!AQ22+'I&amp;E mensuels - EUROSTAT'!AS22+'I&amp;E mensuels - EUROSTAT'!AU22+'I&amp;E mensuels - EUROSTAT'!AW22+'I&amp;E mensuels - EUROSTAT'!AY22)/10^4</f>
        <v>24.684082999999998</v>
      </c>
      <c r="E30" s="1">
        <f>Etiquettes!$H$5</f>
        <v>0</v>
      </c>
      <c r="F30" s="1">
        <f>Etiquettes!$I$4</f>
        <v>0</v>
      </c>
      <c r="G30" s="16">
        <f>Etiquettes!$H$3</f>
        <v>0</v>
      </c>
      <c r="H30" s="2" t="s">
        <v>417</v>
      </c>
      <c r="I30" s="16">
        <f>Etiquettes!$H$6</f>
        <v>0</v>
      </c>
      <c r="J30" s="16" t="str">
        <f t="shared" si="3"/>
        <v>Importation de Pommes de terre de primeurs, à l'état frais ou réfrigéré, du 1er janvier au 30 juin</v>
      </c>
      <c r="K30" s="16"/>
      <c r="L30" s="1" t="str">
        <f>'I&amp;E mensuels - EUROSTAT'!$B$6</f>
        <v>Douanes - Eurostat</v>
      </c>
      <c r="M30" s="16" t="s">
        <v>41</v>
      </c>
      <c r="N30" s="15">
        <f>Etiquettes!$H$11</f>
        <v>0</v>
      </c>
      <c r="O30" s="16" t="str">
        <f t="shared" si="1"/>
        <v>Importation de Pommes de terre de primeurs, à l'état frais ou réfrigéré, du 1er janvier au 30 juin = 25 0 (Douanes - Eurostat)</v>
      </c>
      <c r="P30" s="16">
        <f>Etiquettes!$I$15</f>
        <v>0</v>
      </c>
      <c r="Q30" s="16" t="s">
        <v>342</v>
      </c>
      <c r="R30" s="16">
        <f>Etiquettes!$H$17</f>
        <v>0</v>
      </c>
    </row>
    <row r="31" spans="1:18">
      <c r="A31" s="1" t="str">
        <f>Secteurs!$B$31</f>
        <v>Importations</v>
      </c>
      <c r="B31" s="1" t="str">
        <f>Produits!$B$12</f>
        <v>Pommes de terre, à l'état frais ou réfrigéré (à l'excl. des pommes de terre de primeurs du 1er janvier au 30 juin, des pommes de terre de semence et des pommes de terre destinées à la fabrication de la fécule)</v>
      </c>
      <c r="C31" s="34">
        <f>('I&amp;E mensuels - EUROSTAT'!AC23+'I&amp;E mensuels - EUROSTAT'!AE23+'I&amp;E mensuels - EUROSTAT'!AG23+'I&amp;E mensuels - EUROSTAT'!AI23+'I&amp;E mensuels - EUROSTAT'!AK23+'I&amp;E mensuels - EUROSTAT'!AM23+'I&amp;E mensuels - EUROSTAT'!AO23+'I&amp;E mensuels - EUROSTAT'!AQ23+'I&amp;E mensuels - EUROSTAT'!AS23+'I&amp;E mensuels - EUROSTAT'!AU23+'I&amp;E mensuels - EUROSTAT'!AW23+'I&amp;E mensuels - EUROSTAT'!AY23)/10^4</f>
        <v>302.28707199999997</v>
      </c>
      <c r="E31" s="1">
        <f>Etiquettes!$H$5</f>
        <v>0</v>
      </c>
      <c r="F31" s="1">
        <f>Etiquettes!$I$4</f>
        <v>0</v>
      </c>
      <c r="G31" s="16">
        <f>Etiquettes!$H$3</f>
        <v>0</v>
      </c>
      <c r="H31" s="2" t="s">
        <v>417</v>
      </c>
      <c r="I31" s="16">
        <f>Etiquettes!$H$6</f>
        <v>0</v>
      </c>
      <c r="J31" s="16" t="str">
        <f t="shared" si="3"/>
        <v>Importation de Pommes de terre, à l'état frais ou réfrigéré (à l'excl. des pommes de terre de primeurs du 1er janvier au 30 juin, des pommes de terre de semence et des pommes de terre destinées à la fabrication de la fécule)</v>
      </c>
      <c r="K31" s="16"/>
      <c r="L31" s="1" t="str">
        <f>'I&amp;E mensuels - EUROSTAT'!$B$6</f>
        <v>Douanes - Eurostat</v>
      </c>
      <c r="M31" s="16" t="s">
        <v>41</v>
      </c>
      <c r="N31" s="15">
        <f>Etiquettes!$H$11</f>
        <v>0</v>
      </c>
      <c r="O31" s="16" t="str">
        <f t="shared" si="1"/>
        <v>Importation de Pommes de terre, à l'état frais ou réfrigéré (à l'excl. des pommes de terre de primeurs du 1er janvier au 30 juin, des pommes de terre de semence et des pommes de terre destinées à la fabrication de la fécule) = 302 0 (Douanes - Eurostat)</v>
      </c>
      <c r="P31" s="16">
        <f>Etiquettes!$I$15</f>
        <v>0</v>
      </c>
      <c r="Q31" s="16" t="s">
        <v>342</v>
      </c>
      <c r="R31" s="16">
        <f>Etiquettes!$H$17</f>
        <v>0</v>
      </c>
    </row>
    <row r="32" spans="1:18">
      <c r="A32" s="1" t="str">
        <f>Secteurs!$B$31</f>
        <v>Importations</v>
      </c>
      <c r="B32" s="1" t="str">
        <f>Produits!$B$30</f>
        <v>Pommes de terre, non cuites ou cuites à l'eau ou à la vapeur, congelées</v>
      </c>
      <c r="C32" s="34">
        <f>('I&amp;E mensuels - EUROSTAT'!AC24+'I&amp;E mensuels - EUROSTAT'!AE24+'I&amp;E mensuels - EUROSTAT'!AG24+'I&amp;E mensuels - EUROSTAT'!AI24+'I&amp;E mensuels - EUROSTAT'!AK24+'I&amp;E mensuels - EUROSTAT'!AM24+'I&amp;E mensuels - EUROSTAT'!AO24+'I&amp;E mensuels - EUROSTAT'!AQ24+'I&amp;E mensuels - EUROSTAT'!AS24+'I&amp;E mensuels - EUROSTAT'!AU24+'I&amp;E mensuels - EUROSTAT'!AW24+'I&amp;E mensuels - EUROSTAT'!AY24)/10^4</f>
        <v>18.019222000000003</v>
      </c>
      <c r="E32" s="1">
        <f>Etiquettes!$H$5</f>
        <v>0</v>
      </c>
      <c r="F32" s="256">
        <v>0</v>
      </c>
      <c r="G32" s="16">
        <f>Etiquettes!$H$3</f>
        <v>0</v>
      </c>
      <c r="H32" s="2" t="s">
        <v>417</v>
      </c>
      <c r="I32" s="16">
        <f>Etiquettes!$H$6</f>
        <v>0</v>
      </c>
      <c r="J32" s="16" t="str">
        <f t="shared" si="3"/>
        <v>Importation de Pommes de terre, non cuites ou cuites à l'eau ou à la vapeur, congelées</v>
      </c>
      <c r="K32" s="16"/>
      <c r="L32" s="1" t="str">
        <f>'I&amp;E mensuels - EUROSTAT'!$B$6</f>
        <v>Douanes - Eurostat</v>
      </c>
      <c r="M32" s="16" t="s">
        <v>41</v>
      </c>
      <c r="N32" s="15">
        <f>Etiquettes!$H$11</f>
        <v>0</v>
      </c>
      <c r="O32" s="16" t="str">
        <f t="shared" si="1"/>
        <v>Importation de Pommes de terre, non cuites ou cuites à l'eau ou à la vapeur, congelées = 18 0 (Douanes - Eurostat)</v>
      </c>
      <c r="P32" s="16"/>
    </row>
    <row r="33" spans="1:18">
      <c r="A33" s="1" t="str">
        <f>Secteurs!$B$31</f>
        <v>Importations</v>
      </c>
      <c r="B33" s="1" t="str">
        <f>Produits!$B$38</f>
        <v>Pommes de terre, séchées, même coupées en morceaux ou en tranches, mais non autrement préparées</v>
      </c>
      <c r="C33" s="34">
        <f>('I&amp;E mensuels - EUROSTAT'!AC25+'I&amp;E mensuels - EUROSTAT'!AE25+'I&amp;E mensuels - EUROSTAT'!AG25+'I&amp;E mensuels - EUROSTAT'!AI25+'I&amp;E mensuels - EUROSTAT'!AK25+'I&amp;E mensuels - EUROSTAT'!AM25+'I&amp;E mensuels - EUROSTAT'!AO25+'I&amp;E mensuels - EUROSTAT'!AQ25+'I&amp;E mensuels - EUROSTAT'!AS25+'I&amp;E mensuels - EUROSTAT'!AU25+'I&amp;E mensuels - EUROSTAT'!AW25+'I&amp;E mensuels - EUROSTAT'!AY25)/10^4</f>
        <v>1.4185479999999999</v>
      </c>
      <c r="E33" s="1">
        <f>Etiquettes!$H$5</f>
        <v>0</v>
      </c>
      <c r="F33" s="256">
        <v>0</v>
      </c>
      <c r="G33" s="16">
        <f>Etiquettes!$H$3</f>
        <v>0</v>
      </c>
      <c r="H33" s="2" t="s">
        <v>417</v>
      </c>
      <c r="I33" s="16">
        <f>Etiquettes!$H$6</f>
        <v>0</v>
      </c>
      <c r="J33" s="16" t="str">
        <f t="shared" si="3"/>
        <v>Importation de Pommes de terre, séchées, même coupées en morceaux ou en tranches, mais non autrement préparées</v>
      </c>
      <c r="K33" s="16"/>
      <c r="L33" s="1" t="str">
        <f>'I&amp;E mensuels - EUROSTAT'!$B$6</f>
        <v>Douanes - Eurostat</v>
      </c>
      <c r="M33" s="16" t="s">
        <v>41</v>
      </c>
      <c r="N33" s="15">
        <f>Etiquettes!$H$11</f>
        <v>0</v>
      </c>
      <c r="O33" s="16" t="str">
        <f t="shared" si="1"/>
        <v>Importation de Pommes de terre, séchées, même coupées en morceaux ou en tranches, mais non autrement préparées = 1 0 (Douanes - Eurostat)</v>
      </c>
      <c r="P33" s="16"/>
    </row>
    <row r="34" spans="1:18">
      <c r="A34" s="1" t="str">
        <f>Secteurs!$B$31</f>
        <v>Importations</v>
      </c>
      <c r="B34" s="1" t="str">
        <f>Produits!$B$25</f>
        <v>Fécule de pommes de terre</v>
      </c>
      <c r="C34" s="34">
        <f>('I&amp;E mensuels - EUROSTAT'!AC26+'I&amp;E mensuels - EUROSTAT'!AE26+'I&amp;E mensuels - EUROSTAT'!AG26+'I&amp;E mensuels - EUROSTAT'!AI26+'I&amp;E mensuels - EUROSTAT'!AK26+'I&amp;E mensuels - EUROSTAT'!AM26+'I&amp;E mensuels - EUROSTAT'!AO26+'I&amp;E mensuels - EUROSTAT'!AQ26+'I&amp;E mensuels - EUROSTAT'!AS26+'I&amp;E mensuels - EUROSTAT'!AU26+'I&amp;E mensuels - EUROSTAT'!AW26+'I&amp;E mensuels - EUROSTAT'!AY26)/10^4</f>
        <v>24.559195999999996</v>
      </c>
      <c r="E34" s="1">
        <f>Etiquettes!$H$5</f>
        <v>0</v>
      </c>
      <c r="F34" s="1">
        <f>Etiquettes!$I$4</f>
        <v>0</v>
      </c>
      <c r="G34" s="16">
        <f>Etiquettes!$H$3</f>
        <v>0</v>
      </c>
      <c r="H34" s="2" t="s">
        <v>417</v>
      </c>
      <c r="I34" s="16">
        <f>Etiquettes!$H$6</f>
        <v>0</v>
      </c>
      <c r="J34" s="16" t="str">
        <f t="shared" si="3"/>
        <v>Importation de Fécule de pommes de terre</v>
      </c>
      <c r="K34" s="16"/>
      <c r="L34" s="1" t="str">
        <f>'I&amp;E mensuels - EUROSTAT'!$B$6</f>
        <v>Douanes - Eurostat</v>
      </c>
      <c r="M34" s="16" t="s">
        <v>41</v>
      </c>
      <c r="N34" s="15">
        <f>Etiquettes!$H$11</f>
        <v>0</v>
      </c>
      <c r="O34" s="16" t="str">
        <f t="shared" ref="O34:O65" si="4">_xlfn.CONCAT(J34,IF(OR(ISBLANK(C34),ISERROR(C34)),"",_xlfn.CONCAT(" = ",MROUND(C34,1)," ",E34," (",L34,")")))</f>
        <v>Importation de Fécule de pommes de terre = 25 0 (Douanes - Eurostat)</v>
      </c>
      <c r="P34" s="16">
        <f>Etiquettes!$I$15</f>
        <v>0</v>
      </c>
      <c r="Q34" s="16" t="s">
        <v>342</v>
      </c>
      <c r="R34" s="16">
        <f>Etiquettes!$H$17</f>
        <v>0</v>
      </c>
    </row>
    <row r="35" spans="1:18">
      <c r="A35" s="1" t="str">
        <f>Secteurs!$B$31</f>
        <v>Importations</v>
      </c>
      <c r="B35" s="1" t="str">
        <f>Produits!$B$34</f>
        <v>Pommes de terre, simpl. cuites, congelées</v>
      </c>
      <c r="C35" s="34">
        <f>('I&amp;E mensuels - EUROSTAT'!AC27+'I&amp;E mensuels - EUROSTAT'!AE27+'I&amp;E mensuels - EUROSTAT'!AG27+'I&amp;E mensuels - EUROSTAT'!AI27+'I&amp;E mensuels - EUROSTAT'!AK27+'I&amp;E mensuels - EUROSTAT'!AM27+'I&amp;E mensuels - EUROSTAT'!AO27+'I&amp;E mensuels - EUROSTAT'!AQ27+'I&amp;E mensuels - EUROSTAT'!AS27+'I&amp;E mensuels - EUROSTAT'!AU27+'I&amp;E mensuels - EUROSTAT'!AW27+'I&amp;E mensuels - EUROSTAT'!AY27)/10^4</f>
        <v>380.13305199999996</v>
      </c>
      <c r="E35" s="1">
        <f>Etiquettes!$H$5</f>
        <v>0</v>
      </c>
      <c r="F35" s="256">
        <v>0</v>
      </c>
      <c r="G35" s="16">
        <f>Etiquettes!$H$3</f>
        <v>0</v>
      </c>
      <c r="H35" s="2" t="s">
        <v>417</v>
      </c>
      <c r="I35" s="16">
        <f>Etiquettes!$H$6</f>
        <v>0</v>
      </c>
      <c r="J35" s="16" t="str">
        <f t="shared" si="3"/>
        <v>Importation de Pommes de terre, simpl. cuites, congelées</v>
      </c>
      <c r="K35" s="16"/>
      <c r="L35" s="1" t="str">
        <f>'I&amp;E mensuels - EUROSTAT'!$B$6</f>
        <v>Douanes - Eurostat</v>
      </c>
      <c r="M35" s="16" t="s">
        <v>41</v>
      </c>
      <c r="N35" s="15">
        <f>Etiquettes!$H$11</f>
        <v>0</v>
      </c>
      <c r="O35" s="16" t="str">
        <f t="shared" si="4"/>
        <v>Importation de Pommes de terre, simpl. cuites, congelées = 380 0 (Douanes - Eurostat)</v>
      </c>
      <c r="P35" s="16"/>
    </row>
    <row r="36" spans="1:18">
      <c r="A36" s="1" t="str">
        <f>Secteurs!$B$31</f>
        <v>Importations</v>
      </c>
      <c r="B36" s="1" t="str">
        <f>Produits!$B$42</f>
        <v>Pommes de terre, préparées ou conservées sous forme de farines, semoules ou flocons, congelées</v>
      </c>
      <c r="C36" s="34">
        <f>('I&amp;E mensuels - EUROSTAT'!AC28+'I&amp;E mensuels - EUROSTAT'!AE28+'I&amp;E mensuels - EUROSTAT'!AG28+'I&amp;E mensuels - EUROSTAT'!AI28+'I&amp;E mensuels - EUROSTAT'!AK28+'I&amp;E mensuels - EUROSTAT'!AM28+'I&amp;E mensuels - EUROSTAT'!AO28+'I&amp;E mensuels - EUROSTAT'!AQ28+'I&amp;E mensuels - EUROSTAT'!AS28+'I&amp;E mensuels - EUROSTAT'!AU28+'I&amp;E mensuels - EUROSTAT'!AW28+'I&amp;E mensuels - EUROSTAT'!AY28)/10^4</f>
        <v>1.1235890000000002</v>
      </c>
      <c r="E36" s="1">
        <f>Etiquettes!$H$5</f>
        <v>0</v>
      </c>
      <c r="F36" s="256">
        <v>0</v>
      </c>
      <c r="G36" s="16">
        <f>Etiquettes!$H$3</f>
        <v>0</v>
      </c>
      <c r="H36" s="2" t="s">
        <v>417</v>
      </c>
      <c r="I36" s="16">
        <f>Etiquettes!$H$6</f>
        <v>0</v>
      </c>
      <c r="J36" s="16" t="str">
        <f t="shared" si="3"/>
        <v>Importation de Pommes de terre, préparées ou conservées sous forme de farines, semoules ou flocons, congelées</v>
      </c>
      <c r="K36" s="16"/>
      <c r="L36" s="1" t="str">
        <f>'I&amp;E mensuels - EUROSTAT'!$B$6</f>
        <v>Douanes - Eurostat</v>
      </c>
      <c r="M36" s="16" t="s">
        <v>41</v>
      </c>
      <c r="N36" s="15">
        <f>Etiquettes!$H$11</f>
        <v>0</v>
      </c>
      <c r="O36" s="16" t="str">
        <f t="shared" si="4"/>
        <v>Importation de Pommes de terre, préparées ou conservées sous forme de farines, semoules ou flocons, congelées = 1 0 (Douanes - Eurostat)</v>
      </c>
      <c r="P36" s="16"/>
    </row>
    <row r="37" spans="1:18">
      <c r="A37" s="1" t="str">
        <f>Secteurs!$B$31</f>
        <v>Importations</v>
      </c>
      <c r="B37" s="1" t="str">
        <f>Produits!$B$33</f>
        <v>Pommes de terre, préparées ou conservées autrement qu'au vinaigre ou à l'acide acétique, congelées (à l'excl. des pommes de terre simpl. cuites ou des pommes de terre sous forme de farines, semoules ou flocons)</v>
      </c>
      <c r="C37" s="34">
        <f>('I&amp;E mensuels - EUROSTAT'!AC29+'I&amp;E mensuels - EUROSTAT'!AE29+'I&amp;E mensuels - EUROSTAT'!AG29+'I&amp;E mensuels - EUROSTAT'!AI29+'I&amp;E mensuels - EUROSTAT'!AK29+'I&amp;E mensuels - EUROSTAT'!AM29+'I&amp;E mensuels - EUROSTAT'!AO29+'I&amp;E mensuels - EUROSTAT'!AQ29+'I&amp;E mensuels - EUROSTAT'!AS29+'I&amp;E mensuels - EUROSTAT'!AU29+'I&amp;E mensuels - EUROSTAT'!AW29+'I&amp;E mensuels - EUROSTAT'!AY29)/10^4</f>
        <v>189.184933</v>
      </c>
      <c r="E37" s="1">
        <f>Etiquettes!$H$5</f>
        <v>0</v>
      </c>
      <c r="F37" s="256">
        <v>0</v>
      </c>
      <c r="G37" s="16">
        <f>Etiquettes!$H$3</f>
        <v>0</v>
      </c>
      <c r="H37" s="2" t="s">
        <v>417</v>
      </c>
      <c r="I37" s="16">
        <f>Etiquettes!$H$6</f>
        <v>0</v>
      </c>
      <c r="J37" s="16" t="str">
        <f t="shared" si="3"/>
        <v>Importation de Pommes de terre, préparées ou conservées autrement qu'au vinaigre ou à l'acide acétique, congelées (à l'excl. des pommes de terre simpl. cuites ou des pommes de terre sous forme de farines, semoules ou flocons)</v>
      </c>
      <c r="K37" s="16"/>
      <c r="L37" s="1" t="str">
        <f>'I&amp;E mensuels - EUROSTAT'!$B$6</f>
        <v>Douanes - Eurostat</v>
      </c>
      <c r="M37" s="16" t="s">
        <v>41</v>
      </c>
      <c r="N37" s="15">
        <f>Etiquettes!$H$11</f>
        <v>0</v>
      </c>
      <c r="O37" s="16" t="str">
        <f t="shared" si="4"/>
        <v>Importation de Pommes de terre, préparées ou conservées autrement qu'au vinaigre ou à l'acide acétique, congelées (à l'excl. des pommes de terre simpl. cuites ou des pommes de terre sous forme de farines, semoules ou flocons) = 189 0 (Douanes - Eurostat)</v>
      </c>
      <c r="P37" s="16"/>
    </row>
    <row r="38" spans="1:18">
      <c r="A38" s="1" t="str">
        <f>Secteurs!$B$31</f>
        <v>Importations</v>
      </c>
      <c r="B38" s="1" t="str">
        <f>Produits!$B$40</f>
        <v>Pommes de terre, sous forme de farines, semoules ou flocons, non congelées</v>
      </c>
      <c r="C38" s="34">
        <f>('I&amp;E mensuels - EUROSTAT'!AC30+'I&amp;E mensuels - EUROSTAT'!AE30+'I&amp;E mensuels - EUROSTAT'!AG30+'I&amp;E mensuels - EUROSTAT'!AI30+'I&amp;E mensuels - EUROSTAT'!AK30+'I&amp;E mensuels - EUROSTAT'!AM30+'I&amp;E mensuels - EUROSTAT'!AO30+'I&amp;E mensuels - EUROSTAT'!AQ30+'I&amp;E mensuels - EUROSTAT'!AS30+'I&amp;E mensuels - EUROSTAT'!AU30+'I&amp;E mensuels - EUROSTAT'!AW30+'I&amp;E mensuels - EUROSTAT'!AY30)/10^4</f>
        <v>4.1467919999999996</v>
      </c>
      <c r="E38" s="1">
        <f>Etiquettes!$H$5</f>
        <v>0</v>
      </c>
      <c r="F38" s="256">
        <v>0</v>
      </c>
      <c r="G38" s="16">
        <f>Etiquettes!$H$3</f>
        <v>0</v>
      </c>
      <c r="H38" s="2" t="s">
        <v>417</v>
      </c>
      <c r="I38" s="16">
        <f>Etiquettes!$H$6</f>
        <v>0</v>
      </c>
      <c r="J38" s="16" t="str">
        <f t="shared" si="3"/>
        <v>Importation de Pommes de terre, sous forme de farines, semoules ou flocons, non congelées</v>
      </c>
      <c r="K38" s="16"/>
      <c r="L38" s="1" t="str">
        <f>'I&amp;E mensuels - EUROSTAT'!$B$6</f>
        <v>Douanes - Eurostat</v>
      </c>
      <c r="M38" s="16" t="s">
        <v>41</v>
      </c>
      <c r="N38" s="15">
        <f>Etiquettes!$H$11</f>
        <v>0</v>
      </c>
      <c r="O38" s="16" t="str">
        <f t="shared" si="4"/>
        <v>Importation de Pommes de terre, sous forme de farines, semoules ou flocons, non congelées = 4 0 (Douanes - Eurostat)</v>
      </c>
      <c r="P38" s="16"/>
    </row>
    <row r="39" spans="1:18">
      <c r="A39" s="1" t="str">
        <f>Secteurs!$B$31</f>
        <v>Importations</v>
      </c>
      <c r="B39" s="1" t="str">
        <f>Produits!$B$45</f>
        <v>Pommes de terre, en fines tranches, frites, même salées ou aromatisées, en emballages hermétiquement clos, propres à la consommation en l'état, non congelées</v>
      </c>
      <c r="C39" s="34">
        <f>('I&amp;E mensuels - EUROSTAT'!AC31+'I&amp;E mensuels - EUROSTAT'!AE31+'I&amp;E mensuels - EUROSTAT'!AG31+'I&amp;E mensuels - EUROSTAT'!AI31+'I&amp;E mensuels - EUROSTAT'!AK31+'I&amp;E mensuels - EUROSTAT'!AM31+'I&amp;E mensuels - EUROSTAT'!AO31+'I&amp;E mensuels - EUROSTAT'!AQ31+'I&amp;E mensuels - EUROSTAT'!AS31+'I&amp;E mensuels - EUROSTAT'!AU31+'I&amp;E mensuels - EUROSTAT'!AW31+'I&amp;E mensuels - EUROSTAT'!AY31)/10^4</f>
        <v>61.451636000000001</v>
      </c>
      <c r="E39" s="1">
        <f>Etiquettes!$H$5</f>
        <v>0</v>
      </c>
      <c r="F39" s="256">
        <v>0</v>
      </c>
      <c r="G39" s="16">
        <f>Etiquettes!$H$3</f>
        <v>0</v>
      </c>
      <c r="H39" s="2" t="s">
        <v>417</v>
      </c>
      <c r="I39" s="16">
        <f>Etiquettes!$H$6</f>
        <v>0</v>
      </c>
      <c r="J39" s="16" t="str">
        <f t="shared" si="3"/>
        <v>Importation de Pommes de terre, en fines tranches, frites, même salées ou aromatisées, en emballages hermétiquement clos, propres à la consommation en l'état, non congelées</v>
      </c>
      <c r="K39" s="16"/>
      <c r="L39" s="1" t="str">
        <f>'I&amp;E mensuels - EUROSTAT'!$B$6</f>
        <v>Douanes - Eurostat</v>
      </c>
      <c r="M39" s="16" t="s">
        <v>41</v>
      </c>
      <c r="N39" s="15">
        <f>Etiquettes!$H$11</f>
        <v>0</v>
      </c>
      <c r="O39" s="16" t="str">
        <f t="shared" si="4"/>
        <v>Importation de Pommes de terre, en fines tranches, frites, même salées ou aromatisées, en emballages hermétiquement clos, propres à la consommation en l'état, non congelées = 61 0 (Douanes - Eurostat)</v>
      </c>
      <c r="P39" s="16"/>
    </row>
    <row r="40" spans="1:18">
      <c r="A40" s="1" t="str">
        <f>Secteurs!$B$31</f>
        <v>Importations</v>
      </c>
      <c r="B40"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40" s="34">
        <f>('I&amp;E mensuels - EUROSTAT'!AC32+'I&amp;E mensuels - EUROSTAT'!AE32+'I&amp;E mensuels - EUROSTAT'!AG32+'I&amp;E mensuels - EUROSTAT'!AI32+'I&amp;E mensuels - EUROSTAT'!AK32+'I&amp;E mensuels - EUROSTAT'!AM32+'I&amp;E mensuels - EUROSTAT'!AO32+'I&amp;E mensuels - EUROSTAT'!AQ32+'I&amp;E mensuels - EUROSTAT'!AS32+'I&amp;E mensuels - EUROSTAT'!AU32+'I&amp;E mensuels - EUROSTAT'!AW32+'I&amp;E mensuels - EUROSTAT'!AY32)/10^4</f>
        <v>52.609181000000007</v>
      </c>
      <c r="E40" s="1">
        <f>Etiquettes!$H$5</f>
        <v>0</v>
      </c>
      <c r="F40" s="256">
        <v>0</v>
      </c>
      <c r="G40" s="16">
        <f>Etiquettes!$H$3</f>
        <v>0</v>
      </c>
      <c r="H40" s="2" t="s">
        <v>417</v>
      </c>
      <c r="I40" s="16">
        <f>Etiquettes!$H$6</f>
        <v>0</v>
      </c>
      <c r="J40" s="16" t="str">
        <f t="shared" si="3"/>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0" s="16"/>
      <c r="L40" s="1" t="str">
        <f>'I&amp;E mensuels - EUROSTAT'!$B$6</f>
        <v>Douanes - Eurostat</v>
      </c>
      <c r="M40" s="16" t="s">
        <v>41</v>
      </c>
      <c r="N40" s="15">
        <f>Etiquettes!$H$11</f>
        <v>0</v>
      </c>
      <c r="O40" s="16" t="str">
        <f t="shared" si="4"/>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0 (Douanes - Eurostat)</v>
      </c>
      <c r="P40" s="16"/>
    </row>
    <row r="41" spans="1:18">
      <c r="A41" s="1" t="str">
        <f>Produits!$B$4</f>
        <v>Pommes de terre de semence</v>
      </c>
      <c r="B41" s="1" t="str">
        <f>Secteurs!$B$32</f>
        <v>Exportations</v>
      </c>
      <c r="C41" s="34">
        <f>('I&amp;E mensuels - EUROSTAT'!AD20+'I&amp;E mensuels - EUROSTAT'!AF20+'I&amp;E mensuels - EUROSTAT'!AH20+'I&amp;E mensuels - EUROSTAT'!AJ20+'I&amp;E mensuels - EUROSTAT'!AL20+'I&amp;E mensuels - EUROSTAT'!AN20+'I&amp;E mensuels - EUROSTAT'!AP20+'I&amp;E mensuels - EUROSTAT'!AR20+'I&amp;E mensuels - EUROSTAT'!AT20+'I&amp;E mensuels - EUROSTAT'!AV20+'I&amp;E mensuels - EUROSTAT'!AX20+'I&amp;E mensuels - EUROSTAT'!AZ20)/10^4</f>
        <v>188.415885</v>
      </c>
      <c r="E41" s="1">
        <f>Etiquettes!$H$5</f>
        <v>0</v>
      </c>
      <c r="F41" s="1">
        <f>Etiquettes!$I$4</f>
        <v>0</v>
      </c>
      <c r="G41" s="16">
        <f>Etiquettes!$H$3</f>
        <v>0</v>
      </c>
      <c r="H41" s="2" t="s">
        <v>417</v>
      </c>
      <c r="I41" s="16">
        <f>Etiquettes!$H$6</f>
        <v>0</v>
      </c>
      <c r="J41" s="16" t="str">
        <f t="shared" ref="J41:J53" si="5">_xlfn.CONCAT("Exportation de ",A41)</f>
        <v>Exportation de Pommes de terre de semence</v>
      </c>
      <c r="K41" s="16"/>
      <c r="L41" s="1" t="str">
        <f>'I&amp;E mensuels - EUROSTAT'!$B$6</f>
        <v>Douanes - Eurostat</v>
      </c>
      <c r="M41" s="16" t="s">
        <v>41</v>
      </c>
      <c r="N41" s="15">
        <f>Etiquettes!$H$11</f>
        <v>0</v>
      </c>
      <c r="O41" s="16" t="str">
        <f t="shared" si="4"/>
        <v>Exportation de Pommes de terre de semence = 188 0 (Douanes - Eurostat)</v>
      </c>
      <c r="P41" s="16">
        <f>Etiquettes!$I$15</f>
        <v>0</v>
      </c>
      <c r="Q41" s="16" t="s">
        <v>342</v>
      </c>
      <c r="R41" s="16">
        <f>Etiquettes!$H$17</f>
        <v>0</v>
      </c>
    </row>
    <row r="42" spans="1:18">
      <c r="A42" s="1" t="str">
        <f>Produits!$B$7</f>
        <v>Pommes de terre, à l'état frais ou réfrigéré, destinées à la fabrication de la fécule</v>
      </c>
      <c r="B42" s="1" t="str">
        <f>Secteurs!$B$32</f>
        <v>Exportations</v>
      </c>
      <c r="C42" s="34">
        <f>('I&amp;E mensuels - EUROSTAT'!AD21+'I&amp;E mensuels - EUROSTAT'!AF21+'I&amp;E mensuels - EUROSTAT'!AH21+'I&amp;E mensuels - EUROSTAT'!AJ21+'I&amp;E mensuels - EUROSTAT'!AL21+'I&amp;E mensuels - EUROSTAT'!AN21+'I&amp;E mensuels - EUROSTAT'!AP21+'I&amp;E mensuels - EUROSTAT'!AR21+'I&amp;E mensuels - EUROSTAT'!AT21+'I&amp;E mensuels - EUROSTAT'!AV21+'I&amp;E mensuels - EUROSTAT'!AX21+'I&amp;E mensuels - EUROSTAT'!AZ21)/10^4</f>
        <v>99.907392999999999</v>
      </c>
      <c r="E42" s="1">
        <f>Etiquettes!$H$5</f>
        <v>0</v>
      </c>
      <c r="F42" s="1">
        <f>Etiquettes!$I$4</f>
        <v>0</v>
      </c>
      <c r="G42" s="16">
        <f>Etiquettes!$H$3</f>
        <v>0</v>
      </c>
      <c r="H42" s="2" t="s">
        <v>417</v>
      </c>
      <c r="I42" s="16">
        <f>Etiquettes!$H$6</f>
        <v>0</v>
      </c>
      <c r="J42" s="16" t="str">
        <f t="shared" si="5"/>
        <v>Exportation de Pommes de terre, à l'état frais ou réfrigéré, destinées à la fabrication de la fécule</v>
      </c>
      <c r="K42" s="16"/>
      <c r="L42" s="1" t="str">
        <f>'I&amp;E mensuels - EUROSTAT'!$B$6</f>
        <v>Douanes - Eurostat</v>
      </c>
      <c r="M42" s="16" t="s">
        <v>41</v>
      </c>
      <c r="N42" s="15">
        <f>Etiquettes!$H$11</f>
        <v>0</v>
      </c>
      <c r="O42" s="16" t="str">
        <f t="shared" si="4"/>
        <v>Exportation de Pommes de terre, à l'état frais ou réfrigéré, destinées à la fabrication de la fécule = 100 0 (Douanes - Eurostat)</v>
      </c>
      <c r="P42" s="16">
        <f>Etiquettes!$I$15</f>
        <v>0</v>
      </c>
      <c r="Q42" s="16" t="s">
        <v>342</v>
      </c>
      <c r="R42" s="16">
        <f>Etiquettes!$H$17</f>
        <v>0</v>
      </c>
    </row>
    <row r="43" spans="1:18">
      <c r="A43" s="1" t="str">
        <f>Produits!$B$10</f>
        <v>Pommes de terre de primeurs, à l'état frais ou réfrigéré, du 1er janvier au 30 juin</v>
      </c>
      <c r="B43" s="1" t="str">
        <f>Secteurs!$B$32</f>
        <v>Exportations</v>
      </c>
      <c r="C43" s="34">
        <f>(('I&amp;E mensuels - EUROSTAT'!AD22+'I&amp;E mensuels - EUROSTAT'!AF22+'I&amp;E mensuels - EUROSTAT'!AH22+'I&amp;E mensuels - EUROSTAT'!AJ22+'I&amp;E mensuels - EUROSTAT'!AL22+'I&amp;E mensuels - EUROSTAT'!AN22+'I&amp;E mensuels - EUROSTAT'!AP22+'I&amp;E mensuels - EUROSTAT'!AR22+'I&amp;E mensuels - EUROSTAT'!AT22+'I&amp;E mensuels - EUROSTAT'!AV22+'I&amp;E mensuels - EUROSTAT'!AX22+'I&amp;E mensuels - EUROSTAT'!AZ22)/10^4)-'Prétraitement données miroir'!F6+'Prétraitement données miroir'!F8</f>
        <v>33.764036999999995</v>
      </c>
      <c r="E43" s="1">
        <f>Etiquettes!$H$5</f>
        <v>0</v>
      </c>
      <c r="F43" s="1">
        <f>Etiquettes!$I$4</f>
        <v>0</v>
      </c>
      <c r="G43" s="16">
        <f>Etiquettes!$H$3</f>
        <v>0</v>
      </c>
      <c r="H43" s="2" t="s">
        <v>417</v>
      </c>
      <c r="I43" s="16">
        <f>Etiquettes!$H$6</f>
        <v>0</v>
      </c>
      <c r="J43" s="16" t="str">
        <f t="shared" si="5"/>
        <v>Exportation de Pommes de terre de primeurs, à l'état frais ou réfrigéré, du 1er janvier au 30 juin</v>
      </c>
      <c r="K43" s="16" t="s">
        <v>350</v>
      </c>
      <c r="L43" s="1" t="str">
        <f>'I&amp;E mensuels - EUROSTAT'!$B$6</f>
        <v>Douanes - Eurostat</v>
      </c>
      <c r="M43" s="16" t="s">
        <v>41</v>
      </c>
      <c r="N43" s="15">
        <f>Etiquettes!$H$11</f>
        <v>0</v>
      </c>
      <c r="O43" s="16" t="str">
        <f t="shared" si="4"/>
        <v>Exportation de Pommes de terre de primeurs, à l'état frais ou réfrigéré, du 1er janvier au 30 juin = 34 0 (Douanes - Eurostat)</v>
      </c>
      <c r="P43" s="16">
        <f>Etiquettes!$I$15</f>
        <v>0</v>
      </c>
      <c r="Q43" s="16" t="s">
        <v>342</v>
      </c>
      <c r="R43" s="16">
        <f>Etiquettes!$H$17</f>
        <v>0</v>
      </c>
    </row>
    <row r="44" spans="1:18">
      <c r="A44" s="1" t="str">
        <f>Produits!$B$12</f>
        <v>Pommes de terre, à l'état frais ou réfrigéré (à l'excl. des pommes de terre de primeurs du 1er janvier au 30 juin, des pommes de terre de semence et des pommes de terre destinées à la fabrication de la fécule)</v>
      </c>
      <c r="B44" s="1" t="str">
        <f>Secteurs!$B$32</f>
        <v>Exportations</v>
      </c>
      <c r="C44" s="34">
        <f>(('I&amp;E mensuels - EUROSTAT'!AD23+'I&amp;E mensuels - EUROSTAT'!AF23+'I&amp;E mensuels - EUROSTAT'!AH23+'I&amp;E mensuels - EUROSTAT'!AJ23+'I&amp;E mensuels - EUROSTAT'!AL23+'I&amp;E mensuels - EUROSTAT'!AN23+'I&amp;E mensuels - EUROSTAT'!AP23+'I&amp;E mensuels - EUROSTAT'!AR23+'I&amp;E mensuels - EUROSTAT'!AT23+'I&amp;E mensuels - EUROSTAT'!AV23+'I&amp;E mensuels - EUROSTAT'!AX23+'I&amp;E mensuels - EUROSTAT'!AZ23)/10^4)-'Prétraitement données miroir'!F7+'Prétraitement données miroir'!F9</f>
        <v>3094.3873870000002</v>
      </c>
      <c r="E44" s="1">
        <f>Etiquettes!$H$5</f>
        <v>0</v>
      </c>
      <c r="F44" s="1">
        <f>Etiquettes!$I$4</f>
        <v>0</v>
      </c>
      <c r="G44" s="16">
        <f>Etiquettes!$H$3</f>
        <v>0</v>
      </c>
      <c r="H44" s="2" t="s">
        <v>417</v>
      </c>
      <c r="I44" s="16">
        <f>Etiquettes!$H$6</f>
        <v>0</v>
      </c>
      <c r="J44" s="16" t="str">
        <f t="shared" si="5"/>
        <v>Exportation de Pommes de terre, à l'état frais ou réfrigéré (à l'excl. des pommes de terre de primeurs du 1er janvier au 30 juin, des pommes de terre de semence et des pommes de terre destinées à la fabrication de la fécule)</v>
      </c>
      <c r="K44" s="16" t="s">
        <v>350</v>
      </c>
      <c r="L44" s="1" t="str">
        <f>'I&amp;E mensuels - EUROSTAT'!$B$6</f>
        <v>Douanes - Eurostat</v>
      </c>
      <c r="M44" s="16" t="s">
        <v>41</v>
      </c>
      <c r="N44" s="15">
        <f>Etiquettes!$H$11</f>
        <v>0</v>
      </c>
      <c r="O44" s="16" t="str">
        <f t="shared" si="4"/>
        <v>Exportation de Pommes de terre, à l'état frais ou réfrigéré (à l'excl. des pommes de terre de primeurs du 1er janvier au 30 juin, des pommes de terre de semence et des pommes de terre destinées à la fabrication de la fécule) = 3094 0 (Douanes - Eurostat)</v>
      </c>
      <c r="P44" s="16">
        <f>Etiquettes!$I$15</f>
        <v>0</v>
      </c>
      <c r="Q44" s="16" t="s">
        <v>342</v>
      </c>
      <c r="R44" s="16">
        <f>Etiquettes!$H$17</f>
        <v>0</v>
      </c>
    </row>
    <row r="45" spans="1:18">
      <c r="A45" s="1" t="str">
        <f>Produits!$B$30</f>
        <v>Pommes de terre, non cuites ou cuites à l'eau ou à la vapeur, congelées</v>
      </c>
      <c r="B45" s="1" t="str">
        <f>Secteurs!$B$32</f>
        <v>Exportations</v>
      </c>
      <c r="C45" s="34">
        <f>('I&amp;E mensuels - EUROSTAT'!AD24+'I&amp;E mensuels - EUROSTAT'!AF24+'I&amp;E mensuels - EUROSTAT'!AH24+'I&amp;E mensuels - EUROSTAT'!AJ24+'I&amp;E mensuels - EUROSTAT'!AL24+'I&amp;E mensuels - EUROSTAT'!AN24+'I&amp;E mensuels - EUROSTAT'!AP24+'I&amp;E mensuels - EUROSTAT'!AR24+'I&amp;E mensuels - EUROSTAT'!AT24+'I&amp;E mensuels - EUROSTAT'!AV24+'I&amp;E mensuels - EUROSTAT'!AX24+'I&amp;E mensuels - EUROSTAT'!AZ24)/10^4</f>
        <v>2.3413370000000002</v>
      </c>
      <c r="E45" s="1">
        <f>Etiquettes!$H$5</f>
        <v>0</v>
      </c>
      <c r="F45" s="256">
        <v>0</v>
      </c>
      <c r="G45" s="16">
        <f>Etiquettes!$H$3</f>
        <v>0</v>
      </c>
      <c r="H45" s="2" t="s">
        <v>417</v>
      </c>
      <c r="I45" s="16">
        <f>Etiquettes!$H$6</f>
        <v>0</v>
      </c>
      <c r="J45" s="16" t="str">
        <f t="shared" si="5"/>
        <v>Exportation de Pommes de terre, non cuites ou cuites à l'eau ou à la vapeur, congelées</v>
      </c>
      <c r="K45" s="16"/>
      <c r="L45" s="1" t="str">
        <f>'I&amp;E mensuels - EUROSTAT'!$B$6</f>
        <v>Douanes - Eurostat</v>
      </c>
      <c r="M45" s="16" t="s">
        <v>41</v>
      </c>
      <c r="N45" s="15">
        <f>Etiquettes!$H$11</f>
        <v>0</v>
      </c>
      <c r="O45" s="16" t="str">
        <f t="shared" si="4"/>
        <v>Exportation de Pommes de terre, non cuites ou cuites à l'eau ou à la vapeur, congelées = 2 0 (Douanes - Eurostat)</v>
      </c>
      <c r="P45" s="16"/>
    </row>
    <row r="46" spans="1:18">
      <c r="A46" s="1" t="str">
        <f>Produits!$B$38</f>
        <v>Pommes de terre, séchées, même coupées en morceaux ou en tranches, mais non autrement préparées</v>
      </c>
      <c r="B46" s="1" t="str">
        <f>Secteurs!$B$32</f>
        <v>Exportations</v>
      </c>
      <c r="C46" s="34">
        <f>('I&amp;E mensuels - EUROSTAT'!AD25+'I&amp;E mensuels - EUROSTAT'!AF25+'I&amp;E mensuels - EUROSTAT'!AH25+'I&amp;E mensuels - EUROSTAT'!AJ25+'I&amp;E mensuels - EUROSTAT'!AL25+'I&amp;E mensuels - EUROSTAT'!AN25+'I&amp;E mensuels - EUROSTAT'!AP25+'I&amp;E mensuels - EUROSTAT'!AR25+'I&amp;E mensuels - EUROSTAT'!AT25+'I&amp;E mensuels - EUROSTAT'!AV25+'I&amp;E mensuels - EUROSTAT'!AX25+'I&amp;E mensuels - EUROSTAT'!AZ25)/10^4</f>
        <v>0.14774199999999998</v>
      </c>
      <c r="E46" s="1">
        <f>Etiquettes!$H$5</f>
        <v>0</v>
      </c>
      <c r="F46" s="256">
        <v>0</v>
      </c>
      <c r="G46" s="16">
        <f>Etiquettes!$H$3</f>
        <v>0</v>
      </c>
      <c r="H46" s="2" t="s">
        <v>417</v>
      </c>
      <c r="I46" s="16">
        <f>Etiquettes!$H$6</f>
        <v>0</v>
      </c>
      <c r="J46" s="16" t="str">
        <f t="shared" si="5"/>
        <v>Exportation de Pommes de terre, séchées, même coupées en morceaux ou en tranches, mais non autrement préparées</v>
      </c>
      <c r="K46" s="16"/>
      <c r="L46" s="1" t="str">
        <f>'I&amp;E mensuels - EUROSTAT'!$B$6</f>
        <v>Douanes - Eurostat</v>
      </c>
      <c r="M46" s="16" t="s">
        <v>41</v>
      </c>
      <c r="N46" s="15">
        <f>Etiquettes!$H$11</f>
        <v>0</v>
      </c>
      <c r="O46" s="16" t="str">
        <f t="shared" si="4"/>
        <v>Exportation de Pommes de terre, séchées, même coupées en morceaux ou en tranches, mais non autrement préparées = 0 0 (Douanes - Eurostat)</v>
      </c>
      <c r="P46" s="16"/>
    </row>
    <row r="47" spans="1:18">
      <c r="A47" s="1" t="str">
        <f>Produits!$B$25</f>
        <v>Fécule de pommes de terre</v>
      </c>
      <c r="B47" s="1" t="str">
        <f>Secteurs!$B$32</f>
        <v>Exportations</v>
      </c>
      <c r="C47" s="34" t="e">
        <f>('I&amp;E mensuels - EUROSTAT'!AD26+'I&amp;E mensuels - EUROSTAT'!AF26+'I&amp;E mensuels - EUROSTAT'!AH26+'I&amp;E mensuels - EUROSTAT'!AJ26+'I&amp;E mensuels - EUROSTAT'!AL26+'I&amp;E mensuels - EUROSTAT'!AN26+'I&amp;E mensuels - EUROSTAT'!AP26+'I&amp;E mensuels - EUROSTAT'!AR26+'I&amp;E mensuels - EUROSTAT'!AT26+'I&amp;E mensuels - EUROSTAT'!AV26+'I&amp;E mensuels - EUROSTAT'!AX26+'I&amp;E mensuels - EUROSTAT'!AZ26)/10^4</f>
        <v>#VALUE!</v>
      </c>
      <c r="E47" s="1">
        <f>Etiquettes!$H$5</f>
        <v>0</v>
      </c>
      <c r="F47" s="1">
        <f>Etiquettes!$I$4</f>
        <v>0</v>
      </c>
      <c r="G47" s="16">
        <f>Etiquettes!$H$3</f>
        <v>0</v>
      </c>
      <c r="H47" s="2" t="s">
        <v>417</v>
      </c>
      <c r="I47" s="16">
        <f>Etiquettes!$H$6</f>
        <v>0</v>
      </c>
      <c r="J47" s="16" t="str">
        <f t="shared" si="5"/>
        <v>Exportation de Fécule de pommes de terre</v>
      </c>
      <c r="K47" s="16"/>
      <c r="L47" s="1" t="str">
        <f>'I&amp;E mensuels - EUROSTAT'!$B$6</f>
        <v>Douanes - Eurostat</v>
      </c>
      <c r="M47" s="16" t="s">
        <v>41</v>
      </c>
      <c r="N47" s="15">
        <f>Etiquettes!$H$11</f>
        <v>0</v>
      </c>
      <c r="O47" s="16" t="str">
        <f t="shared" si="4"/>
        <v>Exportation de Fécule de pommes de terre</v>
      </c>
      <c r="P47" s="16"/>
      <c r="Q47" s="16"/>
    </row>
    <row r="48" spans="1:18">
      <c r="A48" s="1" t="str">
        <f>Produits!$B$34</f>
        <v>Pommes de terre, simpl. cuites, congelées</v>
      </c>
      <c r="B48" s="1" t="str">
        <f>Secteurs!$B$32</f>
        <v>Exportations</v>
      </c>
      <c r="C48" s="34">
        <f>('I&amp;E mensuels - EUROSTAT'!AD27+'I&amp;E mensuels - EUROSTAT'!AF27+'I&amp;E mensuels - EUROSTAT'!AH27+'I&amp;E mensuels - EUROSTAT'!AJ27+'I&amp;E mensuels - EUROSTAT'!AL27+'I&amp;E mensuels - EUROSTAT'!AN27+'I&amp;E mensuels - EUROSTAT'!AP27+'I&amp;E mensuels - EUROSTAT'!AR27+'I&amp;E mensuels - EUROSTAT'!AT27+'I&amp;E mensuels - EUROSTAT'!AV27+'I&amp;E mensuels - EUROSTAT'!AX27+'I&amp;E mensuels - EUROSTAT'!AZ27)/10^4</f>
        <v>262.121308</v>
      </c>
      <c r="E48" s="1">
        <f>Etiquettes!$H$5</f>
        <v>0</v>
      </c>
      <c r="F48" s="256">
        <v>0</v>
      </c>
      <c r="G48" s="16">
        <f>Etiquettes!$H$3</f>
        <v>0</v>
      </c>
      <c r="H48" s="2" t="s">
        <v>417</v>
      </c>
      <c r="I48" s="16">
        <f>Etiquettes!$H$6</f>
        <v>0</v>
      </c>
      <c r="J48" s="16" t="str">
        <f t="shared" si="5"/>
        <v>Exportation de Pommes de terre, simpl. cuites, congelées</v>
      </c>
      <c r="K48" s="16"/>
      <c r="L48" s="1" t="str">
        <f>'I&amp;E mensuels - EUROSTAT'!$B$6</f>
        <v>Douanes - Eurostat</v>
      </c>
      <c r="M48" s="16" t="s">
        <v>41</v>
      </c>
      <c r="N48" s="15">
        <f>Etiquettes!$H$11</f>
        <v>0</v>
      </c>
      <c r="O48" s="16" t="str">
        <f t="shared" si="4"/>
        <v>Exportation de Pommes de terre, simpl. cuites, congelées = 262 0 (Douanes - Eurostat)</v>
      </c>
      <c r="P48" s="16"/>
    </row>
    <row r="49" spans="1:18">
      <c r="A49" s="1" t="str">
        <f>Produits!$B$42</f>
        <v>Pommes de terre, préparées ou conservées sous forme de farines, semoules ou flocons, congelées</v>
      </c>
      <c r="B49" s="1" t="str">
        <f>Secteurs!$B$32</f>
        <v>Exportations</v>
      </c>
      <c r="C49" s="34">
        <f>('I&amp;E mensuels - EUROSTAT'!AD28+'I&amp;E mensuels - EUROSTAT'!AF28+'I&amp;E mensuels - EUROSTAT'!AH28+'I&amp;E mensuels - EUROSTAT'!AJ28+'I&amp;E mensuels - EUROSTAT'!AL28+'I&amp;E mensuels - EUROSTAT'!AN28+'I&amp;E mensuels - EUROSTAT'!AP28+'I&amp;E mensuels - EUROSTAT'!AR28+'I&amp;E mensuels - EUROSTAT'!AT28+'I&amp;E mensuels - EUROSTAT'!AV28+'I&amp;E mensuels - EUROSTAT'!AX28+'I&amp;E mensuels - EUROSTAT'!AZ28)/10^4</f>
        <v>6.1806000000000007E-2</v>
      </c>
      <c r="E49" s="1">
        <f>Etiquettes!$H$5</f>
        <v>0</v>
      </c>
      <c r="F49" s="256">
        <v>0</v>
      </c>
      <c r="G49" s="16">
        <f>Etiquettes!$H$3</f>
        <v>0</v>
      </c>
      <c r="H49" s="2" t="s">
        <v>417</v>
      </c>
      <c r="I49" s="16">
        <f>Etiquettes!$H$6</f>
        <v>0</v>
      </c>
      <c r="J49" s="16" t="str">
        <f t="shared" si="5"/>
        <v>Exportation de Pommes de terre, préparées ou conservées sous forme de farines, semoules ou flocons, congelées</v>
      </c>
      <c r="K49" s="16"/>
      <c r="L49" s="1" t="str">
        <f>'I&amp;E mensuels - EUROSTAT'!$B$6</f>
        <v>Douanes - Eurostat</v>
      </c>
      <c r="M49" s="16" t="s">
        <v>41</v>
      </c>
      <c r="N49" s="15">
        <f>Etiquettes!$H$11</f>
        <v>0</v>
      </c>
      <c r="O49" s="16" t="str">
        <f t="shared" si="4"/>
        <v>Exportation de Pommes de terre, préparées ou conservées sous forme de farines, semoules ou flocons, congelées = 0 0 (Douanes - Eurostat)</v>
      </c>
      <c r="P49" s="16"/>
    </row>
    <row r="50" spans="1:18">
      <c r="A50" s="1" t="str">
        <f>Produits!$B$33</f>
        <v>Pommes de terre, préparées ou conservées autrement qu'au vinaigre ou à l'acide acétique, congelées (à l'excl. des pommes de terre simpl. cuites ou des pommes de terre sous forme de farines, semoules ou flocons)</v>
      </c>
      <c r="B50" s="1" t="str">
        <f>Secteurs!$B$32</f>
        <v>Exportations</v>
      </c>
      <c r="C50" s="34">
        <f>('I&amp;E mensuels - EUROSTAT'!AD29+'I&amp;E mensuels - EUROSTAT'!AF29+'I&amp;E mensuels - EUROSTAT'!AH29+'I&amp;E mensuels - EUROSTAT'!AJ29+'I&amp;E mensuels - EUROSTAT'!AL29+'I&amp;E mensuels - EUROSTAT'!AN29+'I&amp;E mensuels - EUROSTAT'!AP29+'I&amp;E mensuels - EUROSTAT'!AR29+'I&amp;E mensuels - EUROSTAT'!AT29+'I&amp;E mensuels - EUROSTAT'!AV29+'I&amp;E mensuels - EUROSTAT'!AX29+'I&amp;E mensuels - EUROSTAT'!AZ29)/10^4</f>
        <v>57.803243000000002</v>
      </c>
      <c r="E50" s="1">
        <f>Etiquettes!$H$5</f>
        <v>0</v>
      </c>
      <c r="F50" s="256">
        <v>0</v>
      </c>
      <c r="G50" s="16">
        <f>Etiquettes!$H$3</f>
        <v>0</v>
      </c>
      <c r="H50" s="2" t="s">
        <v>417</v>
      </c>
      <c r="I50" s="16">
        <f>Etiquettes!$H$6</f>
        <v>0</v>
      </c>
      <c r="J50" s="16" t="str">
        <f t="shared" si="5"/>
        <v>Exportation de Pommes de terre, préparées ou conservées autrement qu'au vinaigre ou à l'acide acétique, congelées (à l'excl. des pommes de terre simpl. cuites ou des pommes de terre sous forme de farines, semoules ou flocons)</v>
      </c>
      <c r="K50" s="16"/>
      <c r="L50" s="1" t="str">
        <f>'I&amp;E mensuels - EUROSTAT'!$B$6</f>
        <v>Douanes - Eurostat</v>
      </c>
      <c r="M50" s="16" t="s">
        <v>41</v>
      </c>
      <c r="N50" s="15">
        <f>Etiquettes!$H$11</f>
        <v>0</v>
      </c>
      <c r="O50" s="16" t="str">
        <f t="shared" si="4"/>
        <v>Exportation de Pommes de terre, préparées ou conservées autrement qu'au vinaigre ou à l'acide acétique, congelées (à l'excl. des pommes de terre simpl. cuites ou des pommes de terre sous forme de farines, semoules ou flocons) = 58 0 (Douanes - Eurostat)</v>
      </c>
      <c r="P50" s="16"/>
    </row>
    <row r="51" spans="1:18">
      <c r="A51" s="1" t="str">
        <f>Produits!$B$40</f>
        <v>Pommes de terre, sous forme de farines, semoules ou flocons, non congelées</v>
      </c>
      <c r="B51" s="1" t="str">
        <f>Secteurs!$B$32</f>
        <v>Exportations</v>
      </c>
      <c r="C51" s="34">
        <f>('I&amp;E mensuels - EUROSTAT'!AD30+'I&amp;E mensuels - EUROSTAT'!AF30+'I&amp;E mensuels - EUROSTAT'!AH30+'I&amp;E mensuels - EUROSTAT'!AJ30+'I&amp;E mensuels - EUROSTAT'!AL30+'I&amp;E mensuels - EUROSTAT'!AN30+'I&amp;E mensuels - EUROSTAT'!AP30+'I&amp;E mensuels - EUROSTAT'!AR30+'I&amp;E mensuels - EUROSTAT'!AT30+'I&amp;E mensuels - EUROSTAT'!AV30+'I&amp;E mensuels - EUROSTAT'!AX30+'I&amp;E mensuels - EUROSTAT'!AZ30)/10^4</f>
        <v>17.631215000000001</v>
      </c>
      <c r="E51" s="1">
        <f>Etiquettes!$H$5</f>
        <v>0</v>
      </c>
      <c r="F51" s="256">
        <v>0</v>
      </c>
      <c r="G51" s="16">
        <f>Etiquettes!$H$3</f>
        <v>0</v>
      </c>
      <c r="H51" s="2" t="s">
        <v>417</v>
      </c>
      <c r="I51" s="16">
        <f>Etiquettes!$H$6</f>
        <v>0</v>
      </c>
      <c r="J51" s="16" t="str">
        <f t="shared" si="5"/>
        <v>Exportation de Pommes de terre, sous forme de farines, semoules ou flocons, non congelées</v>
      </c>
      <c r="K51" s="16"/>
      <c r="L51" s="1" t="str">
        <f>'I&amp;E mensuels - EUROSTAT'!$B$6</f>
        <v>Douanes - Eurostat</v>
      </c>
      <c r="M51" s="16" t="s">
        <v>41</v>
      </c>
      <c r="N51" s="15">
        <f>Etiquettes!$H$11</f>
        <v>0</v>
      </c>
      <c r="O51" s="16" t="str">
        <f t="shared" si="4"/>
        <v>Exportation de Pommes de terre, sous forme de farines, semoules ou flocons, non congelées = 18 0 (Douanes - Eurostat)</v>
      </c>
      <c r="P51" s="16"/>
    </row>
    <row r="52" spans="1:18">
      <c r="A52" s="1" t="str">
        <f>Produits!$B$45</f>
        <v>Pommes de terre, en fines tranches, frites, même salées ou aromatisées, en emballages hermétiquement clos, propres à la consommation en l'état, non congelées</v>
      </c>
      <c r="B52" s="1" t="str">
        <f>Secteurs!$B$32</f>
        <v>Exportations</v>
      </c>
      <c r="C52" s="34">
        <f>('I&amp;E mensuels - EUROSTAT'!AD31+'I&amp;E mensuels - EUROSTAT'!AF31+'I&amp;E mensuels - EUROSTAT'!AH31+'I&amp;E mensuels - EUROSTAT'!AJ31+'I&amp;E mensuels - EUROSTAT'!AL31+'I&amp;E mensuels - EUROSTAT'!AN31+'I&amp;E mensuels - EUROSTAT'!AP31+'I&amp;E mensuels - EUROSTAT'!AR31+'I&amp;E mensuels - EUROSTAT'!AT31+'I&amp;E mensuels - EUROSTAT'!AV31+'I&amp;E mensuels - EUROSTAT'!AX31+'I&amp;E mensuels - EUROSTAT'!AZ31)/10^4</f>
        <v>7.5170219999999999</v>
      </c>
      <c r="E52" s="1">
        <f>Etiquettes!$H$5</f>
        <v>0</v>
      </c>
      <c r="F52" s="256">
        <v>0</v>
      </c>
      <c r="G52" s="16">
        <f>Etiquettes!$H$3</f>
        <v>0</v>
      </c>
      <c r="H52" s="2" t="s">
        <v>417</v>
      </c>
      <c r="I52" s="16">
        <f>Etiquettes!$H$6</f>
        <v>0</v>
      </c>
      <c r="J52" s="16" t="str">
        <f t="shared" si="5"/>
        <v>Exportation de Pommes de terre, en fines tranches, frites, même salées ou aromatisées, en emballages hermétiquement clos, propres à la consommation en l'état, non congelées</v>
      </c>
      <c r="K52" s="16"/>
      <c r="L52" s="1" t="str">
        <f>'I&amp;E mensuels - EUROSTAT'!$B$6</f>
        <v>Douanes - Eurostat</v>
      </c>
      <c r="M52" s="16" t="s">
        <v>41</v>
      </c>
      <c r="N52" s="15">
        <f>Etiquettes!$H$11</f>
        <v>0</v>
      </c>
      <c r="O52" s="16" t="str">
        <f t="shared" si="4"/>
        <v>Exportation de Pommes de terre, en fines tranches, frites, même salées ou aromatisées, en emballages hermétiquement clos, propres à la consommation en l'état, non congelées = 8 0 (Douanes - Eurostat)</v>
      </c>
      <c r="P52" s="16"/>
    </row>
    <row r="53" spans="1:18">
      <c r="A53"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53" s="1" t="str">
        <f>Secteurs!$B$32</f>
        <v>Exportations</v>
      </c>
      <c r="C53" s="34">
        <f>('I&amp;E mensuels - EUROSTAT'!AD32+'I&amp;E mensuels - EUROSTAT'!AF32+'I&amp;E mensuels - EUROSTAT'!AH32+'I&amp;E mensuels - EUROSTAT'!AJ32+'I&amp;E mensuels - EUROSTAT'!AL32+'I&amp;E mensuels - EUROSTAT'!AN32+'I&amp;E mensuels - EUROSTAT'!AP32+'I&amp;E mensuels - EUROSTAT'!AR32+'I&amp;E mensuels - EUROSTAT'!AT32+'I&amp;E mensuels - EUROSTAT'!AV32+'I&amp;E mensuels - EUROSTAT'!AX32+'I&amp;E mensuels - EUROSTAT'!AZ32)/10^4</f>
        <v>4.7243769999999996</v>
      </c>
      <c r="E53" s="1">
        <f>Etiquettes!$H$5</f>
        <v>0</v>
      </c>
      <c r="F53" s="256">
        <v>0</v>
      </c>
      <c r="G53" s="16">
        <f>Etiquettes!$H$3</f>
        <v>0</v>
      </c>
      <c r="H53" s="2" t="s">
        <v>417</v>
      </c>
      <c r="I53" s="16">
        <f>Etiquettes!$H$6</f>
        <v>0</v>
      </c>
      <c r="J53" s="16" t="str">
        <f t="shared" si="5"/>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3" s="16"/>
      <c r="L53" s="1" t="str">
        <f>'I&amp;E mensuels - EUROSTAT'!$B$6</f>
        <v>Douanes - Eurostat</v>
      </c>
      <c r="M53" s="16" t="s">
        <v>41</v>
      </c>
      <c r="N53" s="15">
        <f>Etiquettes!$H$11</f>
        <v>0</v>
      </c>
      <c r="O53" s="16" t="str">
        <f t="shared" si="4"/>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0 (Douanes - Eurostat)</v>
      </c>
      <c r="P53" s="16"/>
    </row>
    <row r="54" spans="1:18">
      <c r="A54" s="1" t="str">
        <f>Secteurs!$B$31</f>
        <v>Importations</v>
      </c>
      <c r="B54" s="1" t="str">
        <f>Produits!$B$4</f>
        <v>Pommes de terre de semence</v>
      </c>
      <c r="C54" s="34">
        <f>('I&amp;E mensuels - EUROSTAT'!BA20+'I&amp;E mensuels - EUROSTAT'!BC20+'I&amp;E mensuels - EUROSTAT'!BE20+'I&amp;E mensuels - EUROSTAT'!BG20+'I&amp;E mensuels - EUROSTAT'!BI20+'I&amp;E mensuels - EUROSTAT'!BK20+'I&amp;E mensuels - EUROSTAT'!BM20+'I&amp;E mensuels - EUROSTAT'!BO20+'I&amp;E mensuels - EUROSTAT'!BQ20+'I&amp;E mensuels - EUROSTAT'!BS20+'I&amp;E mensuels - EUROSTAT'!BU20+'I&amp;E mensuels - EUROSTAT'!BW20)/10^4</f>
        <v>76.473962</v>
      </c>
      <c r="E54" s="1">
        <f>Etiquettes!$H$5</f>
        <v>0</v>
      </c>
      <c r="F54" s="1">
        <f>Etiquettes!$J$4</f>
        <v>0</v>
      </c>
      <c r="G54" s="16">
        <f>Etiquettes!$H$3</f>
        <v>0</v>
      </c>
      <c r="H54" s="2" t="s">
        <v>449</v>
      </c>
      <c r="I54" s="16">
        <f>Etiquettes!$H$6</f>
        <v>0</v>
      </c>
      <c r="J54" s="16" t="str">
        <f t="shared" ref="J54:J66" si="6">_xlfn.CONCAT("Importation de ",B54)</f>
        <v>Importation de Pommes de terre de semence</v>
      </c>
      <c r="K54" s="16"/>
      <c r="L54" s="1" t="str">
        <f>'I&amp;E mensuels - EUROSTAT'!$B$6</f>
        <v>Douanes - Eurostat</v>
      </c>
      <c r="M54" s="16" t="s">
        <v>41</v>
      </c>
      <c r="N54" s="15">
        <f>Etiquettes!$H$11</f>
        <v>0</v>
      </c>
      <c r="O54" s="16" t="str">
        <f t="shared" si="4"/>
        <v>Importation de Pommes de terre de semence = 76 0 (Douanes - Eurostat)</v>
      </c>
      <c r="P54" s="16">
        <f>Etiquettes!$I$15</f>
        <v>0</v>
      </c>
      <c r="Q54" s="16" t="s">
        <v>342</v>
      </c>
      <c r="R54" s="16">
        <f>Etiquettes!$H$17</f>
        <v>0</v>
      </c>
    </row>
    <row r="55" spans="1:18">
      <c r="A55" s="1" t="str">
        <f>Secteurs!$B$31</f>
        <v>Importations</v>
      </c>
      <c r="B55" s="1" t="str">
        <f>Produits!$B$7</f>
        <v>Pommes de terre, à l'état frais ou réfrigéré, destinées à la fabrication de la fécule</v>
      </c>
      <c r="C55" s="34">
        <f>('I&amp;E mensuels - EUROSTAT'!BA21+'I&amp;E mensuels - EUROSTAT'!BC21+'I&amp;E mensuels - EUROSTAT'!BE21+'I&amp;E mensuels - EUROSTAT'!BG21+'I&amp;E mensuels - EUROSTAT'!BI21+'I&amp;E mensuels - EUROSTAT'!BK21+'I&amp;E mensuels - EUROSTAT'!BM21+'I&amp;E mensuels - EUROSTAT'!BO21+'I&amp;E mensuels - EUROSTAT'!BQ21+'I&amp;E mensuels - EUROSTAT'!BS21+'I&amp;E mensuels - EUROSTAT'!BU21+'I&amp;E mensuels - EUROSTAT'!BW21)/10^4</f>
        <v>16.013838999999997</v>
      </c>
      <c r="E55" s="1">
        <f>Etiquettes!$H$5</f>
        <v>0</v>
      </c>
      <c r="F55" s="1">
        <f>Etiquettes!$J$4</f>
        <v>0</v>
      </c>
      <c r="G55" s="16">
        <f>Etiquettes!$H$3</f>
        <v>0</v>
      </c>
      <c r="H55" s="2" t="s">
        <v>449</v>
      </c>
      <c r="I55" s="16">
        <f>Etiquettes!$H$6</f>
        <v>0</v>
      </c>
      <c r="J55" s="16" t="str">
        <f t="shared" si="6"/>
        <v>Importation de Pommes de terre, à l'état frais ou réfrigéré, destinées à la fabrication de la fécule</v>
      </c>
      <c r="K55" s="16"/>
      <c r="L55" s="1" t="str">
        <f>'I&amp;E mensuels - EUROSTAT'!$B$6</f>
        <v>Douanes - Eurostat</v>
      </c>
      <c r="M55" s="16" t="s">
        <v>41</v>
      </c>
      <c r="N55" s="15">
        <f>Etiquettes!$H$11</f>
        <v>0</v>
      </c>
      <c r="O55" s="16" t="str">
        <f t="shared" si="4"/>
        <v>Importation de Pommes de terre, à l'état frais ou réfrigéré, destinées à la fabrication de la fécule = 16 0 (Douanes - Eurostat)</v>
      </c>
      <c r="P55" s="16">
        <f>Etiquettes!$I$15</f>
        <v>0</v>
      </c>
      <c r="Q55" s="16" t="s">
        <v>342</v>
      </c>
      <c r="R55" s="16">
        <f>Etiquettes!$H$17</f>
        <v>0</v>
      </c>
    </row>
    <row r="56" spans="1:18">
      <c r="A56" s="1" t="str">
        <f>Secteurs!$B$31</f>
        <v>Importations</v>
      </c>
      <c r="B56" s="1" t="str">
        <f>Produits!$B$10</f>
        <v>Pommes de terre de primeurs, à l'état frais ou réfrigéré, du 1er janvier au 30 juin</v>
      </c>
      <c r="C56" s="34">
        <f>('I&amp;E mensuels - EUROSTAT'!BA22+'I&amp;E mensuels - EUROSTAT'!BC22+'I&amp;E mensuels - EUROSTAT'!BE22+'I&amp;E mensuels - EUROSTAT'!BG22+'I&amp;E mensuels - EUROSTAT'!BI22+'I&amp;E mensuels - EUROSTAT'!BK22+'I&amp;E mensuels - EUROSTAT'!BM22+'I&amp;E mensuels - EUROSTAT'!BO22+'I&amp;E mensuels - EUROSTAT'!BQ22+'I&amp;E mensuels - EUROSTAT'!BS22+'I&amp;E mensuels - EUROSTAT'!BU22+'I&amp;E mensuels - EUROSTAT'!BW22)/10^4</f>
        <v>26.852069000000007</v>
      </c>
      <c r="E56" s="1">
        <f>Etiquettes!$H$5</f>
        <v>0</v>
      </c>
      <c r="F56" s="1">
        <f>Etiquettes!$J$4</f>
        <v>0</v>
      </c>
      <c r="G56" s="16">
        <f>Etiquettes!$H$3</f>
        <v>0</v>
      </c>
      <c r="H56" s="2" t="s">
        <v>449</v>
      </c>
      <c r="I56" s="16">
        <f>Etiquettes!$H$6</f>
        <v>0</v>
      </c>
      <c r="J56" s="16" t="str">
        <f t="shared" si="6"/>
        <v>Importation de Pommes de terre de primeurs, à l'état frais ou réfrigéré, du 1er janvier au 30 juin</v>
      </c>
      <c r="K56" s="16"/>
      <c r="L56" s="1" t="str">
        <f>'I&amp;E mensuels - EUROSTAT'!$B$6</f>
        <v>Douanes - Eurostat</v>
      </c>
      <c r="M56" s="16" t="s">
        <v>41</v>
      </c>
      <c r="N56" s="15">
        <f>Etiquettes!$H$11</f>
        <v>0</v>
      </c>
      <c r="O56" s="16" t="str">
        <f t="shared" si="4"/>
        <v>Importation de Pommes de terre de primeurs, à l'état frais ou réfrigéré, du 1er janvier au 30 juin = 27 0 (Douanes - Eurostat)</v>
      </c>
      <c r="P56" s="16">
        <f>Etiquettes!$I$15</f>
        <v>0</v>
      </c>
      <c r="Q56" s="16" t="s">
        <v>342</v>
      </c>
      <c r="R56" s="16">
        <f>Etiquettes!$H$17</f>
        <v>0</v>
      </c>
    </row>
    <row r="57" spans="1:18">
      <c r="A57" s="1" t="str">
        <f>Secteurs!$B$31</f>
        <v>Importations</v>
      </c>
      <c r="B57" s="1" t="str">
        <f>Produits!$B$12</f>
        <v>Pommes de terre, à l'état frais ou réfrigéré (à l'excl. des pommes de terre de primeurs du 1er janvier au 30 juin, des pommes de terre de semence et des pommes de terre destinées à la fabrication de la fécule)</v>
      </c>
      <c r="C57" s="34">
        <f>('I&amp;E mensuels - EUROSTAT'!BA23+'I&amp;E mensuels - EUROSTAT'!BC23+'I&amp;E mensuels - EUROSTAT'!BE23+'I&amp;E mensuels - EUROSTAT'!BG23+'I&amp;E mensuels - EUROSTAT'!BI23+'I&amp;E mensuels - EUROSTAT'!BK23+'I&amp;E mensuels - EUROSTAT'!BM23+'I&amp;E mensuels - EUROSTAT'!BO23+'I&amp;E mensuels - EUROSTAT'!BQ23+'I&amp;E mensuels - EUROSTAT'!BS23+'I&amp;E mensuels - EUROSTAT'!BU23+'I&amp;E mensuels - EUROSTAT'!BW23)/10^4</f>
        <v>428.31454100000002</v>
      </c>
      <c r="E57" s="1">
        <f>Etiquettes!$H$5</f>
        <v>0</v>
      </c>
      <c r="F57" s="1">
        <f>Etiquettes!$J$4</f>
        <v>0</v>
      </c>
      <c r="G57" s="16">
        <f>Etiquettes!$H$3</f>
        <v>0</v>
      </c>
      <c r="H57" s="2" t="s">
        <v>449</v>
      </c>
      <c r="I57" s="16">
        <f>Etiquettes!$H$6</f>
        <v>0</v>
      </c>
      <c r="J57" s="16" t="str">
        <f t="shared" si="6"/>
        <v>Importation de Pommes de terre, à l'état frais ou réfrigéré (à l'excl. des pommes de terre de primeurs du 1er janvier au 30 juin, des pommes de terre de semence et des pommes de terre destinées à la fabrication de la fécule)</v>
      </c>
      <c r="K57" s="16"/>
      <c r="L57" s="1" t="str">
        <f>'I&amp;E mensuels - EUROSTAT'!$B$6</f>
        <v>Douanes - Eurostat</v>
      </c>
      <c r="M57" s="16" t="s">
        <v>41</v>
      </c>
      <c r="N57" s="15">
        <f>Etiquettes!$H$11</f>
        <v>0</v>
      </c>
      <c r="O57" s="16" t="str">
        <f t="shared" si="4"/>
        <v>Importation de Pommes de terre, à l'état frais ou réfrigéré (à l'excl. des pommes de terre de primeurs du 1er janvier au 30 juin, des pommes de terre de semence et des pommes de terre destinées à la fabrication de la fécule) = 428 0 (Douanes - Eurostat)</v>
      </c>
      <c r="P57" s="16">
        <f>Etiquettes!$I$15</f>
        <v>0</v>
      </c>
      <c r="Q57" s="16" t="s">
        <v>342</v>
      </c>
      <c r="R57" s="16">
        <f>Etiquettes!$H$17</f>
        <v>0</v>
      </c>
    </row>
    <row r="58" spans="1:18">
      <c r="A58" s="1" t="str">
        <f>Secteurs!$B$31</f>
        <v>Importations</v>
      </c>
      <c r="B58" s="1" t="str">
        <f>Produits!$B$30</f>
        <v>Pommes de terre, non cuites ou cuites à l'eau ou à la vapeur, congelées</v>
      </c>
      <c r="C58" s="34">
        <f>('I&amp;E mensuels - EUROSTAT'!BA24+'I&amp;E mensuels - EUROSTAT'!BC24+'I&amp;E mensuels - EUROSTAT'!BE24+'I&amp;E mensuels - EUROSTAT'!BG24+'I&amp;E mensuels - EUROSTAT'!BI24+'I&amp;E mensuels - EUROSTAT'!BK24+'I&amp;E mensuels - EUROSTAT'!BM24+'I&amp;E mensuels - EUROSTAT'!BO24+'I&amp;E mensuels - EUROSTAT'!BQ24+'I&amp;E mensuels - EUROSTAT'!BS24+'I&amp;E mensuels - EUROSTAT'!BU24+'I&amp;E mensuels - EUROSTAT'!BW24)/10^4</f>
        <v>18.237711999999998</v>
      </c>
      <c r="E58" s="1">
        <f>Etiquettes!$H$5</f>
        <v>0</v>
      </c>
      <c r="F58" s="256">
        <v>0</v>
      </c>
      <c r="G58" s="16">
        <f>Etiquettes!$H$3</f>
        <v>0</v>
      </c>
      <c r="H58" s="2" t="s">
        <v>449</v>
      </c>
      <c r="I58" s="16">
        <f>Etiquettes!$H$6</f>
        <v>0</v>
      </c>
      <c r="J58" s="16" t="str">
        <f t="shared" si="6"/>
        <v>Importation de Pommes de terre, non cuites ou cuites à l'eau ou à la vapeur, congelées</v>
      </c>
      <c r="K58" s="16"/>
      <c r="L58" s="1" t="str">
        <f>'I&amp;E mensuels - EUROSTAT'!$B$6</f>
        <v>Douanes - Eurostat</v>
      </c>
      <c r="M58" s="16" t="s">
        <v>41</v>
      </c>
      <c r="N58" s="15">
        <f>Etiquettes!$H$11</f>
        <v>0</v>
      </c>
      <c r="O58" s="16" t="str">
        <f t="shared" si="4"/>
        <v>Importation de Pommes de terre, non cuites ou cuites à l'eau ou à la vapeur, congelées = 18 0 (Douanes - Eurostat)</v>
      </c>
      <c r="P58" s="16"/>
    </row>
    <row r="59" spans="1:18">
      <c r="A59" s="1" t="str">
        <f>Secteurs!$B$31</f>
        <v>Importations</v>
      </c>
      <c r="B59" s="1" t="str">
        <f>Produits!$B$38</f>
        <v>Pommes de terre, séchées, même coupées en morceaux ou en tranches, mais non autrement préparées</v>
      </c>
      <c r="C59" s="34">
        <f>('I&amp;E mensuels - EUROSTAT'!BA25+'I&amp;E mensuels - EUROSTAT'!BC25+'I&amp;E mensuels - EUROSTAT'!BE25+'I&amp;E mensuels - EUROSTAT'!BG25+'I&amp;E mensuels - EUROSTAT'!BI25+'I&amp;E mensuels - EUROSTAT'!BK25+'I&amp;E mensuels - EUROSTAT'!BM25+'I&amp;E mensuels - EUROSTAT'!BO25+'I&amp;E mensuels - EUROSTAT'!BQ25+'I&amp;E mensuels - EUROSTAT'!BS25+'I&amp;E mensuels - EUROSTAT'!BU25+'I&amp;E mensuels - EUROSTAT'!BW25)/10^4</f>
        <v>1.1389760000000002</v>
      </c>
      <c r="E59" s="1">
        <f>Etiquettes!$H$5</f>
        <v>0</v>
      </c>
      <c r="F59" s="256">
        <v>0</v>
      </c>
      <c r="G59" s="16">
        <f>Etiquettes!$H$3</f>
        <v>0</v>
      </c>
      <c r="H59" s="2" t="s">
        <v>449</v>
      </c>
      <c r="I59" s="16">
        <f>Etiquettes!$H$6</f>
        <v>0</v>
      </c>
      <c r="J59" s="16" t="str">
        <f t="shared" si="6"/>
        <v>Importation de Pommes de terre, séchées, même coupées en morceaux ou en tranches, mais non autrement préparées</v>
      </c>
      <c r="K59" s="16"/>
      <c r="L59" s="1" t="str">
        <f>'I&amp;E mensuels - EUROSTAT'!$B$6</f>
        <v>Douanes - Eurostat</v>
      </c>
      <c r="M59" s="16" t="s">
        <v>41</v>
      </c>
      <c r="N59" s="15">
        <f>Etiquettes!$H$11</f>
        <v>0</v>
      </c>
      <c r="O59" s="16" t="str">
        <f t="shared" si="4"/>
        <v>Importation de Pommes de terre, séchées, même coupées en morceaux ou en tranches, mais non autrement préparées = 1 0 (Douanes - Eurostat)</v>
      </c>
      <c r="P59" s="16"/>
    </row>
    <row r="60" spans="1:18">
      <c r="A60" s="1" t="str">
        <f>Secteurs!$B$31</f>
        <v>Importations</v>
      </c>
      <c r="B60" s="1" t="str">
        <f>Produits!$B$25</f>
        <v>Fécule de pommes de terre</v>
      </c>
      <c r="C60" s="34">
        <f>('I&amp;E mensuels - EUROSTAT'!BA26+'I&amp;E mensuels - EUROSTAT'!BC26+'I&amp;E mensuels - EUROSTAT'!BE26+'I&amp;E mensuels - EUROSTAT'!BG26+'I&amp;E mensuels - EUROSTAT'!BI26+'I&amp;E mensuels - EUROSTAT'!BK26+'I&amp;E mensuels - EUROSTAT'!BM26+'I&amp;E mensuels - EUROSTAT'!BO26+'I&amp;E mensuels - EUROSTAT'!BQ26+'I&amp;E mensuels - EUROSTAT'!BS26+'I&amp;E mensuels - EUROSTAT'!BU26+'I&amp;E mensuels - EUROSTAT'!BW26)/10^4</f>
        <v>33.210249999999995</v>
      </c>
      <c r="E60" s="1">
        <f>Etiquettes!$H$5</f>
        <v>0</v>
      </c>
      <c r="F60" s="1">
        <f>Etiquettes!$J$4</f>
        <v>0</v>
      </c>
      <c r="G60" s="16">
        <f>Etiquettes!$H$3</f>
        <v>0</v>
      </c>
      <c r="H60" s="2" t="s">
        <v>449</v>
      </c>
      <c r="I60" s="16">
        <f>Etiquettes!$H$6</f>
        <v>0</v>
      </c>
      <c r="J60" s="16" t="str">
        <f t="shared" si="6"/>
        <v>Importation de Fécule de pommes de terre</v>
      </c>
      <c r="K60" s="16"/>
      <c r="L60" s="1" t="str">
        <f>'I&amp;E mensuels - EUROSTAT'!$B$6</f>
        <v>Douanes - Eurostat</v>
      </c>
      <c r="M60" s="16" t="s">
        <v>41</v>
      </c>
      <c r="N60" s="15">
        <f>Etiquettes!$H$11</f>
        <v>0</v>
      </c>
      <c r="O60" s="16" t="str">
        <f t="shared" si="4"/>
        <v>Importation de Fécule de pommes de terre = 33 0 (Douanes - Eurostat)</v>
      </c>
      <c r="P60" s="16">
        <f>Etiquettes!$I$15</f>
        <v>0</v>
      </c>
      <c r="Q60" s="16" t="s">
        <v>342</v>
      </c>
      <c r="R60" s="16">
        <f>Etiquettes!$H$17</f>
        <v>0</v>
      </c>
    </row>
    <row r="61" spans="1:18">
      <c r="A61" s="1" t="str">
        <f>Secteurs!$B$31</f>
        <v>Importations</v>
      </c>
      <c r="B61" s="1" t="str">
        <f>Produits!$B$34</f>
        <v>Pommes de terre, simpl. cuites, congelées</v>
      </c>
      <c r="C61" s="34">
        <f>('I&amp;E mensuels - EUROSTAT'!BA27+'I&amp;E mensuels - EUROSTAT'!BC27+'I&amp;E mensuels - EUROSTAT'!BE27+'I&amp;E mensuels - EUROSTAT'!BG27+'I&amp;E mensuels - EUROSTAT'!BI27+'I&amp;E mensuels - EUROSTAT'!BK27+'I&amp;E mensuels - EUROSTAT'!BM27+'I&amp;E mensuels - EUROSTAT'!BO27+'I&amp;E mensuels - EUROSTAT'!BQ27+'I&amp;E mensuels - EUROSTAT'!BS27+'I&amp;E mensuels - EUROSTAT'!BU27+'I&amp;E mensuels - EUROSTAT'!BW27)/10^4</f>
        <v>466.91608499999995</v>
      </c>
      <c r="E61" s="1">
        <f>Etiquettes!$H$5</f>
        <v>0</v>
      </c>
      <c r="F61" s="256">
        <v>0</v>
      </c>
      <c r="G61" s="16">
        <f>Etiquettes!$H$3</f>
        <v>0</v>
      </c>
      <c r="H61" s="2" t="s">
        <v>449</v>
      </c>
      <c r="I61" s="16">
        <f>Etiquettes!$H$6</f>
        <v>0</v>
      </c>
      <c r="J61" s="16" t="str">
        <f t="shared" si="6"/>
        <v>Importation de Pommes de terre, simpl. cuites, congelées</v>
      </c>
      <c r="K61" s="16"/>
      <c r="L61" s="1" t="str">
        <f>'I&amp;E mensuels - EUROSTAT'!$B$6</f>
        <v>Douanes - Eurostat</v>
      </c>
      <c r="M61" s="16" t="s">
        <v>41</v>
      </c>
      <c r="N61" s="15">
        <f>Etiquettes!$H$11</f>
        <v>0</v>
      </c>
      <c r="O61" s="16" t="str">
        <f t="shared" si="4"/>
        <v>Importation de Pommes de terre, simpl. cuites, congelées = 467 0 (Douanes - Eurostat)</v>
      </c>
      <c r="P61" s="16"/>
    </row>
    <row r="62" spans="1:18">
      <c r="A62" s="1" t="str">
        <f>Secteurs!$B$31</f>
        <v>Importations</v>
      </c>
      <c r="B62" s="1" t="str">
        <f>Produits!$B$42</f>
        <v>Pommes de terre, préparées ou conservées sous forme de farines, semoules ou flocons, congelées</v>
      </c>
      <c r="C62" s="34">
        <f>('I&amp;E mensuels - EUROSTAT'!BA28+'I&amp;E mensuels - EUROSTAT'!BC28+'I&amp;E mensuels - EUROSTAT'!BE28+'I&amp;E mensuels - EUROSTAT'!BG28+'I&amp;E mensuels - EUROSTAT'!BI28+'I&amp;E mensuels - EUROSTAT'!BK28+'I&amp;E mensuels - EUROSTAT'!BM28+'I&amp;E mensuels - EUROSTAT'!BO28+'I&amp;E mensuels - EUROSTAT'!BQ28+'I&amp;E mensuels - EUROSTAT'!BS28+'I&amp;E mensuels - EUROSTAT'!BU28+'I&amp;E mensuels - EUROSTAT'!BW28)/10^4</f>
        <v>0.29560600000000004</v>
      </c>
      <c r="E62" s="1">
        <f>Etiquettes!$H$5</f>
        <v>0</v>
      </c>
      <c r="F62" s="256">
        <v>0</v>
      </c>
      <c r="G62" s="16">
        <f>Etiquettes!$H$3</f>
        <v>0</v>
      </c>
      <c r="H62" s="2" t="s">
        <v>449</v>
      </c>
      <c r="I62" s="16">
        <f>Etiquettes!$H$6</f>
        <v>0</v>
      </c>
      <c r="J62" s="16" t="str">
        <f t="shared" si="6"/>
        <v>Importation de Pommes de terre, préparées ou conservées sous forme de farines, semoules ou flocons, congelées</v>
      </c>
      <c r="K62" s="16"/>
      <c r="L62" s="1" t="str">
        <f>'I&amp;E mensuels - EUROSTAT'!$B$6</f>
        <v>Douanes - Eurostat</v>
      </c>
      <c r="M62" s="16" t="s">
        <v>41</v>
      </c>
      <c r="N62" s="15">
        <f>Etiquettes!$H$11</f>
        <v>0</v>
      </c>
      <c r="O62" s="16" t="str">
        <f t="shared" si="4"/>
        <v>Importation de Pommes de terre, préparées ou conservées sous forme de farines, semoules ou flocons, congelées = 0 0 (Douanes - Eurostat)</v>
      </c>
      <c r="P62" s="16"/>
    </row>
    <row r="63" spans="1:18">
      <c r="A63" s="1" t="str">
        <f>Secteurs!$B$31</f>
        <v>Importations</v>
      </c>
      <c r="B63" s="1" t="str">
        <f>Produits!$B$33</f>
        <v>Pommes de terre, préparées ou conservées autrement qu'au vinaigre ou à l'acide acétique, congelées (à l'excl. des pommes de terre simpl. cuites ou des pommes de terre sous forme de farines, semoules ou flocons)</v>
      </c>
      <c r="C63" s="34">
        <f>('I&amp;E mensuels - EUROSTAT'!BA29+'I&amp;E mensuels - EUROSTAT'!BC29+'I&amp;E mensuels - EUROSTAT'!BE29+'I&amp;E mensuels - EUROSTAT'!BG29+'I&amp;E mensuels - EUROSTAT'!BI29+'I&amp;E mensuels - EUROSTAT'!BK29+'I&amp;E mensuels - EUROSTAT'!BM29+'I&amp;E mensuels - EUROSTAT'!BO29+'I&amp;E mensuels - EUROSTAT'!BQ29+'I&amp;E mensuels - EUROSTAT'!BS29+'I&amp;E mensuels - EUROSTAT'!BU29+'I&amp;E mensuels - EUROSTAT'!BW29)/10^4</f>
        <v>187.30963599999998</v>
      </c>
      <c r="E63" s="1">
        <f>Etiquettes!$H$5</f>
        <v>0</v>
      </c>
      <c r="F63" s="256">
        <v>0</v>
      </c>
      <c r="G63" s="16">
        <f>Etiquettes!$H$3</f>
        <v>0</v>
      </c>
      <c r="H63" s="2" t="s">
        <v>449</v>
      </c>
      <c r="I63" s="16">
        <f>Etiquettes!$H$6</f>
        <v>0</v>
      </c>
      <c r="J63" s="16" t="str">
        <f t="shared" si="6"/>
        <v>Importation de Pommes de terre, préparées ou conservées autrement qu'au vinaigre ou à l'acide acétique, congelées (à l'excl. des pommes de terre simpl. cuites ou des pommes de terre sous forme de farines, semoules ou flocons)</v>
      </c>
      <c r="K63" s="16"/>
      <c r="L63" s="1" t="str">
        <f>'I&amp;E mensuels - EUROSTAT'!$B$6</f>
        <v>Douanes - Eurostat</v>
      </c>
      <c r="M63" s="16" t="s">
        <v>41</v>
      </c>
      <c r="N63" s="15">
        <f>Etiquettes!$H$11</f>
        <v>0</v>
      </c>
      <c r="O63" s="16" t="str">
        <f t="shared" si="4"/>
        <v>Importation de Pommes de terre, préparées ou conservées autrement qu'au vinaigre ou à l'acide acétique, congelées (à l'excl. des pommes de terre simpl. cuites ou des pommes de terre sous forme de farines, semoules ou flocons) = 187 0 (Douanes - Eurostat)</v>
      </c>
      <c r="P63" s="16"/>
    </row>
    <row r="64" spans="1:18">
      <c r="A64" s="1" t="str">
        <f>Secteurs!$B$31</f>
        <v>Importations</v>
      </c>
      <c r="B64" s="1" t="str">
        <f>Produits!$B$40</f>
        <v>Pommes de terre, sous forme de farines, semoules ou flocons, non congelées</v>
      </c>
      <c r="C64" s="34">
        <f>('I&amp;E mensuels - EUROSTAT'!BA30+'I&amp;E mensuels - EUROSTAT'!BC30+'I&amp;E mensuels - EUROSTAT'!BE30+'I&amp;E mensuels - EUROSTAT'!BG30+'I&amp;E mensuels - EUROSTAT'!BI30+'I&amp;E mensuels - EUROSTAT'!BK30+'I&amp;E mensuels - EUROSTAT'!BM30+'I&amp;E mensuels - EUROSTAT'!BO30+'I&amp;E mensuels - EUROSTAT'!BQ30+'I&amp;E mensuels - EUROSTAT'!BS30+'I&amp;E mensuels - EUROSTAT'!BU30+'I&amp;E mensuels - EUROSTAT'!BW30)/10^4</f>
        <v>6.3410279999999997</v>
      </c>
      <c r="E64" s="1">
        <f>Etiquettes!$H$5</f>
        <v>0</v>
      </c>
      <c r="F64" s="256">
        <v>0</v>
      </c>
      <c r="G64" s="16">
        <f>Etiquettes!$H$3</f>
        <v>0</v>
      </c>
      <c r="H64" s="2" t="s">
        <v>449</v>
      </c>
      <c r="I64" s="16">
        <f>Etiquettes!$H$6</f>
        <v>0</v>
      </c>
      <c r="J64" s="16" t="str">
        <f t="shared" si="6"/>
        <v>Importation de Pommes de terre, sous forme de farines, semoules ou flocons, non congelées</v>
      </c>
      <c r="K64" s="16"/>
      <c r="L64" s="1" t="str">
        <f>'I&amp;E mensuels - EUROSTAT'!$B$6</f>
        <v>Douanes - Eurostat</v>
      </c>
      <c r="M64" s="16" t="s">
        <v>41</v>
      </c>
      <c r="N64" s="15">
        <f>Etiquettes!$H$11</f>
        <v>0</v>
      </c>
      <c r="O64" s="16" t="str">
        <f t="shared" si="4"/>
        <v>Importation de Pommes de terre, sous forme de farines, semoules ou flocons, non congelées = 6 0 (Douanes - Eurostat)</v>
      </c>
      <c r="P64" s="16"/>
    </row>
    <row r="65" spans="1:18">
      <c r="A65" s="1" t="str">
        <f>Secteurs!$B$31</f>
        <v>Importations</v>
      </c>
      <c r="B65" s="1" t="str">
        <f>Produits!$B$45</f>
        <v>Pommes de terre, en fines tranches, frites, même salées ou aromatisées, en emballages hermétiquement clos, propres à la consommation en l'état, non congelées</v>
      </c>
      <c r="C65" s="34">
        <f>('I&amp;E mensuels - EUROSTAT'!BA31+'I&amp;E mensuels - EUROSTAT'!BC31+'I&amp;E mensuels - EUROSTAT'!BE31+'I&amp;E mensuels - EUROSTAT'!BG31+'I&amp;E mensuels - EUROSTAT'!BI31+'I&amp;E mensuels - EUROSTAT'!BK31+'I&amp;E mensuels - EUROSTAT'!BM31+'I&amp;E mensuels - EUROSTAT'!BO31+'I&amp;E mensuels - EUROSTAT'!BQ31+'I&amp;E mensuels - EUROSTAT'!BS31+'I&amp;E mensuels - EUROSTAT'!BU31+'I&amp;E mensuels - EUROSTAT'!BW31)/10^4</f>
        <v>66.066901999999985</v>
      </c>
      <c r="E65" s="1">
        <f>Etiquettes!$H$5</f>
        <v>0</v>
      </c>
      <c r="F65" s="256">
        <v>0</v>
      </c>
      <c r="G65" s="16">
        <f>Etiquettes!$H$3</f>
        <v>0</v>
      </c>
      <c r="H65" s="2" t="s">
        <v>449</v>
      </c>
      <c r="I65" s="16">
        <f>Etiquettes!$H$6</f>
        <v>0</v>
      </c>
      <c r="J65" s="16" t="str">
        <f t="shared" si="6"/>
        <v>Importation de Pommes de terre, en fines tranches, frites, même salées ou aromatisées, en emballages hermétiquement clos, propres à la consommation en l'état, non congelées</v>
      </c>
      <c r="K65" s="16"/>
      <c r="L65" s="1" t="str">
        <f>'I&amp;E mensuels - EUROSTAT'!$B$6</f>
        <v>Douanes - Eurostat</v>
      </c>
      <c r="M65" s="16" t="s">
        <v>41</v>
      </c>
      <c r="N65" s="15">
        <f>Etiquettes!$H$11</f>
        <v>0</v>
      </c>
      <c r="O65" s="16" t="str">
        <f t="shared" si="4"/>
        <v>Importation de Pommes de terre, en fines tranches, frites, même salées ou aromatisées, en emballages hermétiquement clos, propres à la consommation en l'état, non congelées = 66 0 (Douanes - Eurostat)</v>
      </c>
      <c r="P65" s="16"/>
    </row>
    <row r="66" spans="1:18">
      <c r="A66" s="1" t="str">
        <f>Secteurs!$B$31</f>
        <v>Importations</v>
      </c>
      <c r="B66"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66" s="34">
        <f>('I&amp;E mensuels - EUROSTAT'!BA32+'I&amp;E mensuels - EUROSTAT'!BC32+'I&amp;E mensuels - EUROSTAT'!BE32+'I&amp;E mensuels - EUROSTAT'!BG32+'I&amp;E mensuels - EUROSTAT'!BI32+'I&amp;E mensuels - EUROSTAT'!BK32+'I&amp;E mensuels - EUROSTAT'!BM32+'I&amp;E mensuels - EUROSTAT'!BO32+'I&amp;E mensuels - EUROSTAT'!BQ32+'I&amp;E mensuels - EUROSTAT'!BS32+'I&amp;E mensuels - EUROSTAT'!BU32+'I&amp;E mensuels - EUROSTAT'!BW32)/10^4</f>
        <v>47.182173000000006</v>
      </c>
      <c r="E66" s="1">
        <f>Etiquettes!$H$5</f>
        <v>0</v>
      </c>
      <c r="F66" s="256">
        <v>0</v>
      </c>
      <c r="G66" s="16">
        <f>Etiquettes!$H$3</f>
        <v>0</v>
      </c>
      <c r="H66" s="2" t="s">
        <v>449</v>
      </c>
      <c r="I66" s="16">
        <f>Etiquettes!$H$6</f>
        <v>0</v>
      </c>
      <c r="J66" s="16" t="str">
        <f t="shared" si="6"/>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6" s="16"/>
      <c r="L66" s="1" t="str">
        <f>'I&amp;E mensuels - EUROSTAT'!$B$6</f>
        <v>Douanes - Eurostat</v>
      </c>
      <c r="M66" s="16" t="s">
        <v>41</v>
      </c>
      <c r="N66" s="15">
        <f>Etiquettes!$H$11</f>
        <v>0</v>
      </c>
      <c r="O66" s="16" t="str">
        <f t="shared" ref="O66:O81" si="7">_xlfn.CONCAT(J66,IF(OR(ISBLANK(C66),ISERROR(C66)),"",_xlfn.CONCAT(" = ",MROUND(C66,1)," ",E66," (",L66,")")))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0 (Douanes - Eurostat)</v>
      </c>
      <c r="P66" s="16"/>
    </row>
    <row r="67" spans="1:18">
      <c r="A67" s="1" t="str">
        <f>Produits!$B$4</f>
        <v>Pommes de terre de semence</v>
      </c>
      <c r="B67" s="1" t="str">
        <f>Secteurs!$B$32</f>
        <v>Exportations</v>
      </c>
      <c r="C67" s="34">
        <f>('I&amp;E mensuels - EUROSTAT'!BB20+'I&amp;E mensuels - EUROSTAT'!BD20+'I&amp;E mensuels - EUROSTAT'!BF20+'I&amp;E mensuels - EUROSTAT'!BH20+'I&amp;E mensuels - EUROSTAT'!BJ20+'I&amp;E mensuels - EUROSTAT'!BL20+'I&amp;E mensuels - EUROSTAT'!BN20+'I&amp;E mensuels - EUROSTAT'!BP20+'I&amp;E mensuels - EUROSTAT'!BR20+'I&amp;E mensuels - EUROSTAT'!BT20+'I&amp;E mensuels - EUROSTAT'!BV20+'I&amp;E mensuels - EUROSTAT'!BX20)/10^4</f>
        <v>234.74358100000001</v>
      </c>
      <c r="E67" s="1">
        <f>Etiquettes!$H$5</f>
        <v>0</v>
      </c>
      <c r="F67" s="1">
        <f>Etiquettes!$J$4</f>
        <v>0</v>
      </c>
      <c r="G67" s="16">
        <f>Etiquettes!$H$3</f>
        <v>0</v>
      </c>
      <c r="H67" s="2" t="s">
        <v>449</v>
      </c>
      <c r="I67" s="16">
        <f>Etiquettes!$H$6</f>
        <v>0</v>
      </c>
      <c r="J67" s="16" t="str">
        <f t="shared" ref="J67:J79" si="8">_xlfn.CONCAT("Exportation de ",A67)</f>
        <v>Exportation de Pommes de terre de semence</v>
      </c>
      <c r="K67" s="16"/>
      <c r="L67" s="1" t="str">
        <f>'I&amp;E mensuels - EUROSTAT'!$B$6</f>
        <v>Douanes - Eurostat</v>
      </c>
      <c r="M67" s="16" t="s">
        <v>41</v>
      </c>
      <c r="N67" s="15">
        <f>Etiquettes!$H$11</f>
        <v>0</v>
      </c>
      <c r="O67" s="16" t="str">
        <f t="shared" si="7"/>
        <v>Exportation de Pommes de terre de semence = 235 0 (Douanes - Eurostat)</v>
      </c>
      <c r="P67" s="16">
        <f>Etiquettes!$I$15</f>
        <v>0</v>
      </c>
      <c r="Q67" s="16" t="s">
        <v>342</v>
      </c>
      <c r="R67" s="16">
        <f>Etiquettes!$H$17</f>
        <v>0</v>
      </c>
    </row>
    <row r="68" spans="1:18">
      <c r="A68" s="1" t="str">
        <f>Produits!$B$7</f>
        <v>Pommes de terre, à l'état frais ou réfrigéré, destinées à la fabrication de la fécule</v>
      </c>
      <c r="B68" s="1" t="str">
        <f>Secteurs!$B$32</f>
        <v>Exportations</v>
      </c>
      <c r="C68" s="34">
        <f>('I&amp;E mensuels - EUROSTAT'!BB21+'I&amp;E mensuels - EUROSTAT'!BD21+'I&amp;E mensuels - EUROSTAT'!BF21+'I&amp;E mensuels - EUROSTAT'!BH21+'I&amp;E mensuels - EUROSTAT'!BJ21+'I&amp;E mensuels - EUROSTAT'!BL21+'I&amp;E mensuels - EUROSTAT'!BN21+'I&amp;E mensuels - EUROSTAT'!BP21+'I&amp;E mensuels - EUROSTAT'!BR21+'I&amp;E mensuels - EUROSTAT'!BT21+'I&amp;E mensuels - EUROSTAT'!BV21+'I&amp;E mensuels - EUROSTAT'!BX21)/10^4</f>
        <v>183.32416500000002</v>
      </c>
      <c r="E68" s="1">
        <f>Etiquettes!$H$5</f>
        <v>0</v>
      </c>
      <c r="F68" s="1">
        <f>Etiquettes!$J$4</f>
        <v>0</v>
      </c>
      <c r="G68" s="16">
        <f>Etiquettes!$H$3</f>
        <v>0</v>
      </c>
      <c r="H68" s="2" t="s">
        <v>449</v>
      </c>
      <c r="I68" s="16">
        <f>Etiquettes!$H$6</f>
        <v>0</v>
      </c>
      <c r="J68" s="16" t="str">
        <f t="shared" si="8"/>
        <v>Exportation de Pommes de terre, à l'état frais ou réfrigéré, destinées à la fabrication de la fécule</v>
      </c>
      <c r="K68" s="16"/>
      <c r="L68" s="1" t="str">
        <f>'I&amp;E mensuels - EUROSTAT'!$B$6</f>
        <v>Douanes - Eurostat</v>
      </c>
      <c r="M68" s="16" t="s">
        <v>41</v>
      </c>
      <c r="N68" s="15">
        <f>Etiquettes!$H$11</f>
        <v>0</v>
      </c>
      <c r="O68" s="16" t="str">
        <f t="shared" si="7"/>
        <v>Exportation de Pommes de terre, à l'état frais ou réfrigéré, destinées à la fabrication de la fécule = 183 0 (Douanes - Eurostat)</v>
      </c>
      <c r="P68" s="16">
        <f>Etiquettes!$I$15</f>
        <v>0</v>
      </c>
      <c r="Q68" s="16" t="s">
        <v>342</v>
      </c>
      <c r="R68" s="16">
        <f>Etiquettes!$H$17</f>
        <v>0</v>
      </c>
    </row>
    <row r="69" spans="1:18">
      <c r="A69" s="1" t="str">
        <f>Produits!$B$10</f>
        <v>Pommes de terre de primeurs, à l'état frais ou réfrigéré, du 1er janvier au 30 juin</v>
      </c>
      <c r="B69" s="1" t="str">
        <f>Secteurs!$B$32</f>
        <v>Exportations</v>
      </c>
      <c r="C69" s="34">
        <f>(('I&amp;E mensuels - EUROSTAT'!BB22+'I&amp;E mensuels - EUROSTAT'!BD22+'I&amp;E mensuels - EUROSTAT'!BF22+'I&amp;E mensuels - EUROSTAT'!BH22+'I&amp;E mensuels - EUROSTAT'!BJ22+'I&amp;E mensuels - EUROSTAT'!BL22+'I&amp;E mensuels - EUROSTAT'!BN22+'I&amp;E mensuels - EUROSTAT'!BP22+'I&amp;E mensuels - EUROSTAT'!BR22+'I&amp;E mensuels - EUROSTAT'!BT22+'I&amp;E mensuels - EUROSTAT'!BV22+'I&amp;E mensuels - EUROSTAT'!BX22)/10^4)-'Prétraitement données miroir'!H6+'Prétraitement données miroir'!H8</f>
        <v>62.609857000000005</v>
      </c>
      <c r="E69" s="1">
        <f>Etiquettes!$H$5</f>
        <v>0</v>
      </c>
      <c r="F69" s="1">
        <f>Etiquettes!$J$4</f>
        <v>0</v>
      </c>
      <c r="G69" s="16">
        <f>Etiquettes!$H$3</f>
        <v>0</v>
      </c>
      <c r="H69" s="2" t="s">
        <v>449</v>
      </c>
      <c r="I69" s="16">
        <f>Etiquettes!$H$6</f>
        <v>0</v>
      </c>
      <c r="J69" s="16" t="str">
        <f t="shared" si="8"/>
        <v>Exportation de Pommes de terre de primeurs, à l'état frais ou réfrigéré, du 1er janvier au 30 juin</v>
      </c>
      <c r="K69" s="16" t="s">
        <v>350</v>
      </c>
      <c r="L69" s="1" t="str">
        <f>'I&amp;E mensuels - EUROSTAT'!$B$6</f>
        <v>Douanes - Eurostat</v>
      </c>
      <c r="M69" s="16" t="s">
        <v>41</v>
      </c>
      <c r="N69" s="15">
        <f>Etiquettes!$H$11</f>
        <v>0</v>
      </c>
      <c r="O69" s="16" t="str">
        <f t="shared" si="7"/>
        <v>Exportation de Pommes de terre de primeurs, à l'état frais ou réfrigéré, du 1er janvier au 30 juin = 63 0 (Douanes - Eurostat)</v>
      </c>
      <c r="P69" s="16">
        <f>Etiquettes!$I$15</f>
        <v>0</v>
      </c>
      <c r="Q69" s="16" t="s">
        <v>342</v>
      </c>
      <c r="R69" s="16">
        <f>Etiquettes!$H$17</f>
        <v>0</v>
      </c>
    </row>
    <row r="70" spans="1:18">
      <c r="A70" s="1" t="str">
        <f>Produits!$B$12</f>
        <v>Pommes de terre, à l'état frais ou réfrigéré (à l'excl. des pommes de terre de primeurs du 1er janvier au 30 juin, des pommes de terre de semence et des pommes de terre destinées à la fabrication de la fécule)</v>
      </c>
      <c r="B70" s="1" t="str">
        <f>Secteurs!$B$32</f>
        <v>Exportations</v>
      </c>
      <c r="C70" s="34">
        <f>(('I&amp;E mensuels - EUROSTAT'!BB23+'I&amp;E mensuels - EUROSTAT'!BD23+'I&amp;E mensuels - EUROSTAT'!BF23+'I&amp;E mensuels - EUROSTAT'!BH23+'I&amp;E mensuels - EUROSTAT'!BJ23+'I&amp;E mensuels - EUROSTAT'!BL23+'I&amp;E mensuels - EUROSTAT'!BN23+'I&amp;E mensuels - EUROSTAT'!BP23+'I&amp;E mensuels - EUROSTAT'!BR23+'I&amp;E mensuels - EUROSTAT'!BT23+'I&amp;E mensuels - EUROSTAT'!BV23+'I&amp;E mensuels - EUROSTAT'!BX23)/10^4)-'Prétraitement données miroir'!H7+'Prétraitement données miroir'!H9</f>
        <v>3449.1686089999994</v>
      </c>
      <c r="E70" s="1">
        <f>Etiquettes!$H$5</f>
        <v>0</v>
      </c>
      <c r="F70" s="1">
        <f>Etiquettes!$J$4</f>
        <v>0</v>
      </c>
      <c r="G70" s="16">
        <f>Etiquettes!$H$3</f>
        <v>0</v>
      </c>
      <c r="H70" s="2" t="s">
        <v>449</v>
      </c>
      <c r="I70" s="16">
        <f>Etiquettes!$H$6</f>
        <v>0</v>
      </c>
      <c r="J70" s="16" t="str">
        <f t="shared" si="8"/>
        <v>Exportation de Pommes de terre, à l'état frais ou réfrigéré (à l'excl. des pommes de terre de primeurs du 1er janvier au 30 juin, des pommes de terre de semence et des pommes de terre destinées à la fabrication de la fécule)</v>
      </c>
      <c r="K70" s="16" t="s">
        <v>350</v>
      </c>
      <c r="L70" s="1" t="str">
        <f>'I&amp;E mensuels - EUROSTAT'!$B$6</f>
        <v>Douanes - Eurostat</v>
      </c>
      <c r="M70" s="16" t="s">
        <v>41</v>
      </c>
      <c r="N70" s="15">
        <f>Etiquettes!$H$11</f>
        <v>0</v>
      </c>
      <c r="O70" s="16" t="str">
        <f t="shared" si="7"/>
        <v>Exportation de Pommes de terre, à l'état frais ou réfrigéré (à l'excl. des pommes de terre de primeurs du 1er janvier au 30 juin, des pommes de terre de semence et des pommes de terre destinées à la fabrication de la fécule) = 3449 0 (Douanes - Eurostat)</v>
      </c>
      <c r="P70" s="16">
        <f>Etiquettes!$I$15</f>
        <v>0</v>
      </c>
      <c r="Q70" s="16" t="s">
        <v>342</v>
      </c>
      <c r="R70" s="16">
        <f>Etiquettes!$H$17</f>
        <v>0</v>
      </c>
    </row>
    <row r="71" spans="1:18">
      <c r="A71" s="1" t="str">
        <f>Produits!$B$30</f>
        <v>Pommes de terre, non cuites ou cuites à l'eau ou à la vapeur, congelées</v>
      </c>
      <c r="B71" s="1" t="str">
        <f>Secteurs!$B$32</f>
        <v>Exportations</v>
      </c>
      <c r="C71" s="34">
        <f>('I&amp;E mensuels - EUROSTAT'!BB24+'I&amp;E mensuels - EUROSTAT'!BD24+'I&amp;E mensuels - EUROSTAT'!BF24+'I&amp;E mensuels - EUROSTAT'!BH24+'I&amp;E mensuels - EUROSTAT'!BJ24+'I&amp;E mensuels - EUROSTAT'!BL24+'I&amp;E mensuels - EUROSTAT'!BN24+'I&amp;E mensuels - EUROSTAT'!BP24+'I&amp;E mensuels - EUROSTAT'!BR24+'I&amp;E mensuels - EUROSTAT'!BT24+'I&amp;E mensuels - EUROSTAT'!BV24+'I&amp;E mensuels - EUROSTAT'!BX24)/10^4</f>
        <v>4.1172669999999991</v>
      </c>
      <c r="E71" s="1">
        <f>Etiquettes!$H$5</f>
        <v>0</v>
      </c>
      <c r="F71" s="256">
        <v>0</v>
      </c>
      <c r="G71" s="16">
        <f>Etiquettes!$H$3</f>
        <v>0</v>
      </c>
      <c r="H71" s="2" t="s">
        <v>449</v>
      </c>
      <c r="I71" s="16">
        <f>Etiquettes!$H$6</f>
        <v>0</v>
      </c>
      <c r="J71" s="16" t="str">
        <f t="shared" si="8"/>
        <v>Exportation de Pommes de terre, non cuites ou cuites à l'eau ou à la vapeur, congelées</v>
      </c>
      <c r="K71" s="16"/>
      <c r="L71" s="1" t="str">
        <f>'I&amp;E mensuels - EUROSTAT'!$B$6</f>
        <v>Douanes - Eurostat</v>
      </c>
      <c r="M71" s="16" t="s">
        <v>41</v>
      </c>
      <c r="N71" s="15">
        <f>Etiquettes!$H$11</f>
        <v>0</v>
      </c>
      <c r="O71" s="16" t="str">
        <f t="shared" si="7"/>
        <v>Exportation de Pommes de terre, non cuites ou cuites à l'eau ou à la vapeur, congelées = 4 0 (Douanes - Eurostat)</v>
      </c>
      <c r="P71" s="16"/>
    </row>
    <row r="72" spans="1:18">
      <c r="A72" s="1" t="str">
        <f>Produits!$B$38</f>
        <v>Pommes de terre, séchées, même coupées en morceaux ou en tranches, mais non autrement préparées</v>
      </c>
      <c r="B72" s="1" t="str">
        <f>Secteurs!$B$32</f>
        <v>Exportations</v>
      </c>
      <c r="C72" s="34">
        <f>('I&amp;E mensuels - EUROSTAT'!BB25+'I&amp;E mensuels - EUROSTAT'!BD25+'I&amp;E mensuels - EUROSTAT'!BF25+'I&amp;E mensuels - EUROSTAT'!BH25+'I&amp;E mensuels - EUROSTAT'!BJ25+'I&amp;E mensuels - EUROSTAT'!BL25+'I&amp;E mensuels - EUROSTAT'!BN25+'I&amp;E mensuels - EUROSTAT'!BP25+'I&amp;E mensuels - EUROSTAT'!BR25+'I&amp;E mensuels - EUROSTAT'!BT25+'I&amp;E mensuels - EUROSTAT'!BV25+'I&amp;E mensuels - EUROSTAT'!BX25)/10^4</f>
        <v>8.2933999999999994E-2</v>
      </c>
      <c r="E72" s="1">
        <f>Etiquettes!$H$5</f>
        <v>0</v>
      </c>
      <c r="F72" s="256">
        <v>0</v>
      </c>
      <c r="G72" s="16">
        <f>Etiquettes!$H$3</f>
        <v>0</v>
      </c>
      <c r="H72" s="2" t="s">
        <v>449</v>
      </c>
      <c r="I72" s="16">
        <f>Etiquettes!$H$6</f>
        <v>0</v>
      </c>
      <c r="J72" s="16" t="str">
        <f t="shared" si="8"/>
        <v>Exportation de Pommes de terre, séchées, même coupées en morceaux ou en tranches, mais non autrement préparées</v>
      </c>
      <c r="K72" s="16"/>
      <c r="L72" s="1" t="str">
        <f>'I&amp;E mensuels - EUROSTAT'!$B$6</f>
        <v>Douanes - Eurostat</v>
      </c>
      <c r="M72" s="16" t="s">
        <v>41</v>
      </c>
      <c r="N72" s="15">
        <f>Etiquettes!$H$11</f>
        <v>0</v>
      </c>
      <c r="O72" s="16" t="str">
        <f t="shared" si="7"/>
        <v>Exportation de Pommes de terre, séchées, même coupées en morceaux ou en tranches, mais non autrement préparées = 0 0 (Douanes - Eurostat)</v>
      </c>
      <c r="P72" s="16"/>
    </row>
    <row r="73" spans="1:18">
      <c r="A73" s="1" t="str">
        <f>Produits!$B$25</f>
        <v>Fécule de pommes de terre</v>
      </c>
      <c r="B73" s="1" t="str">
        <f>Secteurs!$B$32</f>
        <v>Exportations</v>
      </c>
      <c r="C73" s="34">
        <f>('I&amp;E mensuels - EUROSTAT'!BB26+'I&amp;E mensuels - EUROSTAT'!BD26+'I&amp;E mensuels - EUROSTAT'!BF26+'I&amp;E mensuels - EUROSTAT'!BH26+'I&amp;E mensuels - EUROSTAT'!BJ26+'I&amp;E mensuels - EUROSTAT'!BL26+'I&amp;E mensuels - EUROSTAT'!BN26+'I&amp;E mensuels - EUROSTAT'!BP26+'I&amp;E mensuels - EUROSTAT'!BR26+'I&amp;E mensuels - EUROSTAT'!BT26+'I&amp;E mensuels - EUROSTAT'!BV26+'I&amp;E mensuels - EUROSTAT'!BX26)/10^4</f>
        <v>91.696856999999994</v>
      </c>
      <c r="E73" s="1">
        <f>Etiquettes!$H$5</f>
        <v>0</v>
      </c>
      <c r="F73" s="1">
        <f>Etiquettes!$J$4</f>
        <v>0</v>
      </c>
      <c r="G73" s="16">
        <f>Etiquettes!$H$3</f>
        <v>0</v>
      </c>
      <c r="H73" s="2" t="s">
        <v>449</v>
      </c>
      <c r="I73" s="16">
        <f>Etiquettes!$H$6</f>
        <v>0</v>
      </c>
      <c r="J73" s="16" t="str">
        <f t="shared" si="8"/>
        <v>Exportation de Fécule de pommes de terre</v>
      </c>
      <c r="K73" s="16"/>
      <c r="L73" s="1" t="str">
        <f>'I&amp;E mensuels - EUROSTAT'!$B$6</f>
        <v>Douanes - Eurostat</v>
      </c>
      <c r="M73" s="16" t="s">
        <v>41</v>
      </c>
      <c r="N73" s="15">
        <f>Etiquettes!$H$11</f>
        <v>0</v>
      </c>
      <c r="O73" s="16" t="str">
        <f t="shared" si="7"/>
        <v>Exportation de Fécule de pommes de terre = 92 0 (Douanes - Eurostat)</v>
      </c>
      <c r="P73" s="16">
        <f>Etiquettes!$I$15</f>
        <v>0</v>
      </c>
      <c r="Q73" s="16" t="s">
        <v>342</v>
      </c>
      <c r="R73" s="16">
        <f>Etiquettes!$H$17</f>
        <v>0</v>
      </c>
    </row>
    <row r="74" spans="1:18">
      <c r="A74" s="1" t="str">
        <f>Produits!$B$34</f>
        <v>Pommes de terre, simpl. cuites, congelées</v>
      </c>
      <c r="B74" s="1" t="str">
        <f>Secteurs!$B$32</f>
        <v>Exportations</v>
      </c>
      <c r="C74" s="34">
        <f>('I&amp;E mensuels - EUROSTAT'!BB27+'I&amp;E mensuels - EUROSTAT'!BD27+'I&amp;E mensuels - EUROSTAT'!BF27+'I&amp;E mensuels - EUROSTAT'!BH27+'I&amp;E mensuels - EUROSTAT'!BJ27+'I&amp;E mensuels - EUROSTAT'!BL27+'I&amp;E mensuels - EUROSTAT'!BN27+'I&amp;E mensuels - EUROSTAT'!BP27+'I&amp;E mensuels - EUROSTAT'!BR27+'I&amp;E mensuels - EUROSTAT'!BT27+'I&amp;E mensuels - EUROSTAT'!BV27+'I&amp;E mensuels - EUROSTAT'!BX27)/10^4</f>
        <v>425.19206999999994</v>
      </c>
      <c r="E74" s="1">
        <f>Etiquettes!$H$5</f>
        <v>0</v>
      </c>
      <c r="F74" s="256">
        <v>0</v>
      </c>
      <c r="G74" s="16">
        <f>Etiquettes!$H$3</f>
        <v>0</v>
      </c>
      <c r="H74" s="2" t="s">
        <v>449</v>
      </c>
      <c r="I74" s="16">
        <f>Etiquettes!$H$6</f>
        <v>0</v>
      </c>
      <c r="J74" s="16" t="str">
        <f t="shared" si="8"/>
        <v>Exportation de Pommes de terre, simpl. cuites, congelées</v>
      </c>
      <c r="K74" s="16"/>
      <c r="L74" s="1" t="str">
        <f>'I&amp;E mensuels - EUROSTAT'!$B$6</f>
        <v>Douanes - Eurostat</v>
      </c>
      <c r="M74" s="16" t="s">
        <v>41</v>
      </c>
      <c r="N74" s="15">
        <f>Etiquettes!$H$11</f>
        <v>0</v>
      </c>
      <c r="O74" s="16" t="str">
        <f t="shared" si="7"/>
        <v>Exportation de Pommes de terre, simpl. cuites, congelées = 425 0 (Douanes - Eurostat)</v>
      </c>
      <c r="P74" s="16"/>
    </row>
    <row r="75" spans="1:18">
      <c r="A75" s="1" t="str">
        <f>Produits!$B$42</f>
        <v>Pommes de terre, préparées ou conservées sous forme de farines, semoules ou flocons, congelées</v>
      </c>
      <c r="B75" s="1" t="str">
        <f>Secteurs!$B$32</f>
        <v>Exportations</v>
      </c>
      <c r="C75" s="34">
        <f>('I&amp;E mensuels - EUROSTAT'!BB28+'I&amp;E mensuels - EUROSTAT'!BD28+'I&amp;E mensuels - EUROSTAT'!BF28+'I&amp;E mensuels - EUROSTAT'!BH28+'I&amp;E mensuels - EUROSTAT'!BJ28+'I&amp;E mensuels - EUROSTAT'!BL28+'I&amp;E mensuels - EUROSTAT'!BN28+'I&amp;E mensuels - EUROSTAT'!BP28+'I&amp;E mensuels - EUROSTAT'!BR28+'I&amp;E mensuels - EUROSTAT'!BT28+'I&amp;E mensuels - EUROSTAT'!BV28+'I&amp;E mensuels - EUROSTAT'!BX28)/10^4</f>
        <v>0.480653</v>
      </c>
      <c r="E75" s="1">
        <f>Etiquettes!$H$5</f>
        <v>0</v>
      </c>
      <c r="F75" s="256">
        <v>0</v>
      </c>
      <c r="G75" s="16">
        <f>Etiquettes!$H$3</f>
        <v>0</v>
      </c>
      <c r="H75" s="2" t="s">
        <v>449</v>
      </c>
      <c r="I75" s="16">
        <f>Etiquettes!$H$6</f>
        <v>0</v>
      </c>
      <c r="J75" s="16" t="str">
        <f t="shared" si="8"/>
        <v>Exportation de Pommes de terre, préparées ou conservées sous forme de farines, semoules ou flocons, congelées</v>
      </c>
      <c r="K75" s="16"/>
      <c r="L75" s="1" t="str">
        <f>'I&amp;E mensuels - EUROSTAT'!$B$6</f>
        <v>Douanes - Eurostat</v>
      </c>
      <c r="M75" s="16" t="s">
        <v>41</v>
      </c>
      <c r="N75" s="15">
        <f>Etiquettes!$H$11</f>
        <v>0</v>
      </c>
      <c r="O75" s="16" t="str">
        <f t="shared" si="7"/>
        <v>Exportation de Pommes de terre, préparées ou conservées sous forme de farines, semoules ou flocons, congelées = 0 0 (Douanes - Eurostat)</v>
      </c>
      <c r="P75" s="16"/>
    </row>
    <row r="76" spans="1:18">
      <c r="A76" s="1" t="str">
        <f>Produits!$B$33</f>
        <v>Pommes de terre, préparées ou conservées autrement qu'au vinaigre ou à l'acide acétique, congelées (à l'excl. des pommes de terre simpl. cuites ou des pommes de terre sous forme de farines, semoules ou flocons)</v>
      </c>
      <c r="B76" s="1" t="str">
        <f>Secteurs!$B$32</f>
        <v>Exportations</v>
      </c>
      <c r="C76" s="34">
        <f>('I&amp;E mensuels - EUROSTAT'!BB29+'I&amp;E mensuels - EUROSTAT'!BD29+'I&amp;E mensuels - EUROSTAT'!BF29+'I&amp;E mensuels - EUROSTAT'!BH29+'I&amp;E mensuels - EUROSTAT'!BJ29+'I&amp;E mensuels - EUROSTAT'!BL29+'I&amp;E mensuels - EUROSTAT'!BN29+'I&amp;E mensuels - EUROSTAT'!BP29+'I&amp;E mensuels - EUROSTAT'!BR29+'I&amp;E mensuels - EUROSTAT'!BT29+'I&amp;E mensuels - EUROSTAT'!BV29+'I&amp;E mensuels - EUROSTAT'!BX29)/10^4</f>
        <v>74.671543</v>
      </c>
      <c r="E76" s="1">
        <f>Etiquettes!$H$5</f>
        <v>0</v>
      </c>
      <c r="F76" s="256">
        <v>0</v>
      </c>
      <c r="G76" s="16">
        <f>Etiquettes!$H$3</f>
        <v>0</v>
      </c>
      <c r="H76" s="2" t="s">
        <v>449</v>
      </c>
      <c r="I76" s="16">
        <f>Etiquettes!$H$6</f>
        <v>0</v>
      </c>
      <c r="J76" s="16" t="str">
        <f t="shared" si="8"/>
        <v>Exportation de Pommes de terre, préparées ou conservées autrement qu'au vinaigre ou à l'acide acétique, congelées (à l'excl. des pommes de terre simpl. cuites ou des pommes de terre sous forme de farines, semoules ou flocons)</v>
      </c>
      <c r="K76" s="16"/>
      <c r="L76" s="1" t="str">
        <f>'I&amp;E mensuels - EUROSTAT'!$B$6</f>
        <v>Douanes - Eurostat</v>
      </c>
      <c r="M76" s="16" t="s">
        <v>41</v>
      </c>
      <c r="N76" s="15">
        <f>Etiquettes!$H$11</f>
        <v>0</v>
      </c>
      <c r="O76" s="16" t="str">
        <f t="shared" si="7"/>
        <v>Exportation de Pommes de terre, préparées ou conservées autrement qu'au vinaigre ou à l'acide acétique, congelées (à l'excl. des pommes de terre simpl. cuites ou des pommes de terre sous forme de farines, semoules ou flocons) = 75 0 (Douanes - Eurostat)</v>
      </c>
      <c r="P76" s="16"/>
    </row>
    <row r="77" spans="1:18">
      <c r="A77" s="1" t="str">
        <f>Produits!$B$40</f>
        <v>Pommes de terre, sous forme de farines, semoules ou flocons, non congelées</v>
      </c>
      <c r="B77" s="1" t="str">
        <f>Secteurs!$B$32</f>
        <v>Exportations</v>
      </c>
      <c r="C77" s="34">
        <f>('I&amp;E mensuels - EUROSTAT'!BB30+'I&amp;E mensuels - EUROSTAT'!BD30+'I&amp;E mensuels - EUROSTAT'!BF30+'I&amp;E mensuels - EUROSTAT'!BH30+'I&amp;E mensuels - EUROSTAT'!BJ30+'I&amp;E mensuels - EUROSTAT'!BL30+'I&amp;E mensuels - EUROSTAT'!BN30+'I&amp;E mensuels - EUROSTAT'!BP30+'I&amp;E mensuels - EUROSTAT'!BR30+'I&amp;E mensuels - EUROSTAT'!BT30+'I&amp;E mensuels - EUROSTAT'!BV30+'I&amp;E mensuels - EUROSTAT'!BX30)/10^4</f>
        <v>16.124122</v>
      </c>
      <c r="E77" s="1">
        <f>Etiquettes!$H$5</f>
        <v>0</v>
      </c>
      <c r="F77" s="256">
        <v>0</v>
      </c>
      <c r="G77" s="16">
        <f>Etiquettes!$H$3</f>
        <v>0</v>
      </c>
      <c r="H77" s="2" t="s">
        <v>449</v>
      </c>
      <c r="I77" s="16">
        <f>Etiquettes!$H$6</f>
        <v>0</v>
      </c>
      <c r="J77" s="16" t="str">
        <f t="shared" si="8"/>
        <v>Exportation de Pommes de terre, sous forme de farines, semoules ou flocons, non congelées</v>
      </c>
      <c r="K77" s="16"/>
      <c r="L77" s="1" t="str">
        <f>'I&amp;E mensuels - EUROSTAT'!$B$6</f>
        <v>Douanes - Eurostat</v>
      </c>
      <c r="M77" s="16" t="s">
        <v>41</v>
      </c>
      <c r="N77" s="15">
        <f>Etiquettes!$H$11</f>
        <v>0</v>
      </c>
      <c r="O77" s="16" t="str">
        <f t="shared" si="7"/>
        <v>Exportation de Pommes de terre, sous forme de farines, semoules ou flocons, non congelées = 16 0 (Douanes - Eurostat)</v>
      </c>
      <c r="P77" s="16"/>
    </row>
    <row r="78" spans="1:18">
      <c r="A78" s="1" t="str">
        <f>Produits!$B$45</f>
        <v>Pommes de terre, en fines tranches, frites, même salées ou aromatisées, en emballages hermétiquement clos, propres à la consommation en l'état, non congelées</v>
      </c>
      <c r="B78" s="1" t="str">
        <f>Secteurs!$B$32</f>
        <v>Exportations</v>
      </c>
      <c r="C78" s="34">
        <f>('I&amp;E mensuels - EUROSTAT'!BB31+'I&amp;E mensuels - EUROSTAT'!BD31+'I&amp;E mensuels - EUROSTAT'!BF31+'I&amp;E mensuels - EUROSTAT'!BH31+'I&amp;E mensuels - EUROSTAT'!BJ31+'I&amp;E mensuels - EUROSTAT'!BL31+'I&amp;E mensuels - EUROSTAT'!BN31+'I&amp;E mensuels - EUROSTAT'!BP31+'I&amp;E mensuels - EUROSTAT'!BR31+'I&amp;E mensuels - EUROSTAT'!BT31+'I&amp;E mensuels - EUROSTAT'!BV31+'I&amp;E mensuels - EUROSTAT'!BX31)/10^4</f>
        <v>11.262053</v>
      </c>
      <c r="E78" s="1">
        <f>Etiquettes!$H$5</f>
        <v>0</v>
      </c>
      <c r="F78" s="256">
        <v>0</v>
      </c>
      <c r="G78" s="16">
        <f>Etiquettes!$H$3</f>
        <v>0</v>
      </c>
      <c r="H78" s="2" t="s">
        <v>449</v>
      </c>
      <c r="I78" s="16">
        <f>Etiquettes!$H$6</f>
        <v>0</v>
      </c>
      <c r="J78" s="16" t="str">
        <f t="shared" si="8"/>
        <v>Exportation de Pommes de terre, en fines tranches, frites, même salées ou aromatisées, en emballages hermétiquement clos, propres à la consommation en l'état, non congelées</v>
      </c>
      <c r="K78" s="16"/>
      <c r="L78" s="1" t="str">
        <f>'I&amp;E mensuels - EUROSTAT'!$B$6</f>
        <v>Douanes - Eurostat</v>
      </c>
      <c r="M78" s="16" t="s">
        <v>41</v>
      </c>
      <c r="N78" s="15">
        <f>Etiquettes!$H$11</f>
        <v>0</v>
      </c>
      <c r="O78" s="16" t="str">
        <f t="shared" si="7"/>
        <v>Exportation de Pommes de terre, en fines tranches, frites, même salées ou aromatisées, en emballages hermétiquement clos, propres à la consommation en l'état, non congelées = 11 0 (Douanes - Eurostat)</v>
      </c>
      <c r="P78" s="16"/>
    </row>
    <row r="79" spans="1:18">
      <c r="A79"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79" s="1" t="str">
        <f>Secteurs!$B$32</f>
        <v>Exportations</v>
      </c>
      <c r="C79" s="34">
        <f>('I&amp;E mensuels - EUROSTAT'!BB32+'I&amp;E mensuels - EUROSTAT'!BD32+'I&amp;E mensuels - EUROSTAT'!BF32+'I&amp;E mensuels - EUROSTAT'!BH32+'I&amp;E mensuels - EUROSTAT'!BJ32+'I&amp;E mensuels - EUROSTAT'!BL32+'I&amp;E mensuels - EUROSTAT'!BN32+'I&amp;E mensuels - EUROSTAT'!BP32+'I&amp;E mensuels - EUROSTAT'!BR32+'I&amp;E mensuels - EUROSTAT'!BT32+'I&amp;E mensuels - EUROSTAT'!BV32+'I&amp;E mensuels - EUROSTAT'!BX32)/10^4</f>
        <v>5.1001030000000007</v>
      </c>
      <c r="E79" s="1">
        <f>Etiquettes!$H$5</f>
        <v>0</v>
      </c>
      <c r="F79" s="256">
        <v>0</v>
      </c>
      <c r="G79" s="16">
        <f>Etiquettes!$H$3</f>
        <v>0</v>
      </c>
      <c r="H79" s="2" t="s">
        <v>449</v>
      </c>
      <c r="I79" s="16">
        <f>Etiquettes!$H$6</f>
        <v>0</v>
      </c>
      <c r="J79" s="16" t="str">
        <f t="shared" si="8"/>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16"/>
      <c r="L79" s="1" t="str">
        <f>'I&amp;E mensuels - EUROSTAT'!$B$6</f>
        <v>Douanes - Eurostat</v>
      </c>
      <c r="M79" s="16" t="s">
        <v>41</v>
      </c>
      <c r="N79" s="15">
        <f>Etiquettes!$H$11</f>
        <v>0</v>
      </c>
      <c r="O79" s="16" t="str">
        <f t="shared" si="7"/>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0 (Douanes - Eurostat)</v>
      </c>
      <c r="P79" s="16"/>
    </row>
    <row r="80" spans="1:18">
      <c r="A80" s="1" t="str">
        <f>Secteurs!$B$31</f>
        <v>Importations</v>
      </c>
      <c r="B80" s="1" t="str">
        <f>Produits!$B$13</f>
        <v>Dessus de plants de pommes de terre</v>
      </c>
      <c r="C80" s="34">
        <v>0</v>
      </c>
      <c r="E80" s="1">
        <f>Etiquettes!$H$5</f>
        <v>0</v>
      </c>
      <c r="F80" s="1" t="str">
        <f>Etiquettes!$C$4</f>
        <v>Pomme de terre</v>
      </c>
      <c r="G80" s="16">
        <f>Etiquettes!$H$3</f>
        <v>0</v>
      </c>
      <c r="H80" s="2"/>
      <c r="I80" s="16">
        <f>Etiquettes!$H$6</f>
        <v>0</v>
      </c>
      <c r="J80" s="16" t="str">
        <f>_xlfn.CONCAT("Importation de ",B80)</f>
        <v>Importation de Dessus de plants de pommes de terre</v>
      </c>
      <c r="K80" s="16" t="s">
        <v>355</v>
      </c>
      <c r="L80" s="1"/>
      <c r="O80" s="16" t="str">
        <f t="shared" si="7"/>
        <v>Importation de Dessus de plants de pommes de terre = 0 0 ()</v>
      </c>
      <c r="P80" s="16">
        <f>Etiquettes!$L$15</f>
        <v>0</v>
      </c>
      <c r="Q80" s="16" t="s">
        <v>342</v>
      </c>
      <c r="R80" s="16">
        <f>Etiquettes!$H$17</f>
        <v>0</v>
      </c>
    </row>
    <row r="81" spans="1:18">
      <c r="A81" s="1" t="str">
        <f>Produits!$B$13</f>
        <v>Dessus de plants de pommes de terre</v>
      </c>
      <c r="B81" s="1" t="str">
        <f>Secteurs!$B$32</f>
        <v>Exportations</v>
      </c>
      <c r="C81" s="34">
        <v>0</v>
      </c>
      <c r="E81" s="1">
        <f>Etiquettes!$H$5</f>
        <v>0</v>
      </c>
      <c r="F81" s="1" t="str">
        <f>Etiquettes!$C$4</f>
        <v>Pomme de terre</v>
      </c>
      <c r="G81" s="16">
        <f>Etiquettes!$H$3</f>
        <v>0</v>
      </c>
      <c r="H81" s="2"/>
      <c r="I81" s="16">
        <f>Etiquettes!$H$6</f>
        <v>0</v>
      </c>
      <c r="J81" s="16" t="str">
        <f>_xlfn.CONCAT("Exportation de ",A81)</f>
        <v>Exportation de Dessus de plants de pommes de terre</v>
      </c>
      <c r="K81" s="16" t="s">
        <v>355</v>
      </c>
      <c r="L81" s="1"/>
      <c r="O81" s="16" t="str">
        <f t="shared" si="7"/>
        <v>Exportation de Dessus de plants de pommes de terre = 0 0 ()</v>
      </c>
      <c r="P81" s="16">
        <f>Etiquettes!$L$15</f>
        <v>0</v>
      </c>
      <c r="Q81" s="16" t="s">
        <v>342</v>
      </c>
      <c r="R81" s="16">
        <f>Etiquettes!$H$17</f>
        <v>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BX35"/>
  <sheetViews>
    <sheetView workbookViewId="0">
      <pane xSplit="4" ySplit="19" topLeftCell="E20" activePane="bottomRight" state="frozen"/>
      <selection activeCell="G10" sqref="G10"/>
      <selection pane="topRight" activeCell="G10" sqref="G10"/>
      <selection pane="bottomLeft" activeCell="G10" sqref="G10"/>
      <selection pane="bottomRight" activeCell="G10" sqref="G10"/>
    </sheetView>
  </sheetViews>
  <sheetFormatPr baseColWidth="10" defaultColWidth="8.88671875" defaultRowHeight="11.4" customHeight="1"/>
  <cols>
    <col min="1" max="1" width="12.109375" style="33" bestFit="1" customWidth="1"/>
    <col min="2" max="2" width="26.109375" style="33" bestFit="1" customWidth="1"/>
    <col min="3" max="3" width="14.88671875" style="19" customWidth="1"/>
    <col min="4" max="4" width="72.44140625" style="19" customWidth="1"/>
    <col min="5" max="76" width="11" style="19" customWidth="1"/>
    <col min="77" max="77" width="8.88671875" style="19" customWidth="1"/>
    <col min="78" max="16384" width="8.88671875" style="19"/>
  </cols>
  <sheetData>
    <row r="1" spans="1:5" s="33" customFormat="1" ht="15" customHeight="1" thickBot="1">
      <c r="A1" s="279" t="s">
        <v>15</v>
      </c>
      <c r="B1" s="309" t="s">
        <v>486</v>
      </c>
    </row>
    <row r="2" spans="1:5" s="33" customFormat="1" ht="14.4" customHeight="1">
      <c r="A2" s="27" t="s">
        <v>487</v>
      </c>
      <c r="B2" s="28" t="s">
        <v>604</v>
      </c>
    </row>
    <row r="3" spans="1:5" s="33" customFormat="1" ht="14.4" customHeight="1">
      <c r="A3" s="29" t="s">
        <v>489</v>
      </c>
      <c r="B3" s="30" t="s">
        <v>9</v>
      </c>
    </row>
    <row r="4" spans="1:5" s="33" customFormat="1" ht="14.4" customHeight="1">
      <c r="A4" s="29" t="s">
        <v>183</v>
      </c>
      <c r="B4" s="30" t="s">
        <v>11</v>
      </c>
    </row>
    <row r="5" spans="1:5" s="33" customFormat="1" ht="14.4" customHeight="1">
      <c r="A5" s="29" t="s">
        <v>182</v>
      </c>
      <c r="B5" s="30" t="s">
        <v>491</v>
      </c>
    </row>
    <row r="6" spans="1:5" s="33" customFormat="1" ht="14.4" customHeight="1">
      <c r="A6" s="29" t="s">
        <v>190</v>
      </c>
      <c r="B6" s="1" t="s">
        <v>232</v>
      </c>
    </row>
    <row r="7" spans="1:5" s="33" customFormat="1" ht="15" customHeight="1" thickBot="1">
      <c r="A7" s="31" t="s">
        <v>492</v>
      </c>
      <c r="B7" s="32" t="s">
        <v>493</v>
      </c>
    </row>
    <row r="8" spans="1:5" ht="14.4" customHeight="1">
      <c r="C8" s="18" t="s">
        <v>605</v>
      </c>
    </row>
    <row r="9" spans="1:5" ht="14.4" customHeight="1">
      <c r="C9" s="18" t="s">
        <v>578</v>
      </c>
      <c r="D9" s="20" t="s">
        <v>606</v>
      </c>
    </row>
    <row r="10" spans="1:5" ht="14.4" customHeight="1">
      <c r="C10" s="18" t="s">
        <v>580</v>
      </c>
      <c r="D10" s="18" t="s">
        <v>607</v>
      </c>
    </row>
    <row r="11" spans="1:5" ht="14.4" customHeight="1"/>
    <row r="12" spans="1:5" ht="14.4" customHeight="1">
      <c r="C12" s="20" t="s">
        <v>582</v>
      </c>
      <c r="E12" s="18" t="s">
        <v>608</v>
      </c>
    </row>
    <row r="13" spans="1:5" ht="14.4" customHeight="1">
      <c r="C13" s="20" t="s">
        <v>609</v>
      </c>
      <c r="E13" s="18" t="s">
        <v>610</v>
      </c>
    </row>
    <row r="14" spans="1:5" ht="14.4" customHeight="1">
      <c r="C14" s="20" t="s">
        <v>611</v>
      </c>
      <c r="E14" s="18" t="s">
        <v>612</v>
      </c>
    </row>
    <row r="15" spans="1:5" ht="14.4" customHeight="1">
      <c r="C15" s="20" t="s">
        <v>586</v>
      </c>
      <c r="E15" s="18" t="s">
        <v>613</v>
      </c>
    </row>
    <row r="16" spans="1:5" ht="14.4" customHeight="1"/>
    <row r="17" spans="3:76" ht="14.4" customHeight="1">
      <c r="C17" s="338" t="s">
        <v>588</v>
      </c>
      <c r="D17" s="339"/>
      <c r="E17" s="340" t="s">
        <v>614</v>
      </c>
      <c r="F17" s="339"/>
      <c r="G17" s="340" t="s">
        <v>615</v>
      </c>
      <c r="H17" s="339"/>
      <c r="I17" s="340" t="s">
        <v>616</v>
      </c>
      <c r="J17" s="339"/>
      <c r="K17" s="340" t="s">
        <v>617</v>
      </c>
      <c r="L17" s="339"/>
      <c r="M17" s="340" t="s">
        <v>618</v>
      </c>
      <c r="N17" s="339"/>
      <c r="O17" s="340" t="s">
        <v>619</v>
      </c>
      <c r="P17" s="339"/>
      <c r="Q17" s="340" t="s">
        <v>620</v>
      </c>
      <c r="R17" s="339"/>
      <c r="S17" s="340" t="s">
        <v>621</v>
      </c>
      <c r="T17" s="339"/>
      <c r="U17" s="340" t="s">
        <v>622</v>
      </c>
      <c r="V17" s="339"/>
      <c r="W17" s="340" t="s">
        <v>623</v>
      </c>
      <c r="X17" s="339"/>
      <c r="Y17" s="340" t="s">
        <v>624</v>
      </c>
      <c r="Z17" s="339"/>
      <c r="AA17" s="340" t="s">
        <v>625</v>
      </c>
      <c r="AB17" s="339"/>
      <c r="AC17" s="340" t="s">
        <v>626</v>
      </c>
      <c r="AD17" s="339"/>
      <c r="AE17" s="340" t="s">
        <v>627</v>
      </c>
      <c r="AF17" s="339"/>
      <c r="AG17" s="340" t="s">
        <v>628</v>
      </c>
      <c r="AH17" s="339"/>
      <c r="AI17" s="340" t="s">
        <v>629</v>
      </c>
      <c r="AJ17" s="339"/>
      <c r="AK17" s="340" t="s">
        <v>630</v>
      </c>
      <c r="AL17" s="339"/>
      <c r="AM17" s="340" t="s">
        <v>631</v>
      </c>
      <c r="AN17" s="339"/>
      <c r="AO17" s="340" t="s">
        <v>632</v>
      </c>
      <c r="AP17" s="339"/>
      <c r="AQ17" s="340" t="s">
        <v>633</v>
      </c>
      <c r="AR17" s="339"/>
      <c r="AS17" s="340" t="s">
        <v>634</v>
      </c>
      <c r="AT17" s="339"/>
      <c r="AU17" s="340" t="s">
        <v>635</v>
      </c>
      <c r="AV17" s="339"/>
      <c r="AW17" s="340" t="s">
        <v>636</v>
      </c>
      <c r="AX17" s="339"/>
      <c r="AY17" s="340" t="s">
        <v>637</v>
      </c>
      <c r="AZ17" s="339"/>
      <c r="BA17" s="340" t="s">
        <v>638</v>
      </c>
      <c r="BB17" s="339"/>
      <c r="BC17" s="340" t="s">
        <v>639</v>
      </c>
      <c r="BD17" s="339"/>
      <c r="BE17" s="340" t="s">
        <v>640</v>
      </c>
      <c r="BF17" s="339"/>
      <c r="BG17" s="340" t="s">
        <v>641</v>
      </c>
      <c r="BH17" s="339"/>
      <c r="BI17" s="340" t="s">
        <v>642</v>
      </c>
      <c r="BJ17" s="339"/>
      <c r="BK17" s="340" t="s">
        <v>643</v>
      </c>
      <c r="BL17" s="339"/>
      <c r="BM17" s="340" t="s">
        <v>644</v>
      </c>
      <c r="BN17" s="339"/>
      <c r="BO17" s="340" t="s">
        <v>645</v>
      </c>
      <c r="BP17" s="339"/>
      <c r="BQ17" s="340" t="s">
        <v>646</v>
      </c>
      <c r="BR17" s="339"/>
      <c r="BS17" s="340" t="s">
        <v>647</v>
      </c>
      <c r="BT17" s="339"/>
      <c r="BU17" s="340" t="s">
        <v>648</v>
      </c>
      <c r="BV17" s="339"/>
      <c r="BW17" s="340" t="s">
        <v>649</v>
      </c>
      <c r="BX17" s="339"/>
    </row>
    <row r="18" spans="3:76" ht="14.4" customHeight="1">
      <c r="C18" s="338" t="s">
        <v>650</v>
      </c>
      <c r="D18" s="339"/>
      <c r="E18" s="21" t="s">
        <v>651</v>
      </c>
      <c r="F18" s="21" t="s">
        <v>652</v>
      </c>
      <c r="G18" s="21" t="s">
        <v>651</v>
      </c>
      <c r="H18" s="21" t="s">
        <v>652</v>
      </c>
      <c r="I18" s="21" t="s">
        <v>651</v>
      </c>
      <c r="J18" s="21" t="s">
        <v>652</v>
      </c>
      <c r="K18" s="21" t="s">
        <v>651</v>
      </c>
      <c r="L18" s="21" t="s">
        <v>652</v>
      </c>
      <c r="M18" s="21" t="s">
        <v>651</v>
      </c>
      <c r="N18" s="21" t="s">
        <v>652</v>
      </c>
      <c r="O18" s="21" t="s">
        <v>651</v>
      </c>
      <c r="P18" s="21" t="s">
        <v>652</v>
      </c>
      <c r="Q18" s="21" t="s">
        <v>651</v>
      </c>
      <c r="R18" s="21" t="s">
        <v>652</v>
      </c>
      <c r="S18" s="21" t="s">
        <v>651</v>
      </c>
      <c r="T18" s="21" t="s">
        <v>652</v>
      </c>
      <c r="U18" s="21" t="s">
        <v>651</v>
      </c>
      <c r="V18" s="21" t="s">
        <v>652</v>
      </c>
      <c r="W18" s="21" t="s">
        <v>651</v>
      </c>
      <c r="X18" s="21" t="s">
        <v>652</v>
      </c>
      <c r="Y18" s="21" t="s">
        <v>651</v>
      </c>
      <c r="Z18" s="21" t="s">
        <v>652</v>
      </c>
      <c r="AA18" s="21" t="s">
        <v>651</v>
      </c>
      <c r="AB18" s="21" t="s">
        <v>652</v>
      </c>
      <c r="AC18" s="21" t="s">
        <v>651</v>
      </c>
      <c r="AD18" s="21" t="s">
        <v>652</v>
      </c>
      <c r="AE18" s="21" t="s">
        <v>651</v>
      </c>
      <c r="AF18" s="21" t="s">
        <v>652</v>
      </c>
      <c r="AG18" s="21" t="s">
        <v>651</v>
      </c>
      <c r="AH18" s="21" t="s">
        <v>652</v>
      </c>
      <c r="AI18" s="21" t="s">
        <v>651</v>
      </c>
      <c r="AJ18" s="21" t="s">
        <v>652</v>
      </c>
      <c r="AK18" s="21" t="s">
        <v>651</v>
      </c>
      <c r="AL18" s="21" t="s">
        <v>652</v>
      </c>
      <c r="AM18" s="21" t="s">
        <v>651</v>
      </c>
      <c r="AN18" s="21" t="s">
        <v>652</v>
      </c>
      <c r="AO18" s="21" t="s">
        <v>651</v>
      </c>
      <c r="AP18" s="21" t="s">
        <v>652</v>
      </c>
      <c r="AQ18" s="21" t="s">
        <v>651</v>
      </c>
      <c r="AR18" s="21" t="s">
        <v>652</v>
      </c>
      <c r="AS18" s="21" t="s">
        <v>651</v>
      </c>
      <c r="AT18" s="21" t="s">
        <v>652</v>
      </c>
      <c r="AU18" s="21" t="s">
        <v>651</v>
      </c>
      <c r="AV18" s="21" t="s">
        <v>652</v>
      </c>
      <c r="AW18" s="21" t="s">
        <v>651</v>
      </c>
      <c r="AX18" s="21" t="s">
        <v>652</v>
      </c>
      <c r="AY18" s="21" t="s">
        <v>651</v>
      </c>
      <c r="AZ18" s="21" t="s">
        <v>652</v>
      </c>
      <c r="BA18" s="21" t="s">
        <v>651</v>
      </c>
      <c r="BB18" s="21" t="s">
        <v>652</v>
      </c>
      <c r="BC18" s="21" t="s">
        <v>651</v>
      </c>
      <c r="BD18" s="21" t="s">
        <v>652</v>
      </c>
      <c r="BE18" s="21" t="s">
        <v>651</v>
      </c>
      <c r="BF18" s="21" t="s">
        <v>652</v>
      </c>
      <c r="BG18" s="21" t="s">
        <v>651</v>
      </c>
      <c r="BH18" s="21" t="s">
        <v>652</v>
      </c>
      <c r="BI18" s="21" t="s">
        <v>651</v>
      </c>
      <c r="BJ18" s="21" t="s">
        <v>652</v>
      </c>
      <c r="BK18" s="21" t="s">
        <v>651</v>
      </c>
      <c r="BL18" s="21" t="s">
        <v>652</v>
      </c>
      <c r="BM18" s="21" t="s">
        <v>651</v>
      </c>
      <c r="BN18" s="21" t="s">
        <v>652</v>
      </c>
      <c r="BO18" s="21" t="s">
        <v>651</v>
      </c>
      <c r="BP18" s="21" t="s">
        <v>652</v>
      </c>
      <c r="BQ18" s="21" t="s">
        <v>651</v>
      </c>
      <c r="BR18" s="21" t="s">
        <v>652</v>
      </c>
      <c r="BS18" s="21" t="s">
        <v>651</v>
      </c>
      <c r="BT18" s="21" t="s">
        <v>652</v>
      </c>
      <c r="BU18" s="21" t="s">
        <v>651</v>
      </c>
      <c r="BV18" s="21" t="s">
        <v>652</v>
      </c>
      <c r="BW18" s="21" t="s">
        <v>651</v>
      </c>
      <c r="BX18" s="21" t="s">
        <v>652</v>
      </c>
    </row>
    <row r="19" spans="3:76" ht="14.4" customHeight="1">
      <c r="C19" s="22" t="s">
        <v>653</v>
      </c>
      <c r="D19" s="22" t="s">
        <v>654</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row>
    <row r="20" spans="3:76" ht="14.4" customHeight="1">
      <c r="C20" s="24" t="s">
        <v>655</v>
      </c>
      <c r="D20" s="24" t="s">
        <v>230</v>
      </c>
      <c r="E20" s="42">
        <v>3295.57</v>
      </c>
      <c r="F20" s="42">
        <v>193.81</v>
      </c>
      <c r="G20" s="42">
        <v>220.11</v>
      </c>
      <c r="H20" s="42">
        <v>12.15</v>
      </c>
      <c r="I20" s="42">
        <v>627.92999999999995</v>
      </c>
      <c r="J20" s="42">
        <v>36899.17</v>
      </c>
      <c r="K20" s="42">
        <v>1370.85</v>
      </c>
      <c r="L20" s="42">
        <v>159738.85999999999</v>
      </c>
      <c r="M20" s="42">
        <v>9612.9500000000007</v>
      </c>
      <c r="N20" s="42">
        <v>386071.41</v>
      </c>
      <c r="O20" s="42">
        <v>42038.65</v>
      </c>
      <c r="P20" s="42">
        <v>353971.26</v>
      </c>
      <c r="Q20" s="42">
        <v>48176.18</v>
      </c>
      <c r="R20" s="42">
        <v>173769.53</v>
      </c>
      <c r="S20" s="42">
        <v>50356.82</v>
      </c>
      <c r="T20" s="42">
        <v>104033.27</v>
      </c>
      <c r="U20" s="42">
        <v>106385.72</v>
      </c>
      <c r="V20" s="42">
        <v>168705.84</v>
      </c>
      <c r="W20" s="42">
        <v>105946.33</v>
      </c>
      <c r="X20" s="42">
        <v>200063.06</v>
      </c>
      <c r="Y20" s="42">
        <v>54096.21</v>
      </c>
      <c r="Z20" s="42">
        <v>51870.44</v>
      </c>
      <c r="AA20" s="42">
        <v>20539.62</v>
      </c>
      <c r="AB20" s="42">
        <v>6381.02</v>
      </c>
      <c r="AC20" s="42">
        <v>2110.34</v>
      </c>
      <c r="AD20" s="42">
        <v>9733.1200000000008</v>
      </c>
      <c r="AE20" s="42">
        <v>2803.14</v>
      </c>
      <c r="AF20" s="43">
        <v>216.3</v>
      </c>
      <c r="AG20" s="42">
        <v>810.88</v>
      </c>
      <c r="AH20" s="43">
        <v>41832.5</v>
      </c>
      <c r="AI20" s="42">
        <v>844.22</v>
      </c>
      <c r="AJ20" s="42">
        <v>378175.22</v>
      </c>
      <c r="AK20" s="42">
        <v>2673.54</v>
      </c>
      <c r="AL20" s="42">
        <v>354396.85</v>
      </c>
      <c r="AM20" s="42">
        <v>3354.13</v>
      </c>
      <c r="AN20" s="42">
        <v>309886.75</v>
      </c>
      <c r="AO20" s="42">
        <v>23232.45</v>
      </c>
      <c r="AP20" s="42">
        <v>155954.38</v>
      </c>
      <c r="AQ20" s="42">
        <v>55864.53</v>
      </c>
      <c r="AR20" s="42">
        <v>128501.67</v>
      </c>
      <c r="AS20" s="42">
        <v>64200.46</v>
      </c>
      <c r="AT20" s="42">
        <v>207739.89</v>
      </c>
      <c r="AU20" s="42">
        <v>142280.44</v>
      </c>
      <c r="AV20" s="42">
        <v>231471.05</v>
      </c>
      <c r="AW20" s="42">
        <v>62679.77</v>
      </c>
      <c r="AX20" s="42">
        <v>51673.39</v>
      </c>
      <c r="AY20" s="42">
        <v>26948.74</v>
      </c>
      <c r="AZ20" s="42">
        <v>14577.73</v>
      </c>
      <c r="BA20" s="42">
        <v>19190.27</v>
      </c>
      <c r="BB20" s="43">
        <v>2701.1</v>
      </c>
      <c r="BC20" s="42">
        <v>14753.12</v>
      </c>
      <c r="BD20" s="42">
        <v>5078.96</v>
      </c>
      <c r="BE20" s="42">
        <v>11844.76</v>
      </c>
      <c r="BF20" s="42">
        <v>28003.96</v>
      </c>
      <c r="BG20" s="42">
        <v>7750.25</v>
      </c>
      <c r="BH20" s="42">
        <v>290477.42</v>
      </c>
      <c r="BI20" s="42">
        <v>6842.74</v>
      </c>
      <c r="BJ20" s="42">
        <v>350609.55</v>
      </c>
      <c r="BK20" s="42">
        <v>6377.49</v>
      </c>
      <c r="BL20" s="42">
        <v>400559.66</v>
      </c>
      <c r="BM20" s="42">
        <v>30491.55</v>
      </c>
      <c r="BN20" s="42">
        <v>182501.21</v>
      </c>
      <c r="BO20" s="42">
        <v>73700.84</v>
      </c>
      <c r="BP20" s="43">
        <v>199549.6</v>
      </c>
      <c r="BQ20" s="42">
        <v>142540.69</v>
      </c>
      <c r="BR20" s="42">
        <v>237454.66</v>
      </c>
      <c r="BS20" s="42">
        <v>190193.33</v>
      </c>
      <c r="BT20" s="42">
        <v>310076.83</v>
      </c>
      <c r="BU20" s="43">
        <v>114146.5</v>
      </c>
      <c r="BV20" s="42">
        <v>256858.99</v>
      </c>
      <c r="BW20" s="42">
        <v>146908.07999999999</v>
      </c>
      <c r="BX20" s="42">
        <v>83563.87</v>
      </c>
    </row>
    <row r="21" spans="3:76" ht="14.4" customHeight="1">
      <c r="C21" s="24" t="s">
        <v>656</v>
      </c>
      <c r="D21" s="24" t="s">
        <v>236</v>
      </c>
      <c r="E21" s="44">
        <v>4192.4399999999996</v>
      </c>
      <c r="F21" s="44">
        <v>5928.49</v>
      </c>
      <c r="G21" s="44">
        <v>1197.19</v>
      </c>
      <c r="H21" s="44">
        <v>520.88</v>
      </c>
      <c r="I21" s="45">
        <v>1376.3</v>
      </c>
      <c r="J21" s="44">
        <v>14417.11</v>
      </c>
      <c r="K21" s="44">
        <v>2092.7600000000002</v>
      </c>
      <c r="L21" s="44">
        <v>42231.18</v>
      </c>
      <c r="M21" s="44">
        <v>1432.76</v>
      </c>
      <c r="N21" s="44">
        <v>50977.46</v>
      </c>
      <c r="O21" s="44">
        <v>712.55</v>
      </c>
      <c r="P21" s="44">
        <v>62569.45</v>
      </c>
      <c r="Q21" s="44">
        <v>1038.1500000000001</v>
      </c>
      <c r="R21" s="44">
        <v>66345.81</v>
      </c>
      <c r="S21" s="44">
        <v>2838.31</v>
      </c>
      <c r="T21" s="44">
        <v>60744.36</v>
      </c>
      <c r="U21" s="44">
        <v>6250.15</v>
      </c>
      <c r="V21" s="44">
        <v>81244.23</v>
      </c>
      <c r="W21" s="44">
        <v>4466.76</v>
      </c>
      <c r="X21" s="45">
        <v>58357.8</v>
      </c>
      <c r="Y21" s="44">
        <v>3954.84</v>
      </c>
      <c r="Z21" s="44">
        <v>37521.79</v>
      </c>
      <c r="AA21" s="44">
        <v>4787.0600000000004</v>
      </c>
      <c r="AB21" s="44">
        <v>60350.33</v>
      </c>
      <c r="AC21" s="44">
        <v>7622.21</v>
      </c>
      <c r="AD21" s="44">
        <v>7579.31</v>
      </c>
      <c r="AE21" s="45">
        <v>3145.5</v>
      </c>
      <c r="AF21" s="44">
        <v>47100.65</v>
      </c>
      <c r="AG21" s="44">
        <v>3360.91</v>
      </c>
      <c r="AH21" s="44">
        <v>60274.97</v>
      </c>
      <c r="AI21" s="44">
        <v>3727.87</v>
      </c>
      <c r="AJ21" s="44">
        <v>107445.07</v>
      </c>
      <c r="AK21" s="45">
        <v>2022.4</v>
      </c>
      <c r="AL21" s="44">
        <v>115191.05</v>
      </c>
      <c r="AM21" s="44">
        <v>3671.04</v>
      </c>
      <c r="AN21" s="44">
        <v>93295.31</v>
      </c>
      <c r="AO21" s="44">
        <v>3309.69</v>
      </c>
      <c r="AP21" s="44">
        <v>115624.02</v>
      </c>
      <c r="AQ21" s="45">
        <v>2500.1</v>
      </c>
      <c r="AR21" s="44">
        <v>103878.37</v>
      </c>
      <c r="AS21" s="44">
        <v>2568.16</v>
      </c>
      <c r="AT21" s="45">
        <v>135431.79999999999</v>
      </c>
      <c r="AU21" s="44">
        <v>4220.88</v>
      </c>
      <c r="AV21" s="44">
        <v>71582.48</v>
      </c>
      <c r="AW21" s="44">
        <v>2996.06</v>
      </c>
      <c r="AX21" s="44">
        <v>79722.64</v>
      </c>
      <c r="AY21" s="44">
        <v>5953.27</v>
      </c>
      <c r="AZ21" s="44">
        <v>61948.26</v>
      </c>
      <c r="BA21" s="44">
        <v>13380.71</v>
      </c>
      <c r="BB21" s="44">
        <v>64880.28</v>
      </c>
      <c r="BC21" s="44">
        <v>8928.51</v>
      </c>
      <c r="BD21" s="44">
        <v>154557.73000000001</v>
      </c>
      <c r="BE21" s="44">
        <v>11753.73</v>
      </c>
      <c r="BF21" s="44">
        <v>145377.41</v>
      </c>
      <c r="BG21" s="44">
        <v>9250.4500000000007</v>
      </c>
      <c r="BH21" s="44">
        <v>174673.67</v>
      </c>
      <c r="BI21" s="44">
        <v>11259.55</v>
      </c>
      <c r="BJ21" s="44">
        <v>186037.58</v>
      </c>
      <c r="BK21" s="44">
        <v>14588.48</v>
      </c>
      <c r="BL21" s="44">
        <v>190059.51999999999</v>
      </c>
      <c r="BM21" s="45">
        <v>13231.3</v>
      </c>
      <c r="BN21" s="44">
        <v>199340.12</v>
      </c>
      <c r="BO21" s="44">
        <v>12994.22</v>
      </c>
      <c r="BP21" s="44">
        <v>164405.38</v>
      </c>
      <c r="BQ21" s="44">
        <v>11694.85</v>
      </c>
      <c r="BR21" s="44">
        <v>169865.27</v>
      </c>
      <c r="BS21" s="44">
        <v>20401.11</v>
      </c>
      <c r="BT21" s="44">
        <v>162090.82</v>
      </c>
      <c r="BU21" s="44">
        <v>14829.64</v>
      </c>
      <c r="BV21" s="44">
        <v>161856.31</v>
      </c>
      <c r="BW21" s="44">
        <v>17825.84</v>
      </c>
      <c r="BX21" s="44">
        <v>60097.56</v>
      </c>
    </row>
    <row r="22" spans="3:76" ht="14.4" customHeight="1">
      <c r="C22" s="24" t="s">
        <v>657</v>
      </c>
      <c r="D22" s="24" t="s">
        <v>240</v>
      </c>
      <c r="E22" s="42">
        <v>17353.349999999999</v>
      </c>
      <c r="F22" s="42">
        <v>32172.99</v>
      </c>
      <c r="G22" s="42">
        <v>12179.95</v>
      </c>
      <c r="H22" s="42">
        <v>8189.05</v>
      </c>
      <c r="I22" s="42">
        <v>13057.54</v>
      </c>
      <c r="J22" s="42">
        <v>17442.45</v>
      </c>
      <c r="K22" s="42">
        <v>11579.96</v>
      </c>
      <c r="L22" s="42">
        <v>7928.53</v>
      </c>
      <c r="M22" s="42">
        <v>16752.86</v>
      </c>
      <c r="N22" s="42">
        <v>13202.71</v>
      </c>
      <c r="O22" s="42">
        <v>11565.59</v>
      </c>
      <c r="P22" s="42">
        <v>17177.419999999998</v>
      </c>
      <c r="Q22" s="42">
        <v>12260.15</v>
      </c>
      <c r="R22" s="42">
        <v>25660.28</v>
      </c>
      <c r="S22" s="42">
        <v>21084.09</v>
      </c>
      <c r="T22" s="42">
        <v>28077.25</v>
      </c>
      <c r="U22" s="43">
        <v>69354.8</v>
      </c>
      <c r="V22" s="42">
        <v>38974.17</v>
      </c>
      <c r="W22" s="42">
        <v>54941.59</v>
      </c>
      <c r="X22" s="42">
        <v>50453.96</v>
      </c>
      <c r="Y22" s="43">
        <v>54086.9</v>
      </c>
      <c r="Z22" s="43">
        <v>54545.5</v>
      </c>
      <c r="AA22" s="43">
        <v>55692.1</v>
      </c>
      <c r="AB22" s="42">
        <v>90373.65</v>
      </c>
      <c r="AC22" s="43">
        <v>36381.199999999997</v>
      </c>
      <c r="AD22" s="43">
        <v>33506.699999999997</v>
      </c>
      <c r="AE22" s="42">
        <v>11634.46</v>
      </c>
      <c r="AF22" s="42">
        <v>45509.34</v>
      </c>
      <c r="AG22" s="42">
        <v>6239.76</v>
      </c>
      <c r="AH22" s="42">
        <v>14245.75</v>
      </c>
      <c r="AI22" s="42">
        <v>5870.83</v>
      </c>
      <c r="AJ22" s="42">
        <v>41614.239999999998</v>
      </c>
      <c r="AK22" s="42">
        <v>4907.08</v>
      </c>
      <c r="AL22" s="42">
        <v>190870.56</v>
      </c>
      <c r="AM22" s="43">
        <v>6860.1</v>
      </c>
      <c r="AN22" s="42">
        <v>79410.559999999998</v>
      </c>
      <c r="AO22" s="42">
        <v>5768.94</v>
      </c>
      <c r="AP22" s="42">
        <v>89900.79</v>
      </c>
      <c r="AQ22" s="42">
        <v>8485.41</v>
      </c>
      <c r="AR22" s="42">
        <v>91442.65</v>
      </c>
      <c r="AS22" s="42">
        <v>21418.53</v>
      </c>
      <c r="AT22" s="42">
        <v>114352.74</v>
      </c>
      <c r="AU22" s="42">
        <v>61355.07</v>
      </c>
      <c r="AV22" s="42">
        <v>104903.89</v>
      </c>
      <c r="AW22" s="43">
        <v>29243.3</v>
      </c>
      <c r="AX22" s="42">
        <v>57345.38</v>
      </c>
      <c r="AY22" s="42">
        <v>48676.15</v>
      </c>
      <c r="AZ22" s="42">
        <v>100719.24</v>
      </c>
      <c r="BA22" s="42">
        <v>68159.63</v>
      </c>
      <c r="BB22" s="42">
        <v>24200.43</v>
      </c>
      <c r="BC22" s="42">
        <v>63921.82</v>
      </c>
      <c r="BD22" s="42">
        <v>27145.16</v>
      </c>
      <c r="BE22" s="42">
        <v>5194.51</v>
      </c>
      <c r="BF22" s="42">
        <v>47320.34</v>
      </c>
      <c r="BG22" s="42">
        <v>2813.82</v>
      </c>
      <c r="BH22" s="42">
        <v>77693.19</v>
      </c>
      <c r="BI22" s="42">
        <v>11550.09</v>
      </c>
      <c r="BJ22" s="42">
        <v>70701.13</v>
      </c>
      <c r="BK22" s="42">
        <v>4118.82</v>
      </c>
      <c r="BL22" s="43">
        <v>93292.6</v>
      </c>
      <c r="BM22" s="43">
        <v>5504.1</v>
      </c>
      <c r="BN22" s="42">
        <v>96690.98</v>
      </c>
      <c r="BO22" s="42">
        <v>5854.73</v>
      </c>
      <c r="BP22" s="42">
        <v>121590.19</v>
      </c>
      <c r="BQ22" s="42">
        <v>11881.72</v>
      </c>
      <c r="BR22" s="42">
        <v>150198.72</v>
      </c>
      <c r="BS22" s="42">
        <v>29607.15</v>
      </c>
      <c r="BT22" s="42">
        <v>153089.98000000001</v>
      </c>
      <c r="BU22" s="42">
        <v>22183.11</v>
      </c>
      <c r="BV22" s="42">
        <v>115082.05</v>
      </c>
      <c r="BW22" s="42">
        <v>37731.19</v>
      </c>
      <c r="BX22" s="42">
        <v>109712.77</v>
      </c>
    </row>
    <row r="23" spans="3:76" ht="14.4" customHeight="1">
      <c r="C23" s="24" t="s">
        <v>658</v>
      </c>
      <c r="D23" s="24" t="s">
        <v>243</v>
      </c>
      <c r="E23" s="44">
        <v>141405.64000000001</v>
      </c>
      <c r="F23" s="44">
        <v>659650.26</v>
      </c>
      <c r="G23" s="44">
        <v>503768.23</v>
      </c>
      <c r="H23" s="44">
        <v>514708.84</v>
      </c>
      <c r="I23" s="44">
        <v>397981.61</v>
      </c>
      <c r="J23" s="44">
        <v>570445.79</v>
      </c>
      <c r="K23" s="45">
        <v>408911.7</v>
      </c>
      <c r="L23" s="45">
        <v>954907.7</v>
      </c>
      <c r="M23" s="44">
        <v>327122.45</v>
      </c>
      <c r="N23" s="44">
        <v>1470562.09</v>
      </c>
      <c r="O23" s="44">
        <v>292386.23</v>
      </c>
      <c r="P23" s="44">
        <v>1768899.07</v>
      </c>
      <c r="Q23" s="44">
        <v>289618.28000000003</v>
      </c>
      <c r="R23" s="44">
        <v>1724717.01</v>
      </c>
      <c r="S23" s="45">
        <v>211439</v>
      </c>
      <c r="T23" s="44">
        <v>1827832.66</v>
      </c>
      <c r="U23" s="44">
        <v>199726.21</v>
      </c>
      <c r="V23" s="44">
        <v>2164993.4500000002</v>
      </c>
      <c r="W23" s="44">
        <v>208021.48</v>
      </c>
      <c r="X23" s="44">
        <v>2049887.21</v>
      </c>
      <c r="Y23" s="44">
        <v>209414.96</v>
      </c>
      <c r="Z23" s="44">
        <v>1639473.23</v>
      </c>
      <c r="AA23" s="44">
        <v>275075.51</v>
      </c>
      <c r="AB23" s="44">
        <v>836947.37</v>
      </c>
      <c r="AC23" s="44">
        <v>380517.61</v>
      </c>
      <c r="AD23" s="44">
        <v>555933.88</v>
      </c>
      <c r="AE23" s="44">
        <v>389050.86</v>
      </c>
      <c r="AF23" s="44">
        <v>661000.23</v>
      </c>
      <c r="AG23" s="44">
        <v>489534.27</v>
      </c>
      <c r="AH23" s="44">
        <v>982261.32</v>
      </c>
      <c r="AI23" s="44">
        <v>298480.08</v>
      </c>
      <c r="AJ23" s="44">
        <v>1474749.46</v>
      </c>
      <c r="AK23" s="44">
        <v>232449.62</v>
      </c>
      <c r="AL23" s="44">
        <v>1834517.43</v>
      </c>
      <c r="AM23" s="44">
        <v>200465.56</v>
      </c>
      <c r="AN23" s="44">
        <v>2042840.22</v>
      </c>
      <c r="AO23" s="44">
        <v>197474.98</v>
      </c>
      <c r="AP23" s="44">
        <v>1988120.67</v>
      </c>
      <c r="AQ23" s="44">
        <v>151030.29</v>
      </c>
      <c r="AR23" s="44">
        <v>2141194.29</v>
      </c>
      <c r="AS23" s="44">
        <v>182357.73</v>
      </c>
      <c r="AT23" s="44">
        <v>3103456.24</v>
      </c>
      <c r="AU23" s="44">
        <v>82608.05</v>
      </c>
      <c r="AV23" s="44">
        <v>2621447.0499999998</v>
      </c>
      <c r="AW23" s="44">
        <v>105192.89</v>
      </c>
      <c r="AX23" s="44">
        <v>1600564.77</v>
      </c>
      <c r="AY23" s="44">
        <v>313708.78000000003</v>
      </c>
      <c r="AZ23" s="44">
        <v>848740.05</v>
      </c>
      <c r="BA23" s="44">
        <v>262982.63</v>
      </c>
      <c r="BB23" s="44">
        <v>869126.33</v>
      </c>
      <c r="BC23" s="44">
        <v>451754.96</v>
      </c>
      <c r="BD23" s="44">
        <v>854187.38</v>
      </c>
      <c r="BE23" s="44">
        <v>394336.48</v>
      </c>
      <c r="BF23" s="44">
        <v>1422562.33</v>
      </c>
      <c r="BG23" s="44">
        <v>408349.57</v>
      </c>
      <c r="BH23" s="44">
        <v>2045216.52</v>
      </c>
      <c r="BI23" s="44">
        <v>293874.74</v>
      </c>
      <c r="BJ23" s="44">
        <v>2757214.81</v>
      </c>
      <c r="BK23" s="44">
        <v>254842.72</v>
      </c>
      <c r="BL23" s="44">
        <v>2611528.09</v>
      </c>
      <c r="BM23" s="44">
        <v>277425.78999999998</v>
      </c>
      <c r="BN23" s="45">
        <v>2585926.2000000002</v>
      </c>
      <c r="BO23" s="44">
        <v>195874.11</v>
      </c>
      <c r="BP23" s="44">
        <v>2776263.12</v>
      </c>
      <c r="BQ23" s="44">
        <v>382888.09</v>
      </c>
      <c r="BR23" s="44">
        <v>3117790.47</v>
      </c>
      <c r="BS23" s="44">
        <v>423111.43</v>
      </c>
      <c r="BT23" s="44">
        <v>2989498.79</v>
      </c>
      <c r="BU23" s="44">
        <v>345896.17</v>
      </c>
      <c r="BV23" s="44">
        <v>2442844.2599999998</v>
      </c>
      <c r="BW23" s="44">
        <v>591808.72</v>
      </c>
      <c r="BX23" s="44">
        <v>1216786.33</v>
      </c>
    </row>
    <row r="24" spans="3:76" ht="14.4" customHeight="1">
      <c r="C24" s="24" t="s">
        <v>659</v>
      </c>
      <c r="D24" s="24" t="s">
        <v>263</v>
      </c>
      <c r="E24" s="43">
        <v>17417.2</v>
      </c>
      <c r="F24" s="42">
        <v>472.05</v>
      </c>
      <c r="G24" s="43">
        <v>23425.7</v>
      </c>
      <c r="H24" s="42">
        <v>940.34</v>
      </c>
      <c r="I24" s="42">
        <v>20353.18</v>
      </c>
      <c r="J24" s="42">
        <v>1042.6500000000001</v>
      </c>
      <c r="K24" s="43">
        <v>21850.1</v>
      </c>
      <c r="L24" s="42">
        <v>1060.45</v>
      </c>
      <c r="M24" s="42">
        <v>19943.240000000002</v>
      </c>
      <c r="N24" s="43">
        <v>5664.9</v>
      </c>
      <c r="O24" s="42">
        <v>21102.73</v>
      </c>
      <c r="P24" s="42">
        <v>7161.87</v>
      </c>
      <c r="Q24" s="42">
        <v>23300.85</v>
      </c>
      <c r="R24" s="42">
        <v>2278.6799999999998</v>
      </c>
      <c r="S24" s="42">
        <v>20514.79</v>
      </c>
      <c r="T24" s="42">
        <v>3536.25</v>
      </c>
      <c r="U24" s="42">
        <v>20271.810000000001</v>
      </c>
      <c r="V24" s="42">
        <v>4233.09</v>
      </c>
      <c r="W24" s="42">
        <v>20622.79</v>
      </c>
      <c r="X24" s="42">
        <v>2991.75</v>
      </c>
      <c r="Y24" s="42">
        <v>21174.34</v>
      </c>
      <c r="Z24" s="42">
        <v>1001.27</v>
      </c>
      <c r="AA24" s="42">
        <v>21408.81</v>
      </c>
      <c r="AB24" s="42">
        <v>1636.17</v>
      </c>
      <c r="AC24" s="42">
        <v>23838.53</v>
      </c>
      <c r="AD24" s="42">
        <v>1021.07</v>
      </c>
      <c r="AE24" s="42">
        <v>19784.650000000001</v>
      </c>
      <c r="AF24" s="42">
        <v>1793.46</v>
      </c>
      <c r="AG24" s="42">
        <v>15340.29</v>
      </c>
      <c r="AH24" s="42">
        <v>1755.35</v>
      </c>
      <c r="AI24" s="42">
        <v>16158.28</v>
      </c>
      <c r="AJ24" s="42">
        <v>579.65</v>
      </c>
      <c r="AK24" s="42">
        <v>16452.88</v>
      </c>
      <c r="AL24" s="42">
        <v>3555.03</v>
      </c>
      <c r="AM24" s="42">
        <v>13549.39</v>
      </c>
      <c r="AN24" s="42">
        <v>874.05</v>
      </c>
      <c r="AO24" s="42">
        <v>14937.69</v>
      </c>
      <c r="AP24" s="42">
        <v>2261.77</v>
      </c>
      <c r="AQ24" s="42">
        <v>11976.71</v>
      </c>
      <c r="AR24" s="42">
        <v>1670.67</v>
      </c>
      <c r="AS24" s="43">
        <v>12326.4</v>
      </c>
      <c r="AT24" s="43">
        <v>770.3</v>
      </c>
      <c r="AU24" s="42">
        <v>12355.98</v>
      </c>
      <c r="AV24" s="42">
        <v>1276.77</v>
      </c>
      <c r="AW24" s="42">
        <v>9435.36</v>
      </c>
      <c r="AX24" s="42">
        <v>4395.74</v>
      </c>
      <c r="AY24" s="42">
        <v>14036.06</v>
      </c>
      <c r="AZ24" s="42">
        <v>3459.51</v>
      </c>
      <c r="BA24" s="42">
        <v>18579.86</v>
      </c>
      <c r="BB24" s="43">
        <v>257.10000000000002</v>
      </c>
      <c r="BC24" s="42">
        <v>15269.68</v>
      </c>
      <c r="BD24" s="43">
        <v>187.5</v>
      </c>
      <c r="BE24" s="42">
        <v>16353.63</v>
      </c>
      <c r="BF24" s="42">
        <v>2087.65</v>
      </c>
      <c r="BG24" s="42">
        <v>16703.55</v>
      </c>
      <c r="BH24" s="42">
        <v>13842.13</v>
      </c>
      <c r="BI24" s="42">
        <v>15740.44</v>
      </c>
      <c r="BJ24" s="42">
        <v>9146.65</v>
      </c>
      <c r="BK24" s="42">
        <v>14596.52</v>
      </c>
      <c r="BL24" s="42">
        <v>9210.39</v>
      </c>
      <c r="BM24" s="42">
        <v>17291.22</v>
      </c>
      <c r="BN24" s="42">
        <v>3060.73</v>
      </c>
      <c r="BO24" s="42">
        <v>13664.03</v>
      </c>
      <c r="BP24" s="42">
        <v>424.02</v>
      </c>
      <c r="BQ24" s="42">
        <v>14567.88</v>
      </c>
      <c r="BR24" s="42">
        <v>1260.3399999999999</v>
      </c>
      <c r="BS24" s="42">
        <v>11296.33</v>
      </c>
      <c r="BT24" s="42">
        <v>692.11</v>
      </c>
      <c r="BU24" s="42">
        <v>10649.91</v>
      </c>
      <c r="BV24" s="42">
        <v>677.42</v>
      </c>
      <c r="BW24" s="42">
        <v>17664.07</v>
      </c>
      <c r="BX24" s="42">
        <v>326.63</v>
      </c>
    </row>
    <row r="25" spans="3:76" ht="14.4" customHeight="1">
      <c r="C25" s="24" t="s">
        <v>660</v>
      </c>
      <c r="D25" s="24" t="s">
        <v>272</v>
      </c>
      <c r="E25" s="44">
        <v>1106.8699999999999</v>
      </c>
      <c r="F25" s="44">
        <v>27.89</v>
      </c>
      <c r="G25" s="44">
        <v>1053.3599999999999</v>
      </c>
      <c r="H25" s="44">
        <v>131.09</v>
      </c>
      <c r="I25" s="44">
        <v>1226.1500000000001</v>
      </c>
      <c r="J25" s="44">
        <v>5.75</v>
      </c>
      <c r="K25" s="44">
        <v>1676.61</v>
      </c>
      <c r="L25" s="44">
        <v>26.14</v>
      </c>
      <c r="M25" s="44">
        <v>1228.3399999999999</v>
      </c>
      <c r="N25" s="44">
        <v>2.62</v>
      </c>
      <c r="O25" s="44">
        <v>1292.1600000000001</v>
      </c>
      <c r="P25" s="45">
        <v>26.9</v>
      </c>
      <c r="Q25" s="44">
        <v>1257.96</v>
      </c>
      <c r="R25" s="44">
        <v>22.11</v>
      </c>
      <c r="S25" s="44">
        <v>1067.52</v>
      </c>
      <c r="T25" s="45">
        <v>39.1</v>
      </c>
      <c r="U25" s="44">
        <v>1220.1400000000001</v>
      </c>
      <c r="V25" s="44">
        <v>44.56</v>
      </c>
      <c r="W25" s="44">
        <v>1226.22</v>
      </c>
      <c r="X25" s="44">
        <v>35.72</v>
      </c>
      <c r="Y25" s="44">
        <v>1505.84</v>
      </c>
      <c r="Z25" s="44">
        <v>49.77</v>
      </c>
      <c r="AA25" s="44">
        <v>1615.63</v>
      </c>
      <c r="AB25" s="44">
        <v>44.13</v>
      </c>
      <c r="AC25" s="44">
        <v>1913.57</v>
      </c>
      <c r="AD25" s="44">
        <v>97.99</v>
      </c>
      <c r="AE25" s="44">
        <v>1037.49</v>
      </c>
      <c r="AF25" s="44">
        <v>58.87</v>
      </c>
      <c r="AG25" s="45">
        <v>1469.7</v>
      </c>
      <c r="AH25" s="44">
        <v>122.94</v>
      </c>
      <c r="AI25" s="44">
        <v>1076.3399999999999</v>
      </c>
      <c r="AJ25" s="44">
        <v>52.68</v>
      </c>
      <c r="AK25" s="44">
        <v>1251.02</v>
      </c>
      <c r="AL25" s="44">
        <v>105.05</v>
      </c>
      <c r="AM25" s="44">
        <v>1279.32</v>
      </c>
      <c r="AN25" s="44">
        <v>50.26</v>
      </c>
      <c r="AO25" s="44">
        <v>1336.58</v>
      </c>
      <c r="AP25" s="44">
        <v>101.81</v>
      </c>
      <c r="AQ25" s="44">
        <v>1209.48</v>
      </c>
      <c r="AR25" s="45">
        <v>85.4</v>
      </c>
      <c r="AS25" s="44">
        <v>1222.1400000000001</v>
      </c>
      <c r="AT25" s="44">
        <v>70.03</v>
      </c>
      <c r="AU25" s="45">
        <v>281.39999999999998</v>
      </c>
      <c r="AV25" s="44">
        <v>387.29</v>
      </c>
      <c r="AW25" s="44">
        <v>611.35</v>
      </c>
      <c r="AX25" s="44">
        <v>290.14999999999998</v>
      </c>
      <c r="AY25" s="44">
        <v>1497.09</v>
      </c>
      <c r="AZ25" s="44">
        <v>54.95</v>
      </c>
      <c r="BA25" s="44">
        <v>1311.09</v>
      </c>
      <c r="BB25" s="45">
        <v>52.6</v>
      </c>
      <c r="BC25" s="44">
        <v>1167.99</v>
      </c>
      <c r="BD25" s="44">
        <v>64.87</v>
      </c>
      <c r="BE25" s="44">
        <v>1118.27</v>
      </c>
      <c r="BF25" s="45">
        <v>19.2</v>
      </c>
      <c r="BG25" s="44">
        <v>832.24</v>
      </c>
      <c r="BH25" s="44">
        <v>97.53</v>
      </c>
      <c r="BI25" s="44">
        <v>1041.52</v>
      </c>
      <c r="BJ25" s="44">
        <v>91.46</v>
      </c>
      <c r="BK25" s="44">
        <v>533.26</v>
      </c>
      <c r="BL25" s="44">
        <v>142.82</v>
      </c>
      <c r="BM25" s="45">
        <v>992.6</v>
      </c>
      <c r="BN25" s="44">
        <v>7.48</v>
      </c>
      <c r="BO25" s="44">
        <v>889.02</v>
      </c>
      <c r="BP25" s="45">
        <v>69.900000000000006</v>
      </c>
      <c r="BQ25" s="44">
        <v>529.12</v>
      </c>
      <c r="BR25" s="44">
        <v>136.43</v>
      </c>
      <c r="BS25" s="44">
        <v>647.89</v>
      </c>
      <c r="BT25" s="44">
        <v>45.03</v>
      </c>
      <c r="BU25" s="44">
        <v>1056.51</v>
      </c>
      <c r="BV25" s="44">
        <v>64.63</v>
      </c>
      <c r="BW25" s="44">
        <v>1270.25</v>
      </c>
      <c r="BX25" s="44">
        <v>37.39</v>
      </c>
    </row>
    <row r="26" spans="3:76" ht="14.4" customHeight="1">
      <c r="C26" s="24" t="s">
        <v>661</v>
      </c>
      <c r="D26" s="24" t="s">
        <v>256</v>
      </c>
      <c r="E26" s="43">
        <v>21821.7</v>
      </c>
      <c r="F26" s="40" t="s">
        <v>595</v>
      </c>
      <c r="G26" s="42">
        <v>17958.09</v>
      </c>
      <c r="H26" s="40" t="s">
        <v>595</v>
      </c>
      <c r="I26" s="42">
        <v>22079.19</v>
      </c>
      <c r="J26" s="40" t="s">
        <v>595</v>
      </c>
      <c r="K26" s="42">
        <v>22453.58</v>
      </c>
      <c r="L26" s="40" t="s">
        <v>595</v>
      </c>
      <c r="M26" s="42">
        <v>22931.49</v>
      </c>
      <c r="N26" s="40" t="s">
        <v>595</v>
      </c>
      <c r="O26" s="42">
        <v>22985.22</v>
      </c>
      <c r="P26" s="40" t="s">
        <v>595</v>
      </c>
      <c r="Q26" s="42">
        <v>21283.47</v>
      </c>
      <c r="R26" s="40" t="s">
        <v>595</v>
      </c>
      <c r="S26" s="42">
        <v>23605.89</v>
      </c>
      <c r="T26" s="40" t="s">
        <v>595</v>
      </c>
      <c r="U26" s="42">
        <v>21329.16</v>
      </c>
      <c r="V26" s="40" t="s">
        <v>595</v>
      </c>
      <c r="W26" s="42">
        <v>22171.46</v>
      </c>
      <c r="X26" s="40" t="s">
        <v>595</v>
      </c>
      <c r="Y26" s="42">
        <v>21525.77</v>
      </c>
      <c r="Z26" s="40" t="s">
        <v>595</v>
      </c>
      <c r="AA26" s="42">
        <v>20546.66</v>
      </c>
      <c r="AB26" s="40" t="s">
        <v>595</v>
      </c>
      <c r="AC26" s="42">
        <v>20960.509999999998</v>
      </c>
      <c r="AD26" s="40" t="s">
        <v>595</v>
      </c>
      <c r="AE26" s="42">
        <v>19573.16</v>
      </c>
      <c r="AF26" s="40" t="s">
        <v>595</v>
      </c>
      <c r="AG26" s="42">
        <v>25539.32</v>
      </c>
      <c r="AH26" s="40" t="s">
        <v>595</v>
      </c>
      <c r="AI26" s="43">
        <v>24795.200000000001</v>
      </c>
      <c r="AJ26" s="40" t="s">
        <v>595</v>
      </c>
      <c r="AK26" s="42">
        <v>22543.03</v>
      </c>
      <c r="AL26" s="40" t="s">
        <v>595</v>
      </c>
      <c r="AM26" s="42">
        <v>17336.310000000001</v>
      </c>
      <c r="AN26" s="40" t="s">
        <v>595</v>
      </c>
      <c r="AO26" s="42">
        <v>18818.55</v>
      </c>
      <c r="AP26" s="40" t="s">
        <v>595</v>
      </c>
      <c r="AQ26" s="42">
        <v>17299.89</v>
      </c>
      <c r="AR26" s="40" t="s">
        <v>595</v>
      </c>
      <c r="AS26" s="42">
        <v>20169.98</v>
      </c>
      <c r="AT26" s="40" t="s">
        <v>595</v>
      </c>
      <c r="AU26" s="42">
        <v>21059.39</v>
      </c>
      <c r="AV26" s="40" t="s">
        <v>595</v>
      </c>
      <c r="AW26" s="42">
        <v>19666.48</v>
      </c>
      <c r="AX26" s="40" t="s">
        <v>595</v>
      </c>
      <c r="AY26" s="42">
        <v>17830.14</v>
      </c>
      <c r="AZ26" s="40" t="s">
        <v>595</v>
      </c>
      <c r="BA26" s="42">
        <v>29904.01</v>
      </c>
      <c r="BB26" s="43">
        <v>69643.8</v>
      </c>
      <c r="BC26" s="42">
        <v>27369.59</v>
      </c>
      <c r="BD26" s="42">
        <v>80069.490000000005</v>
      </c>
      <c r="BE26" s="42">
        <v>28281.87</v>
      </c>
      <c r="BF26" s="42">
        <v>70657.649999999994</v>
      </c>
      <c r="BG26" s="42">
        <v>31225.48</v>
      </c>
      <c r="BH26" s="42">
        <v>86443.43</v>
      </c>
      <c r="BI26" s="42">
        <v>26142.54</v>
      </c>
      <c r="BJ26" s="43">
        <v>93424.7</v>
      </c>
      <c r="BK26" s="42">
        <v>23794.57</v>
      </c>
      <c r="BL26" s="42">
        <v>74733.279999999999</v>
      </c>
      <c r="BM26" s="42">
        <v>31348.97</v>
      </c>
      <c r="BN26" s="42">
        <v>104515.36</v>
      </c>
      <c r="BO26" s="42">
        <v>34357.69</v>
      </c>
      <c r="BP26" s="42">
        <v>93856.21</v>
      </c>
      <c r="BQ26" s="42">
        <v>24627.79</v>
      </c>
      <c r="BR26" s="42">
        <v>65862.149999999994</v>
      </c>
      <c r="BS26" s="42">
        <v>25281.72</v>
      </c>
      <c r="BT26" s="42">
        <v>68000.259999999995</v>
      </c>
      <c r="BU26" s="43">
        <v>25281.599999999999</v>
      </c>
      <c r="BV26" s="42">
        <v>60963.96</v>
      </c>
      <c r="BW26" s="42">
        <v>24486.67</v>
      </c>
      <c r="BX26" s="42">
        <v>48798.28</v>
      </c>
    </row>
    <row r="27" spans="3:76" ht="14.4" customHeight="1">
      <c r="C27" s="24" t="s">
        <v>662</v>
      </c>
      <c r="D27" s="24" t="s">
        <v>268</v>
      </c>
      <c r="E27" s="44">
        <v>325118.90999999997</v>
      </c>
      <c r="F27" s="44">
        <v>265157.74</v>
      </c>
      <c r="G27" s="44">
        <v>419091.07</v>
      </c>
      <c r="H27" s="44">
        <v>242926.47</v>
      </c>
      <c r="I27" s="44">
        <v>399726.42</v>
      </c>
      <c r="J27" s="44">
        <v>286300.77</v>
      </c>
      <c r="K27" s="45">
        <v>347191.4</v>
      </c>
      <c r="L27" s="44">
        <v>243440.61</v>
      </c>
      <c r="M27" s="44">
        <v>319232.36</v>
      </c>
      <c r="N27" s="45">
        <v>234454.1</v>
      </c>
      <c r="O27" s="44">
        <v>374065.72</v>
      </c>
      <c r="P27" s="45">
        <v>251488.1</v>
      </c>
      <c r="Q27" s="44">
        <v>337612.66</v>
      </c>
      <c r="R27" s="44">
        <v>217354.34</v>
      </c>
      <c r="S27" s="44">
        <v>348982.36</v>
      </c>
      <c r="T27" s="44">
        <v>217354.04</v>
      </c>
      <c r="U27" s="44">
        <v>361304.42</v>
      </c>
      <c r="V27" s="44">
        <v>244848.28</v>
      </c>
      <c r="W27" s="44">
        <v>373271.94</v>
      </c>
      <c r="X27" s="44">
        <v>241211.81</v>
      </c>
      <c r="Y27" s="44">
        <v>366894.22</v>
      </c>
      <c r="Z27" s="44">
        <v>234714.67</v>
      </c>
      <c r="AA27" s="44">
        <v>363135.66</v>
      </c>
      <c r="AB27" s="44">
        <v>260611.48</v>
      </c>
      <c r="AC27" s="44">
        <v>367292.01</v>
      </c>
      <c r="AD27" s="44">
        <v>306328.24</v>
      </c>
      <c r="AE27" s="44">
        <v>349879.25</v>
      </c>
      <c r="AF27" s="45">
        <v>286535.90000000002</v>
      </c>
      <c r="AG27" s="44">
        <v>360885.14</v>
      </c>
      <c r="AH27" s="44">
        <v>253950.01</v>
      </c>
      <c r="AI27" s="44">
        <v>335013.71000000002</v>
      </c>
      <c r="AJ27" s="44">
        <v>256478.89</v>
      </c>
      <c r="AK27" s="44">
        <v>263224.03000000003</v>
      </c>
      <c r="AL27" s="44">
        <v>217292.56</v>
      </c>
      <c r="AM27" s="44">
        <v>326555.03000000003</v>
      </c>
      <c r="AN27" s="44">
        <v>239199.69</v>
      </c>
      <c r="AO27" s="44">
        <v>347232.87</v>
      </c>
      <c r="AP27" s="44">
        <v>257872.48</v>
      </c>
      <c r="AQ27" s="44">
        <v>339534.48</v>
      </c>
      <c r="AR27" s="44">
        <v>238046.85</v>
      </c>
      <c r="AS27" s="44">
        <v>316418.69</v>
      </c>
      <c r="AT27" s="44">
        <v>183602.65</v>
      </c>
      <c r="AU27" s="44">
        <v>216157.76</v>
      </c>
      <c r="AV27" s="44">
        <v>66828.350000000006</v>
      </c>
      <c r="AW27" s="44">
        <v>251424.51</v>
      </c>
      <c r="AX27" s="44">
        <v>126125.23</v>
      </c>
      <c r="AY27" s="44">
        <v>327713.03999999998</v>
      </c>
      <c r="AZ27" s="44">
        <v>188952.23</v>
      </c>
      <c r="BA27" s="44">
        <v>357489.48</v>
      </c>
      <c r="BB27" s="44">
        <v>322104.32000000001</v>
      </c>
      <c r="BC27" s="44">
        <v>401962.35</v>
      </c>
      <c r="BD27" s="44">
        <v>341963.95</v>
      </c>
      <c r="BE27" s="44">
        <v>371639.49</v>
      </c>
      <c r="BF27" s="44">
        <v>328067.46000000002</v>
      </c>
      <c r="BG27" s="44">
        <v>371046.59</v>
      </c>
      <c r="BH27" s="44">
        <v>291125.95</v>
      </c>
      <c r="BI27" s="44">
        <v>372411.31</v>
      </c>
      <c r="BJ27" s="45">
        <v>305689.3</v>
      </c>
      <c r="BK27" s="44">
        <v>338696.82</v>
      </c>
      <c r="BL27" s="44">
        <v>315971.31</v>
      </c>
      <c r="BM27" s="44">
        <v>401583.48</v>
      </c>
      <c r="BN27" s="44">
        <v>281979.19</v>
      </c>
      <c r="BO27" s="44">
        <v>403693.92</v>
      </c>
      <c r="BP27" s="44">
        <v>341139.57</v>
      </c>
      <c r="BQ27" s="44">
        <v>371215.58</v>
      </c>
      <c r="BR27" s="44">
        <v>371744.59</v>
      </c>
      <c r="BS27" s="44">
        <v>377676.87</v>
      </c>
      <c r="BT27" s="44">
        <v>410653.65</v>
      </c>
      <c r="BU27" s="44">
        <v>468539.78</v>
      </c>
      <c r="BV27" s="44">
        <v>491399.49</v>
      </c>
      <c r="BW27" s="44">
        <v>433205.18</v>
      </c>
      <c r="BX27" s="44">
        <v>450081.92</v>
      </c>
    </row>
    <row r="28" spans="3:76" ht="14.4" customHeight="1">
      <c r="C28" s="24" t="s">
        <v>663</v>
      </c>
      <c r="D28" s="24" t="s">
        <v>276</v>
      </c>
      <c r="E28" s="42">
        <v>595.26</v>
      </c>
      <c r="F28" s="42">
        <v>19.739999999999998</v>
      </c>
      <c r="G28" s="42">
        <v>790.76</v>
      </c>
      <c r="H28" s="42">
        <v>24.22</v>
      </c>
      <c r="I28" s="43">
        <v>962.7</v>
      </c>
      <c r="J28" s="42">
        <v>58.16</v>
      </c>
      <c r="K28" s="42">
        <v>1266.8399999999999</v>
      </c>
      <c r="L28" s="43">
        <v>259.89999999999998</v>
      </c>
      <c r="M28" s="42">
        <v>1203.73</v>
      </c>
      <c r="N28" s="42">
        <v>136.44999999999999</v>
      </c>
      <c r="O28" s="42">
        <v>1110.76</v>
      </c>
      <c r="P28" s="42">
        <v>89.43</v>
      </c>
      <c r="Q28" s="42">
        <v>1669.55</v>
      </c>
      <c r="R28" s="42">
        <v>60.77</v>
      </c>
      <c r="S28" s="42">
        <v>1259.17</v>
      </c>
      <c r="T28" s="43">
        <v>61.8</v>
      </c>
      <c r="U28" s="42">
        <v>1454.09</v>
      </c>
      <c r="V28" s="42">
        <v>23.87</v>
      </c>
      <c r="W28" s="42">
        <v>1256.74</v>
      </c>
      <c r="X28" s="42">
        <v>152.27000000000001</v>
      </c>
      <c r="Y28" s="42">
        <v>3638.16</v>
      </c>
      <c r="Z28" s="42">
        <v>19.649999999999999</v>
      </c>
      <c r="AA28" s="42">
        <v>1059.6400000000001</v>
      </c>
      <c r="AB28" s="42">
        <v>20.85</v>
      </c>
      <c r="AC28" s="42">
        <v>782.44</v>
      </c>
      <c r="AD28" s="43">
        <v>197.5</v>
      </c>
      <c r="AE28" s="42">
        <v>779.65</v>
      </c>
      <c r="AF28" s="42">
        <v>13.52</v>
      </c>
      <c r="AG28" s="42">
        <v>838.46</v>
      </c>
      <c r="AH28" s="42">
        <v>17.05</v>
      </c>
      <c r="AI28" s="42">
        <v>1145.18</v>
      </c>
      <c r="AJ28" s="42">
        <v>19.98</v>
      </c>
      <c r="AK28" s="43">
        <v>2157.6999999999998</v>
      </c>
      <c r="AL28" s="42">
        <v>75.09</v>
      </c>
      <c r="AM28" s="42">
        <v>2202.08</v>
      </c>
      <c r="AN28" s="42">
        <v>27.28</v>
      </c>
      <c r="AO28" s="42">
        <v>631.52</v>
      </c>
      <c r="AP28" s="42">
        <v>14.41</v>
      </c>
      <c r="AQ28" s="42">
        <v>896.09</v>
      </c>
      <c r="AR28" s="42">
        <v>28.67</v>
      </c>
      <c r="AS28" s="42">
        <v>474.73</v>
      </c>
      <c r="AT28" s="42">
        <v>210.87</v>
      </c>
      <c r="AU28" s="42">
        <v>621.55999999999995</v>
      </c>
      <c r="AV28" s="42">
        <v>2.84</v>
      </c>
      <c r="AW28" s="42">
        <v>410.04</v>
      </c>
      <c r="AX28" s="42">
        <v>4.2699999999999996</v>
      </c>
      <c r="AY28" s="42">
        <v>296.44</v>
      </c>
      <c r="AZ28" s="42">
        <v>6.58</v>
      </c>
      <c r="BA28" s="42">
        <v>962.84</v>
      </c>
      <c r="BB28" s="42">
        <v>39.82</v>
      </c>
      <c r="BC28" s="42">
        <v>548.92999999999995</v>
      </c>
      <c r="BD28" s="42">
        <v>17.739999999999998</v>
      </c>
      <c r="BE28" s="42">
        <v>666.15</v>
      </c>
      <c r="BF28" s="42">
        <v>540.49</v>
      </c>
      <c r="BG28" s="42">
        <v>41.78</v>
      </c>
      <c r="BH28" s="43">
        <v>1282.9000000000001</v>
      </c>
      <c r="BI28" s="42">
        <v>136.53</v>
      </c>
      <c r="BJ28" s="42">
        <v>828.78</v>
      </c>
      <c r="BK28" s="42">
        <v>7.09</v>
      </c>
      <c r="BL28" s="43">
        <v>655.6</v>
      </c>
      <c r="BM28" s="42">
        <v>61.71</v>
      </c>
      <c r="BN28" s="42">
        <v>229.14</v>
      </c>
      <c r="BO28" s="42">
        <v>80.180000000000007</v>
      </c>
      <c r="BP28" s="42">
        <v>581.42999999999995</v>
      </c>
      <c r="BQ28" s="42">
        <v>184.33</v>
      </c>
      <c r="BR28" s="42">
        <v>272.82</v>
      </c>
      <c r="BS28" s="42">
        <v>58.58</v>
      </c>
      <c r="BT28" s="42">
        <v>176.34</v>
      </c>
      <c r="BU28" s="42">
        <v>135.74</v>
      </c>
      <c r="BV28" s="43">
        <v>96.3</v>
      </c>
      <c r="BW28" s="43">
        <v>72.2</v>
      </c>
      <c r="BX28" s="42">
        <v>85.17</v>
      </c>
    </row>
    <row r="29" spans="3:76" ht="14.4" customHeight="1">
      <c r="C29" s="24" t="s">
        <v>664</v>
      </c>
      <c r="D29" s="24" t="s">
        <v>267</v>
      </c>
      <c r="E29" s="45">
        <v>106861.5</v>
      </c>
      <c r="F29" s="44">
        <v>14130.99</v>
      </c>
      <c r="G29" s="44">
        <v>125257.73</v>
      </c>
      <c r="H29" s="44">
        <v>15750.29</v>
      </c>
      <c r="I29" s="44">
        <v>133769.63</v>
      </c>
      <c r="J29" s="44">
        <v>18620.560000000001</v>
      </c>
      <c r="K29" s="44">
        <v>147542.87</v>
      </c>
      <c r="L29" s="44">
        <v>27399.62</v>
      </c>
      <c r="M29" s="44">
        <v>145234.67000000001</v>
      </c>
      <c r="N29" s="44">
        <v>21491.97</v>
      </c>
      <c r="O29" s="44">
        <v>154615.54999999999</v>
      </c>
      <c r="P29" s="45">
        <v>20987.9</v>
      </c>
      <c r="Q29" s="44">
        <v>115368.77</v>
      </c>
      <c r="R29" s="44">
        <v>18397.259999999998</v>
      </c>
      <c r="S29" s="44">
        <v>129483.25</v>
      </c>
      <c r="T29" s="44">
        <v>19141.330000000002</v>
      </c>
      <c r="U29" s="44">
        <v>120891.82</v>
      </c>
      <c r="V29" s="44">
        <v>20974.12</v>
      </c>
      <c r="W29" s="44">
        <v>111388.65</v>
      </c>
      <c r="X29" s="44">
        <v>16609.87</v>
      </c>
      <c r="Y29" s="44">
        <v>102436.64</v>
      </c>
      <c r="Z29" s="44">
        <v>16596.93</v>
      </c>
      <c r="AA29" s="44">
        <v>110563.06</v>
      </c>
      <c r="AB29" s="44">
        <v>20090.849999999999</v>
      </c>
      <c r="AC29" s="44">
        <v>159962.57999999999</v>
      </c>
      <c r="AD29" s="44">
        <v>41868.870000000003</v>
      </c>
      <c r="AE29" s="44">
        <v>162330.45000000001</v>
      </c>
      <c r="AF29" s="44">
        <v>46548.17</v>
      </c>
      <c r="AG29" s="44">
        <v>170184.61</v>
      </c>
      <c r="AH29" s="44">
        <v>46892.21</v>
      </c>
      <c r="AI29" s="44">
        <v>183543.96</v>
      </c>
      <c r="AJ29" s="44">
        <v>72017.08</v>
      </c>
      <c r="AK29" s="44">
        <v>183635.95</v>
      </c>
      <c r="AL29" s="44">
        <v>59913.34</v>
      </c>
      <c r="AM29" s="44">
        <v>189089.15</v>
      </c>
      <c r="AN29" s="44">
        <v>65433.83</v>
      </c>
      <c r="AO29" s="44">
        <v>168954.74</v>
      </c>
      <c r="AP29" s="44">
        <v>44166.06</v>
      </c>
      <c r="AQ29" s="44">
        <v>150110.75</v>
      </c>
      <c r="AR29" s="44">
        <v>45396.87</v>
      </c>
      <c r="AS29" s="45">
        <v>159003.20000000001</v>
      </c>
      <c r="AT29" s="44">
        <v>42388.83</v>
      </c>
      <c r="AU29" s="44">
        <v>114340.84</v>
      </c>
      <c r="AV29" s="44">
        <v>18659.09</v>
      </c>
      <c r="AW29" s="44">
        <v>102808.09</v>
      </c>
      <c r="AX29" s="44">
        <v>24350.43</v>
      </c>
      <c r="AY29" s="44">
        <v>147885.01</v>
      </c>
      <c r="AZ29" s="44">
        <v>70397.649999999994</v>
      </c>
      <c r="BA29" s="45">
        <v>148306.79999999999</v>
      </c>
      <c r="BB29" s="45">
        <v>52783.6</v>
      </c>
      <c r="BC29" s="44">
        <v>160052.51999999999</v>
      </c>
      <c r="BD29" s="44">
        <v>63907.81</v>
      </c>
      <c r="BE29" s="44">
        <v>148487.47</v>
      </c>
      <c r="BF29" s="44">
        <v>62823.47</v>
      </c>
      <c r="BG29" s="44">
        <v>170345.48</v>
      </c>
      <c r="BH29" s="44">
        <v>59523.66</v>
      </c>
      <c r="BI29" s="44">
        <v>183405.34</v>
      </c>
      <c r="BJ29" s="44">
        <v>55505.760000000002</v>
      </c>
      <c r="BK29" s="44">
        <v>174563.63</v>
      </c>
      <c r="BL29" s="44">
        <v>53866.41</v>
      </c>
      <c r="BM29" s="44">
        <v>156673.06</v>
      </c>
      <c r="BN29" s="44">
        <v>49262.22</v>
      </c>
      <c r="BO29" s="44">
        <v>129415.49</v>
      </c>
      <c r="BP29" s="44">
        <v>56948.78</v>
      </c>
      <c r="BQ29" s="44">
        <v>149111.15</v>
      </c>
      <c r="BR29" s="44">
        <v>59323.040000000001</v>
      </c>
      <c r="BS29" s="44">
        <v>137110.10999999999</v>
      </c>
      <c r="BT29" s="44">
        <v>75749.48</v>
      </c>
      <c r="BU29" s="44">
        <v>152417.43</v>
      </c>
      <c r="BV29" s="44">
        <v>79969.69</v>
      </c>
      <c r="BW29" s="44">
        <v>163207.88</v>
      </c>
      <c r="BX29" s="44">
        <v>77051.509999999995</v>
      </c>
    </row>
    <row r="30" spans="3:76" ht="14.4" customHeight="1">
      <c r="C30" s="24" t="s">
        <v>665</v>
      </c>
      <c r="D30" s="24" t="s">
        <v>274</v>
      </c>
      <c r="E30" s="42">
        <v>2914.81</v>
      </c>
      <c r="F30" s="42">
        <v>9771.5300000000007</v>
      </c>
      <c r="G30" s="42">
        <v>2420.11</v>
      </c>
      <c r="H30" s="42">
        <v>7549.49</v>
      </c>
      <c r="I30" s="43">
        <v>3213.6</v>
      </c>
      <c r="J30" s="42">
        <v>14740.21</v>
      </c>
      <c r="K30" s="42">
        <v>4366.47</v>
      </c>
      <c r="L30" s="42">
        <v>12471.04</v>
      </c>
      <c r="M30" s="42">
        <v>5089.78</v>
      </c>
      <c r="N30" s="43">
        <v>13097.2</v>
      </c>
      <c r="O30" s="42">
        <v>3117.81</v>
      </c>
      <c r="P30" s="42">
        <v>8485.58</v>
      </c>
      <c r="Q30" s="42">
        <v>3795.28</v>
      </c>
      <c r="R30" s="42">
        <v>9612.2900000000009</v>
      </c>
      <c r="S30" s="42">
        <v>8651.65</v>
      </c>
      <c r="T30" s="42">
        <v>9043.5499999999993</v>
      </c>
      <c r="U30" s="42">
        <v>3030.47</v>
      </c>
      <c r="V30" s="42">
        <v>8384.4500000000007</v>
      </c>
      <c r="W30" s="42">
        <v>3416.65</v>
      </c>
      <c r="X30" s="42">
        <v>9619.4699999999993</v>
      </c>
      <c r="Y30" s="42">
        <v>3393.06</v>
      </c>
      <c r="Z30" s="42">
        <v>7698.75</v>
      </c>
      <c r="AA30" s="42">
        <v>7416.98</v>
      </c>
      <c r="AB30" s="42">
        <v>10087.61</v>
      </c>
      <c r="AC30" s="42">
        <v>3141.26</v>
      </c>
      <c r="AD30" s="42">
        <v>15349.95</v>
      </c>
      <c r="AE30" s="42">
        <v>2903.03</v>
      </c>
      <c r="AF30" s="42">
        <v>12761.13</v>
      </c>
      <c r="AG30" s="42">
        <v>3139.51</v>
      </c>
      <c r="AH30" s="43">
        <v>14430.4</v>
      </c>
      <c r="AI30" s="42">
        <v>4317.0200000000004</v>
      </c>
      <c r="AJ30" s="42">
        <v>19158.009999999998</v>
      </c>
      <c r="AK30" s="42">
        <v>3195.06</v>
      </c>
      <c r="AL30" s="42">
        <v>14745.78</v>
      </c>
      <c r="AM30" s="42">
        <v>4006.66</v>
      </c>
      <c r="AN30" s="42">
        <v>13489.91</v>
      </c>
      <c r="AO30" s="43">
        <v>3314.8</v>
      </c>
      <c r="AP30" s="42">
        <v>11307.95</v>
      </c>
      <c r="AQ30" s="42">
        <v>4915.03</v>
      </c>
      <c r="AR30" s="42">
        <v>13325.08</v>
      </c>
      <c r="AS30" s="43">
        <v>4026.5</v>
      </c>
      <c r="AT30" s="42">
        <v>18515.990000000002</v>
      </c>
      <c r="AU30" s="42">
        <v>4517.8599999999997</v>
      </c>
      <c r="AV30" s="42">
        <v>14302.97</v>
      </c>
      <c r="AW30" s="42">
        <v>2557.15</v>
      </c>
      <c r="AX30" s="42">
        <v>15243.83</v>
      </c>
      <c r="AY30" s="42">
        <v>1434.04</v>
      </c>
      <c r="AZ30" s="42">
        <v>13681.15</v>
      </c>
      <c r="BA30" s="42">
        <v>1693.54</v>
      </c>
      <c r="BB30" s="43">
        <v>14614.5</v>
      </c>
      <c r="BC30" s="42">
        <v>3354.25</v>
      </c>
      <c r="BD30" s="42">
        <v>8716.26</v>
      </c>
      <c r="BE30" s="42">
        <v>2987.54</v>
      </c>
      <c r="BF30" s="42">
        <v>12634.35</v>
      </c>
      <c r="BG30" s="43">
        <v>2084.6</v>
      </c>
      <c r="BH30" s="42">
        <v>9480.36</v>
      </c>
      <c r="BI30" s="42">
        <v>3168.34</v>
      </c>
      <c r="BJ30" s="42">
        <v>14431.57</v>
      </c>
      <c r="BK30" s="42">
        <v>4129.7299999999996</v>
      </c>
      <c r="BL30" s="42">
        <v>13143.43</v>
      </c>
      <c r="BM30" s="42">
        <v>4586.63</v>
      </c>
      <c r="BN30" s="42">
        <v>14212.53</v>
      </c>
      <c r="BO30" s="43">
        <v>9197</v>
      </c>
      <c r="BP30" s="42">
        <v>17111.439999999999</v>
      </c>
      <c r="BQ30" s="42">
        <v>11112.27</v>
      </c>
      <c r="BR30" s="42">
        <v>14182.47</v>
      </c>
      <c r="BS30" s="42">
        <v>11279.02</v>
      </c>
      <c r="BT30" s="42">
        <v>17432.87</v>
      </c>
      <c r="BU30" s="42">
        <v>4360.97</v>
      </c>
      <c r="BV30" s="43">
        <v>11971.2</v>
      </c>
      <c r="BW30" s="42">
        <v>5456.39</v>
      </c>
      <c r="BX30" s="42">
        <v>13310.24</v>
      </c>
    </row>
    <row r="31" spans="3:76" ht="14.4" customHeight="1">
      <c r="C31" s="24" t="s">
        <v>666</v>
      </c>
      <c r="D31" s="24" t="s">
        <v>279</v>
      </c>
      <c r="E31" s="44">
        <v>72168.179999999993</v>
      </c>
      <c r="F31" s="44">
        <v>3236.66</v>
      </c>
      <c r="G31" s="44">
        <v>65425.64</v>
      </c>
      <c r="H31" s="44">
        <v>4063.55</v>
      </c>
      <c r="I31" s="44">
        <v>49868.18</v>
      </c>
      <c r="J31" s="44">
        <v>3155.99</v>
      </c>
      <c r="K31" s="44">
        <v>45051.02</v>
      </c>
      <c r="L31" s="45">
        <v>4100.3999999999996</v>
      </c>
      <c r="M31" s="44">
        <v>52792.94</v>
      </c>
      <c r="N31" s="44">
        <v>3524.77</v>
      </c>
      <c r="O31" s="44">
        <v>48721.120000000003</v>
      </c>
      <c r="P31" s="45">
        <v>5909.7</v>
      </c>
      <c r="Q31" s="44">
        <v>45105.58</v>
      </c>
      <c r="R31" s="44">
        <v>3086.84</v>
      </c>
      <c r="S31" s="45">
        <v>62197.1</v>
      </c>
      <c r="T31" s="44">
        <v>2656.32</v>
      </c>
      <c r="U31" s="44">
        <v>93286.22</v>
      </c>
      <c r="V31" s="45">
        <v>3311.8</v>
      </c>
      <c r="W31" s="44">
        <v>74562.62</v>
      </c>
      <c r="X31" s="44">
        <v>3355.35</v>
      </c>
      <c r="Y31" s="44">
        <v>77406.539999999994</v>
      </c>
      <c r="Z31" s="44">
        <v>2933.47</v>
      </c>
      <c r="AA31" s="44">
        <v>77227.47</v>
      </c>
      <c r="AB31" s="44">
        <v>3370.23</v>
      </c>
      <c r="AC31" s="44">
        <v>63091.63</v>
      </c>
      <c r="AD31" s="44">
        <v>5565.44</v>
      </c>
      <c r="AE31" s="44">
        <v>61122.42</v>
      </c>
      <c r="AF31" s="45">
        <v>8254.6</v>
      </c>
      <c r="AG31" s="44">
        <v>57977.94</v>
      </c>
      <c r="AH31" s="44">
        <v>5295.61</v>
      </c>
      <c r="AI31" s="44">
        <v>58637.16</v>
      </c>
      <c r="AJ31" s="44">
        <v>6671.77</v>
      </c>
      <c r="AK31" s="44">
        <v>49501.87</v>
      </c>
      <c r="AL31" s="45">
        <v>7103.6</v>
      </c>
      <c r="AM31" s="44">
        <v>47918.96</v>
      </c>
      <c r="AN31" s="44">
        <v>6771.47</v>
      </c>
      <c r="AO31" s="44">
        <v>54240.71</v>
      </c>
      <c r="AP31" s="44">
        <v>4719.93</v>
      </c>
      <c r="AQ31" s="44">
        <v>45032.75</v>
      </c>
      <c r="AR31" s="44">
        <v>5994.35</v>
      </c>
      <c r="AS31" s="44">
        <v>37932.47</v>
      </c>
      <c r="AT31" s="44">
        <v>7993.19</v>
      </c>
      <c r="AU31" s="44">
        <v>38841.769999999997</v>
      </c>
      <c r="AV31" s="44">
        <v>4199.79</v>
      </c>
      <c r="AW31" s="44">
        <v>51206.080000000002</v>
      </c>
      <c r="AX31" s="44">
        <v>6331.47</v>
      </c>
      <c r="AY31" s="45">
        <v>49012.6</v>
      </c>
      <c r="AZ31" s="45">
        <v>6269</v>
      </c>
      <c r="BA31" s="44">
        <v>79601.929999999993</v>
      </c>
      <c r="BB31" s="44">
        <v>8549.85</v>
      </c>
      <c r="BC31" s="44">
        <v>74941.679999999993</v>
      </c>
      <c r="BD31" s="44">
        <v>8865.6200000000008</v>
      </c>
      <c r="BE31" s="44">
        <v>50848.160000000003</v>
      </c>
      <c r="BF31" s="44">
        <v>9417.01</v>
      </c>
      <c r="BG31" s="44">
        <v>50352.15</v>
      </c>
      <c r="BH31" s="44">
        <v>8625.25</v>
      </c>
      <c r="BI31" s="44">
        <v>48124.85</v>
      </c>
      <c r="BJ31" s="44">
        <v>9743.77</v>
      </c>
      <c r="BK31" s="44">
        <v>40823.730000000003</v>
      </c>
      <c r="BL31" s="44">
        <v>10670.41</v>
      </c>
      <c r="BM31" s="44">
        <v>46453.32</v>
      </c>
      <c r="BN31" s="45">
        <v>9344.7999999999993</v>
      </c>
      <c r="BO31" s="44">
        <v>43163.34</v>
      </c>
      <c r="BP31" s="44">
        <v>10486.36</v>
      </c>
      <c r="BQ31" s="44">
        <v>47813.04</v>
      </c>
      <c r="BR31" s="44">
        <v>9033.84</v>
      </c>
      <c r="BS31" s="44">
        <v>62921.58</v>
      </c>
      <c r="BT31" s="44">
        <v>8636.86</v>
      </c>
      <c r="BU31" s="44">
        <v>41723.82</v>
      </c>
      <c r="BV31" s="44">
        <v>9742.8700000000008</v>
      </c>
      <c r="BW31" s="44">
        <v>73901.42</v>
      </c>
      <c r="BX31" s="44">
        <v>9503.89</v>
      </c>
    </row>
    <row r="32" spans="3:76" ht="14.4" customHeight="1">
      <c r="C32" s="24" t="s">
        <v>667</v>
      </c>
      <c r="D32" s="24" t="s">
        <v>281</v>
      </c>
      <c r="E32" s="43">
        <v>42039.199999999997</v>
      </c>
      <c r="F32" s="42">
        <v>6164.98</v>
      </c>
      <c r="G32" s="42">
        <v>45834.559999999998</v>
      </c>
      <c r="H32" s="42">
        <v>3964.66</v>
      </c>
      <c r="I32" s="42">
        <v>53735.38</v>
      </c>
      <c r="J32" s="42">
        <v>6871.01</v>
      </c>
      <c r="K32" s="42">
        <v>49919.42</v>
      </c>
      <c r="L32" s="42">
        <v>7250.96</v>
      </c>
      <c r="M32" s="42">
        <v>47950.77</v>
      </c>
      <c r="N32" s="42">
        <v>5511.31</v>
      </c>
      <c r="O32" s="42">
        <v>46010.48</v>
      </c>
      <c r="P32" s="42">
        <v>6379.76</v>
      </c>
      <c r="Q32" s="42">
        <v>45915.81</v>
      </c>
      <c r="R32" s="42">
        <v>5044.91</v>
      </c>
      <c r="S32" s="42">
        <v>40274.879999999997</v>
      </c>
      <c r="T32" s="43">
        <v>5592.2</v>
      </c>
      <c r="U32" s="43">
        <v>50807.199999999997</v>
      </c>
      <c r="V32" s="42">
        <v>5563.85</v>
      </c>
      <c r="W32" s="42">
        <v>43566.13</v>
      </c>
      <c r="X32" s="42">
        <v>5607.83</v>
      </c>
      <c r="Y32" s="42">
        <v>47342.99</v>
      </c>
      <c r="Z32" s="42">
        <v>6177.01</v>
      </c>
      <c r="AA32" s="43">
        <v>48071.9</v>
      </c>
      <c r="AB32" s="42">
        <v>6070.36</v>
      </c>
      <c r="AC32" s="42">
        <v>60333.57</v>
      </c>
      <c r="AD32" s="42">
        <v>1585.97</v>
      </c>
      <c r="AE32" s="42">
        <v>49698.559999999998</v>
      </c>
      <c r="AF32" s="42">
        <v>3492.11</v>
      </c>
      <c r="AG32" s="42">
        <v>51349.66</v>
      </c>
      <c r="AH32" s="42">
        <v>3547.31</v>
      </c>
      <c r="AI32" s="42">
        <v>51252.71</v>
      </c>
      <c r="AJ32" s="42">
        <v>3743.71</v>
      </c>
      <c r="AK32" s="42">
        <v>45108.17</v>
      </c>
      <c r="AL32" s="43">
        <v>4759.3</v>
      </c>
      <c r="AM32" s="42">
        <v>42356.39</v>
      </c>
      <c r="AN32" s="42">
        <v>4925.3599999999997</v>
      </c>
      <c r="AO32" s="42">
        <v>49539.75</v>
      </c>
      <c r="AP32" s="42">
        <v>3738.33</v>
      </c>
      <c r="AQ32" s="42">
        <v>38898.69</v>
      </c>
      <c r="AR32" s="42">
        <v>3971.51</v>
      </c>
      <c r="AS32" s="42">
        <v>37241.870000000003</v>
      </c>
      <c r="AT32" s="42">
        <v>3959.76</v>
      </c>
      <c r="AU32" s="42">
        <v>29272.71</v>
      </c>
      <c r="AV32" s="42">
        <v>5042.7299999999996</v>
      </c>
      <c r="AW32" s="43">
        <v>29919</v>
      </c>
      <c r="AX32" s="42">
        <v>4155.0600000000004</v>
      </c>
      <c r="AY32" s="42">
        <v>41120.730000000003</v>
      </c>
      <c r="AZ32" s="42">
        <v>4322.62</v>
      </c>
      <c r="BA32" s="42">
        <v>46613.73</v>
      </c>
      <c r="BB32" s="42">
        <v>2431.61</v>
      </c>
      <c r="BC32" s="42">
        <v>43619.34</v>
      </c>
      <c r="BD32" s="42">
        <v>3217.68</v>
      </c>
      <c r="BE32" s="42">
        <v>40110.14</v>
      </c>
      <c r="BF32" s="42">
        <v>2662.04</v>
      </c>
      <c r="BG32" s="42">
        <v>39029.96</v>
      </c>
      <c r="BH32" s="42">
        <v>14919.42</v>
      </c>
      <c r="BI32" s="42">
        <v>36598.71</v>
      </c>
      <c r="BJ32" s="42">
        <v>2161.39</v>
      </c>
      <c r="BK32" s="42">
        <v>32676.58</v>
      </c>
      <c r="BL32" s="42">
        <v>3199.65</v>
      </c>
      <c r="BM32" s="42">
        <v>39223.75</v>
      </c>
      <c r="BN32" s="42">
        <v>2227.73</v>
      </c>
      <c r="BO32" s="42">
        <v>33950.22</v>
      </c>
      <c r="BP32" s="43">
        <v>2527</v>
      </c>
      <c r="BQ32" s="43">
        <v>31796.799999999999</v>
      </c>
      <c r="BR32" s="42">
        <v>3398.37</v>
      </c>
      <c r="BS32" s="42">
        <v>40957.279999999999</v>
      </c>
      <c r="BT32" s="42">
        <v>5640.79</v>
      </c>
      <c r="BU32" s="42">
        <v>43936.52</v>
      </c>
      <c r="BV32" s="42">
        <v>5351.21</v>
      </c>
      <c r="BW32" s="43">
        <v>43308.7</v>
      </c>
      <c r="BX32" s="42">
        <v>3264.14</v>
      </c>
    </row>
    <row r="34" spans="3:4" ht="14.4" customHeight="1">
      <c r="C34" s="20" t="s">
        <v>602</v>
      </c>
    </row>
    <row r="35" spans="3:4" ht="14.4" customHeight="1">
      <c r="C35" s="20" t="s">
        <v>595</v>
      </c>
      <c r="D35" s="18" t="s">
        <v>603</v>
      </c>
    </row>
  </sheetData>
  <mergeCells count="38">
    <mergeCell ref="C18:D18"/>
    <mergeCell ref="AA17:AB17"/>
    <mergeCell ref="C17:D17"/>
    <mergeCell ref="I17:J17"/>
    <mergeCell ref="BC17:BD17"/>
    <mergeCell ref="K17:L17"/>
    <mergeCell ref="BE17:BF17"/>
    <mergeCell ref="M17:N17"/>
    <mergeCell ref="O17:P17"/>
    <mergeCell ref="Q17:R17"/>
    <mergeCell ref="W17:X17"/>
    <mergeCell ref="BU17:BV17"/>
    <mergeCell ref="BW17:BX17"/>
    <mergeCell ref="Y17:Z17"/>
    <mergeCell ref="AE17:AF17"/>
    <mergeCell ref="AQ17:AR17"/>
    <mergeCell ref="AG17:AH17"/>
    <mergeCell ref="AS17:AT17"/>
    <mergeCell ref="BK17:BL17"/>
    <mergeCell ref="BQ17:BR17"/>
    <mergeCell ref="BS17:BT17"/>
    <mergeCell ref="BI17:BJ17"/>
    <mergeCell ref="S17:T17"/>
    <mergeCell ref="BM17:BN17"/>
    <mergeCell ref="U17:V17"/>
    <mergeCell ref="BO17:BP17"/>
    <mergeCell ref="AW17:AX17"/>
    <mergeCell ref="BG17:BH17"/>
    <mergeCell ref="E17:F17"/>
    <mergeCell ref="AY17:AZ17"/>
    <mergeCell ref="G17:H17"/>
    <mergeCell ref="BA17:BB17"/>
    <mergeCell ref="AC17:AD17"/>
    <mergeCell ref="AI17:AJ17"/>
    <mergeCell ref="AO17:AP17"/>
    <mergeCell ref="AU17:AV17"/>
    <mergeCell ref="AK17:AL17"/>
    <mergeCell ref="AM17:AN17"/>
  </mergeCells>
  <hyperlinks>
    <hyperlink ref="A1" location="SOMMAIRE!A1" display="SOMMAIRE" xr:uid="{00000000-0004-0000-0C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J35"/>
  <sheetViews>
    <sheetView workbookViewId="0">
      <pane xSplit="4" ySplit="19" topLeftCell="E20" activePane="bottomRight" state="frozen"/>
      <selection activeCell="G10" sqref="G10"/>
      <selection pane="topRight" activeCell="G10" sqref="G10"/>
      <selection pane="bottomLeft" activeCell="G10" sqref="G10"/>
      <selection pane="bottomRight" activeCell="G10" sqref="G10"/>
    </sheetView>
  </sheetViews>
  <sheetFormatPr baseColWidth="10" defaultColWidth="8.88671875" defaultRowHeight="11.4" customHeight="1"/>
  <cols>
    <col min="1" max="1" width="12.109375" style="33" bestFit="1" customWidth="1"/>
    <col min="2" max="2" width="26.109375" style="33" bestFit="1" customWidth="1"/>
    <col min="3" max="3" width="14.88671875" style="19" customWidth="1"/>
    <col min="4" max="4" width="86.77734375" style="19" customWidth="1"/>
    <col min="5" max="10" width="11" style="19" customWidth="1"/>
    <col min="11" max="11" width="8.88671875" style="19" customWidth="1"/>
    <col min="12" max="12" width="9.109375" style="19" bestFit="1" customWidth="1"/>
    <col min="13" max="13" width="8.88671875" style="19" customWidth="1"/>
    <col min="14" max="16384" width="8.88671875" style="19"/>
  </cols>
  <sheetData>
    <row r="1" spans="1:5" s="33" customFormat="1" ht="15" customHeight="1" thickBot="1">
      <c r="A1" s="279" t="s">
        <v>15</v>
      </c>
      <c r="B1" s="309" t="s">
        <v>486</v>
      </c>
    </row>
    <row r="2" spans="1:5" s="33" customFormat="1" ht="14.4" customHeight="1">
      <c r="A2" s="27" t="s">
        <v>487</v>
      </c>
      <c r="B2" s="28" t="s">
        <v>604</v>
      </c>
    </row>
    <row r="3" spans="1:5" s="33" customFormat="1" ht="14.4" customHeight="1">
      <c r="A3" s="29" t="s">
        <v>489</v>
      </c>
      <c r="B3" s="30" t="s">
        <v>575</v>
      </c>
    </row>
    <row r="4" spans="1:5" s="33" customFormat="1" ht="14.4" customHeight="1">
      <c r="A4" s="29" t="s">
        <v>183</v>
      </c>
      <c r="B4" s="30" t="s">
        <v>11</v>
      </c>
    </row>
    <row r="5" spans="1:5" s="33" customFormat="1" ht="14.4" customHeight="1">
      <c r="A5" s="29" t="s">
        <v>182</v>
      </c>
      <c r="B5" s="30" t="s">
        <v>491</v>
      </c>
    </row>
    <row r="6" spans="1:5" s="33" customFormat="1" ht="14.4" customHeight="1">
      <c r="A6" s="29" t="s">
        <v>190</v>
      </c>
      <c r="B6" s="1" t="s">
        <v>232</v>
      </c>
    </row>
    <row r="7" spans="1:5" s="33" customFormat="1" ht="15" customHeight="1" thickBot="1">
      <c r="A7" s="31" t="s">
        <v>492</v>
      </c>
      <c r="B7" s="32" t="s">
        <v>493</v>
      </c>
    </row>
    <row r="8" spans="1:5" ht="14.4" customHeight="1">
      <c r="C8" s="18" t="s">
        <v>668</v>
      </c>
    </row>
    <row r="9" spans="1:5" ht="14.4" customHeight="1">
      <c r="C9" s="18" t="s">
        <v>578</v>
      </c>
      <c r="D9" s="20" t="s">
        <v>669</v>
      </c>
    </row>
    <row r="10" spans="1:5" ht="14.4" customHeight="1">
      <c r="C10" s="18" t="s">
        <v>580</v>
      </c>
      <c r="D10" s="18" t="s">
        <v>670</v>
      </c>
    </row>
    <row r="11" spans="1:5" ht="14.4" customHeight="1"/>
    <row r="12" spans="1:5" ht="14.4" customHeight="1">
      <c r="C12" s="20" t="s">
        <v>582</v>
      </c>
      <c r="E12" s="18" t="s">
        <v>583</v>
      </c>
    </row>
    <row r="13" spans="1:5" ht="14.4" customHeight="1">
      <c r="C13" s="20" t="s">
        <v>609</v>
      </c>
      <c r="E13" s="18" t="s">
        <v>610</v>
      </c>
    </row>
    <row r="14" spans="1:5" ht="14.4" customHeight="1">
      <c r="C14" s="20" t="s">
        <v>611</v>
      </c>
      <c r="E14" s="18" t="s">
        <v>612</v>
      </c>
    </row>
    <row r="15" spans="1:5" ht="14.4" customHeight="1">
      <c r="C15" s="20" t="s">
        <v>586</v>
      </c>
      <c r="E15" s="18" t="s">
        <v>613</v>
      </c>
    </row>
    <row r="16" spans="1:5" ht="14.4" customHeight="1"/>
    <row r="17" spans="3:10" ht="14.4" customHeight="1">
      <c r="C17" s="338" t="s">
        <v>588</v>
      </c>
      <c r="D17" s="339"/>
      <c r="E17" s="340" t="s">
        <v>589</v>
      </c>
      <c r="F17" s="339"/>
      <c r="G17" s="340" t="s">
        <v>590</v>
      </c>
      <c r="H17" s="339"/>
      <c r="I17" s="340" t="s">
        <v>591</v>
      </c>
      <c r="J17" s="339"/>
    </row>
    <row r="18" spans="3:10" ht="14.4" customHeight="1">
      <c r="C18" s="338" t="s">
        <v>650</v>
      </c>
      <c r="D18" s="339"/>
      <c r="E18" s="21" t="s">
        <v>651</v>
      </c>
      <c r="F18" s="21" t="s">
        <v>652</v>
      </c>
      <c r="G18" s="21" t="s">
        <v>651</v>
      </c>
      <c r="H18" s="21" t="s">
        <v>652</v>
      </c>
      <c r="I18" s="21" t="s">
        <v>651</v>
      </c>
      <c r="J18" s="21" t="s">
        <v>652</v>
      </c>
    </row>
    <row r="19" spans="3:10" ht="14.4" customHeight="1">
      <c r="C19" s="22" t="s">
        <v>653</v>
      </c>
      <c r="D19" s="22" t="s">
        <v>654</v>
      </c>
      <c r="E19" s="23"/>
      <c r="F19" s="23"/>
      <c r="G19" s="23"/>
      <c r="H19" s="23"/>
      <c r="I19" s="23"/>
      <c r="J19" s="23"/>
    </row>
    <row r="20" spans="3:10" ht="14.4" customHeight="1">
      <c r="C20" s="24" t="s">
        <v>655</v>
      </c>
      <c r="D20" s="24" t="s">
        <v>230</v>
      </c>
      <c r="E20" s="35">
        <v>259243.37</v>
      </c>
      <c r="F20" s="35">
        <v>1514398.98</v>
      </c>
      <c r="G20" s="35">
        <v>413476.37</v>
      </c>
      <c r="H20" s="35">
        <v>2198798.2799999998</v>
      </c>
      <c r="I20" s="35">
        <v>597932.71</v>
      </c>
      <c r="J20" s="35">
        <v>1972283.37</v>
      </c>
    </row>
    <row r="21" spans="3:10" ht="14.4" customHeight="1">
      <c r="C21" s="24" t="s">
        <v>656</v>
      </c>
      <c r="D21" s="24" t="s">
        <v>236</v>
      </c>
      <c r="E21" s="36">
        <v>23029.18</v>
      </c>
      <c r="F21" s="36">
        <v>468266.04</v>
      </c>
      <c r="G21" s="36">
        <v>39916.67</v>
      </c>
      <c r="H21" s="36">
        <v>964742.26</v>
      </c>
      <c r="I21" s="36">
        <v>164720.09</v>
      </c>
      <c r="J21" s="36">
        <v>1806479.16</v>
      </c>
    </row>
    <row r="22" spans="3:10" ht="14.4" customHeight="1">
      <c r="C22" s="24" t="s">
        <v>657</v>
      </c>
      <c r="D22" s="24" t="s">
        <v>240</v>
      </c>
      <c r="E22" s="35">
        <v>319607.69</v>
      </c>
      <c r="F22" s="35">
        <v>491757.27</v>
      </c>
      <c r="G22" s="35">
        <v>396016.54</v>
      </c>
      <c r="H22" s="35">
        <v>967353.38</v>
      </c>
      <c r="I22" s="35">
        <v>420137.33</v>
      </c>
      <c r="J22" s="35">
        <v>1059096.19</v>
      </c>
    </row>
    <row r="23" spans="3:10" ht="14.4" customHeight="1">
      <c r="C23" s="24" t="s">
        <v>658</v>
      </c>
      <c r="D23" s="24" t="s">
        <v>243</v>
      </c>
      <c r="E23" s="36">
        <v>3228916.04</v>
      </c>
      <c r="F23" s="36">
        <v>17354722.609999999</v>
      </c>
      <c r="G23" s="36">
        <v>3289549.12</v>
      </c>
      <c r="H23" s="36">
        <v>19258868.050000001</v>
      </c>
      <c r="I23" s="36">
        <v>4319353.24</v>
      </c>
      <c r="J23" s="37">
        <v>24110417.899999999</v>
      </c>
    </row>
    <row r="24" spans="3:10" ht="14.4" customHeight="1">
      <c r="C24" s="24" t="s">
        <v>659</v>
      </c>
      <c r="D24" s="24" t="s">
        <v>263</v>
      </c>
      <c r="E24" s="38">
        <v>232574.9</v>
      </c>
      <c r="F24" s="38">
        <v>26909.4</v>
      </c>
      <c r="G24" s="35">
        <v>196013.14</v>
      </c>
      <c r="H24" s="35">
        <v>18888.63</v>
      </c>
      <c r="I24" s="35">
        <v>182264.66</v>
      </c>
      <c r="J24" s="38">
        <v>42239.7</v>
      </c>
    </row>
    <row r="25" spans="3:10" ht="14.4" customHeight="1">
      <c r="C25" s="24" t="s">
        <v>660</v>
      </c>
      <c r="D25" s="24" t="s">
        <v>272</v>
      </c>
      <c r="E25" s="36">
        <v>18818.73</v>
      </c>
      <c r="F25" s="36">
        <v>348.13</v>
      </c>
      <c r="G25" s="37">
        <v>15509.4</v>
      </c>
      <c r="H25" s="36">
        <v>3555.21</v>
      </c>
      <c r="I25" s="36">
        <v>12016.09</v>
      </c>
      <c r="J25" s="36">
        <v>1854.02</v>
      </c>
    </row>
    <row r="26" spans="3:10" ht="14.4" customHeight="1">
      <c r="C26" s="24" t="s">
        <v>661</v>
      </c>
      <c r="D26" s="24" t="s">
        <v>256</v>
      </c>
      <c r="E26" s="35">
        <v>244442.57</v>
      </c>
      <c r="F26" s="25" t="s">
        <v>595</v>
      </c>
      <c r="G26" s="35">
        <v>264906.75</v>
      </c>
      <c r="H26" s="25" t="s">
        <v>595</v>
      </c>
      <c r="I26" s="35">
        <v>349954.96</v>
      </c>
      <c r="J26" s="35">
        <v>839593.34</v>
      </c>
    </row>
    <row r="27" spans="3:10" ht="14.4" customHeight="1">
      <c r="C27" s="24" t="s">
        <v>662</v>
      </c>
      <c r="D27" s="24" t="s">
        <v>268</v>
      </c>
      <c r="E27" s="35">
        <v>4378362.17</v>
      </c>
      <c r="F27" s="35">
        <v>3088808.71</v>
      </c>
      <c r="G27" s="35">
        <v>4138729.95</v>
      </c>
      <c r="H27" s="35">
        <v>3104013.87</v>
      </c>
      <c r="I27" s="35">
        <v>4491211.3899999997</v>
      </c>
      <c r="J27" s="35">
        <v>3892391.96</v>
      </c>
    </row>
    <row r="28" spans="3:10" ht="14.4" customHeight="1">
      <c r="C28" s="24" t="s">
        <v>663</v>
      </c>
      <c r="D28" s="24" t="s">
        <v>276</v>
      </c>
      <c r="E28" s="36">
        <v>12696.33</v>
      </c>
      <c r="F28" s="36">
        <v>1282.9100000000001</v>
      </c>
      <c r="G28" s="36">
        <v>13689.26</v>
      </c>
      <c r="H28" s="36">
        <v>680.48</v>
      </c>
      <c r="I28" s="36">
        <v>7230.55</v>
      </c>
      <c r="J28" s="36">
        <v>5598.83</v>
      </c>
    </row>
    <row r="29" spans="3:10" ht="14.4" customHeight="1">
      <c r="C29" s="24" t="s">
        <v>664</v>
      </c>
      <c r="D29" s="24" t="s">
        <v>267</v>
      </c>
      <c r="E29" s="35">
        <v>1583524.05</v>
      </c>
      <c r="F29" s="35">
        <v>227012.84</v>
      </c>
      <c r="G29" s="35">
        <v>2027032.23</v>
      </c>
      <c r="H29" s="35">
        <v>642276.46</v>
      </c>
      <c r="I29" s="35">
        <v>1939142.53</v>
      </c>
      <c r="J29" s="35">
        <v>666974.31000000006</v>
      </c>
    </row>
    <row r="30" spans="3:10" ht="14.4" customHeight="1">
      <c r="C30" s="24" t="s">
        <v>665</v>
      </c>
      <c r="D30" s="24" t="s">
        <v>274</v>
      </c>
      <c r="E30" s="36">
        <v>46168.05</v>
      </c>
      <c r="F30" s="36">
        <v>134409.12</v>
      </c>
      <c r="G30" s="36">
        <v>42058.559999999998</v>
      </c>
      <c r="H30" s="37">
        <v>180638.1</v>
      </c>
      <c r="I30" s="36">
        <v>53668.08</v>
      </c>
      <c r="J30" s="36">
        <v>145988.99</v>
      </c>
    </row>
    <row r="31" spans="3:10" ht="14.4" customHeight="1">
      <c r="C31" s="24" t="s">
        <v>666</v>
      </c>
      <c r="D31" s="24" t="s">
        <v>279</v>
      </c>
      <c r="E31" s="35">
        <v>768308.15</v>
      </c>
      <c r="F31" s="35">
        <v>40127.25</v>
      </c>
      <c r="G31" s="35">
        <v>722661.25</v>
      </c>
      <c r="H31" s="35">
        <v>70887.17</v>
      </c>
      <c r="I31" s="35">
        <v>632161.39</v>
      </c>
      <c r="J31" s="35">
        <v>109752.34</v>
      </c>
    </row>
    <row r="32" spans="3:10" ht="14.4" customHeight="1">
      <c r="C32" s="24" t="s">
        <v>667</v>
      </c>
      <c r="D32" s="24" t="s">
        <v>281</v>
      </c>
      <c r="E32" s="36">
        <v>527895.03</v>
      </c>
      <c r="F32" s="37">
        <v>69713.8</v>
      </c>
      <c r="G32" s="36">
        <v>601454.53</v>
      </c>
      <c r="H32" s="36">
        <v>42376.05</v>
      </c>
      <c r="I32" s="36">
        <v>488869.91</v>
      </c>
      <c r="J32" s="36">
        <v>72547.44</v>
      </c>
    </row>
    <row r="34" spans="3:4" ht="14.4" customHeight="1">
      <c r="C34" s="20" t="s">
        <v>602</v>
      </c>
    </row>
    <row r="35" spans="3:4" ht="14.4" customHeight="1">
      <c r="C35" s="20" t="s">
        <v>595</v>
      </c>
      <c r="D35" s="18" t="s">
        <v>603</v>
      </c>
    </row>
  </sheetData>
  <mergeCells count="5">
    <mergeCell ref="C18:D18"/>
    <mergeCell ref="E17:F17"/>
    <mergeCell ref="C17:D17"/>
    <mergeCell ref="I17:J17"/>
    <mergeCell ref="G17:H17"/>
  </mergeCells>
  <hyperlinks>
    <hyperlink ref="A1" location="SOMMAIRE!A1" display="SOMMAIRE" xr:uid="{00000000-0004-0000-0D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H15"/>
  <sheetViews>
    <sheetView workbookViewId="0">
      <selection activeCell="G10" sqref="G10"/>
    </sheetView>
  </sheetViews>
  <sheetFormatPr baseColWidth="10" defaultRowHeight="14.4"/>
  <cols>
    <col min="3" max="3" width="13.44140625" bestFit="1" customWidth="1"/>
    <col min="4" max="4" width="16.77734375" bestFit="1" customWidth="1"/>
    <col min="5" max="5" width="13.44140625" bestFit="1" customWidth="1"/>
    <col min="6" max="6" width="16.77734375" bestFit="1" customWidth="1"/>
    <col min="7" max="7" width="13.44140625" bestFit="1" customWidth="1"/>
    <col min="8" max="8" width="16.77734375" bestFit="1" customWidth="1"/>
  </cols>
  <sheetData>
    <row r="2" spans="1:8">
      <c r="B2" s="247" t="s">
        <v>671</v>
      </c>
    </row>
    <row r="4" spans="1:8">
      <c r="C4" s="341" t="s">
        <v>672</v>
      </c>
      <c r="D4" s="342"/>
      <c r="E4" s="341" t="s">
        <v>673</v>
      </c>
      <c r="F4" s="342"/>
      <c r="G4" s="341" t="s">
        <v>674</v>
      </c>
      <c r="H4" s="342"/>
    </row>
    <row r="5" spans="1:8">
      <c r="C5" t="s">
        <v>675</v>
      </c>
      <c r="D5" t="s">
        <v>676</v>
      </c>
      <c r="E5" t="s">
        <v>675</v>
      </c>
      <c r="F5" t="s">
        <v>676</v>
      </c>
      <c r="G5" t="s">
        <v>675</v>
      </c>
      <c r="H5" t="s">
        <v>676</v>
      </c>
    </row>
    <row r="6" spans="1:8">
      <c r="A6" s="343" t="s">
        <v>677</v>
      </c>
      <c r="B6" t="s">
        <v>240</v>
      </c>
      <c r="C6" s="249">
        <f>(SUM('I&amp;E avec BE et NL (FR)'!C12,'I&amp;E avec BE et NL (FR)'!E12,'I&amp;E avec BE et NL (FR)'!G12,'I&amp;E avec BE et NL (FR)'!I12,'I&amp;E avec BE et NL (FR)'!K12,'I&amp;E avec BE et NL (FR)'!M12,'I&amp;E avec BE et NL (FR)'!O12,'I&amp;E avec BE et NL (FR)'!Q12,'I&amp;E avec BE et NL (FR)'!S12,'I&amp;E avec BE et NL (FR)'!U12,'I&amp;E avec BE et NL (FR)'!W12,'I&amp;E avec BE et NL (FR)'!Y12)+SUM('I&amp;E avec BE et NL (FR)'!C14,'I&amp;E avec BE et NL (FR)'!E14,'I&amp;E avec BE et NL (FR)'!G14,'I&amp;E avec BE et NL (FR)'!I14,'I&amp;E avec BE et NL (FR)'!K14,'I&amp;E avec BE et NL (FR)'!M14,'I&amp;E avec BE et NL (FR)'!O14,'I&amp;E avec BE et NL (FR)'!Q14,'I&amp;E avec BE et NL (FR)'!S14,'I&amp;E avec BE et NL (FR)'!U14,'I&amp;E avec BE et NL (FR)'!W14,'I&amp;E avec BE et NL (FR)'!Y14))/10^4</f>
        <v>15.801988</v>
      </c>
      <c r="D6" s="248">
        <f>(SUM('I&amp;E avec BE et NL (FR)'!D12,'I&amp;E avec BE et NL (FR)'!F12,'I&amp;E avec BE et NL (FR)'!H12,'I&amp;E avec BE et NL (FR)'!J12,'I&amp;E avec BE et NL (FR)'!L12,'I&amp;E avec BE et NL (FR)'!N12,'I&amp;E avec BE et NL (FR)'!P12,'I&amp;E avec BE et NL (FR)'!R12,'I&amp;E avec BE et NL (FR)'!T12,'I&amp;E avec BE et NL (FR)'!V12,'I&amp;E avec BE et NL (FR)'!X12,'I&amp;E avec BE et NL (FR)'!Z12)+SUM('I&amp;E avec BE et NL (FR)'!D14,'I&amp;E avec BE et NL (FR)'!F14,'I&amp;E avec BE et NL (FR)'!H14,'I&amp;E avec BE et NL (FR)'!J14,'I&amp;E avec BE et NL (FR)'!L14,'I&amp;E avec BE et NL (FR)'!N14,'I&amp;E avec BE et NL (FR)'!P14,'I&amp;E avec BE et NL (FR)'!R14,'I&amp;E avec BE et NL (FR)'!T14,'I&amp;E avec BE et NL (FR)'!V14,'I&amp;E avec BE et NL (FR)'!X14,'I&amp;E avec BE et NL (FR)'!Z14))/10^4</f>
        <v>25.720713999999997</v>
      </c>
      <c r="E6" s="249">
        <f>(SUM('I&amp;E avec BE et NL (FR)'!AA12,'I&amp;E avec BE et NL (FR)'!AC12,'I&amp;E avec BE et NL (FR)'!AE12,'I&amp;E avec BE et NL (FR)'!AG12,'I&amp;E avec BE et NL (FR)'!AI12,'I&amp;E avec BE et NL (FR)'!AK12,'I&amp;E avec BE et NL (FR)'!AM12,'I&amp;E avec BE et NL (FR)'!AO12,'I&amp;E avec BE et NL (FR)'!AQ12,'I&amp;E avec BE et NL (FR)'!AS12,'I&amp;E avec BE et NL (FR)'!AU12,'I&amp;E avec BE et NL (FR)'!AW12)+SUM('I&amp;E avec BE et NL (FR)'!AA14,'I&amp;E avec BE et NL (FR)'!AC14,'I&amp;E avec BE et NL (FR)'!AE14,'I&amp;E avec BE et NL (FR)'!AG14,'I&amp;E avec BE et NL (FR)'!AI14,'I&amp;E avec BE et NL (FR)'!AK14,'I&amp;E avec BE et NL (FR)'!AM14,'I&amp;E avec BE et NL (FR)'!AO14,'I&amp;E avec BE et NL (FR)'!AQ14,'I&amp;E avec BE et NL (FR)'!AS14,'I&amp;E avec BE et NL (FR)'!AU14,'I&amp;E avec BE et NL (FR)'!AW14))/10^4</f>
        <v>2.8292789999999997</v>
      </c>
      <c r="F6" s="248">
        <f>(SUM('I&amp;E avec BE et NL (FR)'!AB12,'I&amp;E avec BE et NL (FR)'!AD12,'I&amp;E avec BE et NL (FR)'!AF12,'I&amp;E avec BE et NL (FR)'!AH12,'I&amp;E avec BE et NL (FR)'!AJ12,'I&amp;E avec BE et NL (FR)'!AL12,'I&amp;E avec BE et NL (FR)'!AN12,'I&amp;E avec BE et NL (FR)'!AP12,'I&amp;E avec BE et NL (FR)'!AR12,'I&amp;E avec BE et NL (FR)'!AT12,'I&amp;E avec BE et NL (FR)'!AV12,'I&amp;E avec BE et NL (FR)'!AX12)+SUM('I&amp;E avec BE et NL (FR)'!AB14,'I&amp;E avec BE et NL (FR)'!AD14,'I&amp;E avec BE et NL (FR)'!AF14,'I&amp;E avec BE et NL (FR)'!AH14,'I&amp;E avec BE et NL (FR)'!AJ14,'I&amp;E avec BE et NL (FR)'!AL14,'I&amp;E avec BE et NL (FR)'!AN14,'I&amp;E avec BE et NL (FR)'!AP14,'I&amp;E avec BE et NL (FR)'!AR14,'I&amp;E avec BE et NL (FR)'!AT14,'I&amp;E avec BE et NL (FR)'!AV14,'I&amp;E avec BE et NL (FR)'!AX14))/10^4</f>
        <v>74.986885999999998</v>
      </c>
      <c r="G6" s="249">
        <f>(SUM('I&amp;E avec BE et NL (FR)'!AY12,'I&amp;E avec BE et NL (FR)'!BA12,'I&amp;E avec BE et NL (FR)'!BC12,'I&amp;E avec BE et NL (FR)'!BE12,'I&amp;E avec BE et NL (FR)'!BG12,'I&amp;E avec BE et NL (FR)'!BI12,'I&amp;E avec BE et NL (FR)'!BK12,'I&amp;E avec BE et NL (FR)'!BM12,'I&amp;E avec BE et NL (FR)'!BO12,'I&amp;E avec BE et NL (FR)'!BQ12,'I&amp;E avec BE et NL (FR)'!BS12,'I&amp;E avec BE et NL (FR)'!BU12)+SUM('I&amp;E avec BE et NL (FR)'!AY14,'I&amp;E avec BE et NL (FR)'!BA14,'I&amp;E avec BE et NL (FR)'!BC14,'I&amp;E avec BE et NL (FR)'!BE14,'I&amp;E avec BE et NL (FR)'!BG14,'I&amp;E avec BE et NL (FR)'!BI14,'I&amp;E avec BE et NL (FR)'!BK14,'I&amp;E avec BE et NL (FR)'!BM14,'I&amp;E avec BE et NL (FR)'!BO14,'I&amp;E avec BE et NL (FR)'!BQ14,'I&amp;E avec BE et NL (FR)'!BS14,'I&amp;E avec BE et NL (FR)'!BU14))/10^4</f>
        <v>6.6590809999999996</v>
      </c>
      <c r="H6" s="248">
        <f>(SUM('I&amp;E avec BE et NL (FR)'!AZ12,'I&amp;E avec BE et NL (FR)'!BB12,'I&amp;E avec BE et NL (FR)'!BD12,'I&amp;E avec BE et NL (FR)'!BF12,'I&amp;E avec BE et NL (FR)'!BH12,'I&amp;E avec BE et NL (FR)'!BJ12,'I&amp;E avec BE et NL (FR)'!BL12,'I&amp;E avec BE et NL (FR)'!BN12,'I&amp;E avec BE et NL (FR)'!BP12,'I&amp;E avec BE et NL (FR)'!BR12,'I&amp;E avec BE et NL (FR)'!BT12,'I&amp;E avec BE et NL (FR)'!BV12)+SUM('I&amp;E avec BE et NL (FR)'!AZ14,'I&amp;E avec BE et NL (FR)'!BB14,'I&amp;E avec BE et NL (FR)'!BD14,'I&amp;E avec BE et NL (FR)'!BF14,'I&amp;E avec BE et NL (FR)'!BH14,'I&amp;E avec BE et NL (FR)'!BJ14,'I&amp;E avec BE et NL (FR)'!BL14,'I&amp;E avec BE et NL (FR)'!BN14,'I&amp;E avec BE et NL (FR)'!BP14,'I&amp;E avec BE et NL (FR)'!BR14,'I&amp;E avec BE et NL (FR)'!BT14,'I&amp;E avec BE et NL (FR)'!BV14))/10^4</f>
        <v>48.702453000000006</v>
      </c>
    </row>
    <row r="7" spans="1:8">
      <c r="A7" s="342"/>
      <c r="B7" t="s">
        <v>243</v>
      </c>
      <c r="C7" s="249">
        <f>(SUM('I&amp;E avec BE et NL (FR)'!C13,'I&amp;E avec BE et NL (FR)'!E13,'I&amp;E avec BE et NL (FR)'!G13,'I&amp;E avec BE et NL (FR)'!I13,'I&amp;E avec BE et NL (FR)'!K13,'I&amp;E avec BE et NL (FR)'!M13,'I&amp;E avec BE et NL (FR)'!O13,'I&amp;E avec BE et NL (FR)'!Q13,'I&amp;E avec BE et NL (FR)'!S13,'I&amp;E avec BE et NL (FR)'!U13,'I&amp;E avec BE et NL (FR)'!W13,'I&amp;E avec BE et NL (FR)'!Y13)+SUM('I&amp;E avec BE et NL (FR)'!C15,'I&amp;E avec BE et NL (FR)'!E15,'I&amp;E avec BE et NL (FR)'!G15,'I&amp;E avec BE et NL (FR)'!I15,'I&amp;E avec BE et NL (FR)'!K15,'I&amp;E avec BE et NL (FR)'!M15,'I&amp;E avec BE et NL (FR)'!O15,'I&amp;E avec BE et NL (FR)'!Q15,'I&amp;E avec BE et NL (FR)'!S15,'I&amp;E avec BE et NL (FR)'!U15,'I&amp;E avec BE et NL (FR)'!W15,'I&amp;E avec BE et NL (FR)'!Y15))/10^4</f>
        <v>317.29978</v>
      </c>
      <c r="D7" s="248">
        <f>(SUM('I&amp;E avec BE et NL (FR)'!D13,'I&amp;E avec BE et NL (FR)'!F13,'I&amp;E avec BE et NL (FR)'!H13,'I&amp;E avec BE et NL (FR)'!J13,'I&amp;E avec BE et NL (FR)'!L13,'I&amp;E avec BE et NL (FR)'!N13,'I&amp;E avec BE et NL (FR)'!P13,'I&amp;E avec BE et NL (FR)'!R13,'I&amp;E avec BE et NL (FR)'!T13,'I&amp;E avec BE et NL (FR)'!V13,'I&amp;E avec BE et NL (FR)'!X13,'I&amp;E avec BE et NL (FR)'!Z13)+SUM('I&amp;E avec BE et NL (FR)'!D15,'I&amp;E avec BE et NL (FR)'!F15,'I&amp;E avec BE et NL (FR)'!H15,'I&amp;E avec BE et NL (FR)'!J15,'I&amp;E avec BE et NL (FR)'!L15,'I&amp;E avec BE et NL (FR)'!N15,'I&amp;E avec BE et NL (FR)'!P15,'I&amp;E avec BE et NL (FR)'!R15,'I&amp;E avec BE et NL (FR)'!T15,'I&amp;E avec BE et NL (FR)'!V15,'I&amp;E avec BE et NL (FR)'!X15,'I&amp;E avec BE et NL (FR)'!Z15))/10^4</f>
        <v>316.851517</v>
      </c>
      <c r="E7" s="249">
        <f>(SUM('I&amp;E avec BE et NL (FR)'!AA13,'I&amp;E avec BE et NL (FR)'!AC13,'I&amp;E avec BE et NL (FR)'!AE13,'I&amp;E avec BE et NL (FR)'!AG13,'I&amp;E avec BE et NL (FR)'!AI13,'I&amp;E avec BE et NL (FR)'!AK13,'I&amp;E avec BE et NL (FR)'!AM13,'I&amp;E avec BE et NL (FR)'!AO13,'I&amp;E avec BE et NL (FR)'!AQ13,'I&amp;E avec BE et NL (FR)'!AS13,'I&amp;E avec BE et NL (FR)'!AU13,'I&amp;E avec BE et NL (FR)'!AW13)+SUM('I&amp;E avec BE et NL (FR)'!AA15,'I&amp;E avec BE et NL (FR)'!AC15,'I&amp;E avec BE et NL (FR)'!AE15,'I&amp;E avec BE et NL (FR)'!AG15,'I&amp;E avec BE et NL (FR)'!AI15,'I&amp;E avec BE et NL (FR)'!AK15,'I&amp;E avec BE et NL (FR)'!AM15,'I&amp;E avec BE et NL (FR)'!AO15,'I&amp;E avec BE et NL (FR)'!AQ15,'I&amp;E avec BE et NL (FR)'!AS15,'I&amp;E avec BE et NL (FR)'!AU15,'I&amp;E avec BE et NL (FR)'!AW15))/10^4</f>
        <v>252.13020400000005</v>
      </c>
      <c r="F7" s="248">
        <f>(SUM('I&amp;E avec BE et NL (FR)'!AB13,'I&amp;E avec BE et NL (FR)'!AD13,'I&amp;E avec BE et NL (FR)'!AF13,'I&amp;E avec BE et NL (FR)'!AH13,'I&amp;E avec BE et NL (FR)'!AJ13,'I&amp;E avec BE et NL (FR)'!AL13,'I&amp;E avec BE et NL (FR)'!AN13,'I&amp;E avec BE et NL (FR)'!AP13,'I&amp;E avec BE et NL (FR)'!AR13,'I&amp;E avec BE et NL (FR)'!AT13,'I&amp;E avec BE et NL (FR)'!AV13,'I&amp;E avec BE et NL (FR)'!AX13)+SUM('I&amp;E avec BE et NL (FR)'!AB15,'I&amp;E avec BE et NL (FR)'!AD15,'I&amp;E avec BE et NL (FR)'!AF15,'I&amp;E avec BE et NL (FR)'!AH15,'I&amp;E avec BE et NL (FR)'!AJ15,'I&amp;E avec BE et NL (FR)'!AL15,'I&amp;E avec BE et NL (FR)'!AN15,'I&amp;E avec BE et NL (FR)'!AP15,'I&amp;E avec BE et NL (FR)'!AR15,'I&amp;E avec BE et NL (FR)'!AT15,'I&amp;E avec BE et NL (FR)'!AV15,'I&amp;E avec BE et NL (FR)'!AX15))/10^4</f>
        <v>512.9473119999999</v>
      </c>
      <c r="G7" s="249">
        <f>(SUM('I&amp;E avec BE et NL (FR)'!AY13,'I&amp;E avec BE et NL (FR)'!BA13,'I&amp;E avec BE et NL (FR)'!BC13,'I&amp;E avec BE et NL (FR)'!BE13,'I&amp;E avec BE et NL (FR)'!BG13,'I&amp;E avec BE et NL (FR)'!BI13,'I&amp;E avec BE et NL (FR)'!BK13,'I&amp;E avec BE et NL (FR)'!BM13,'I&amp;E avec BE et NL (FR)'!BO13,'I&amp;E avec BE et NL (FR)'!BQ13,'I&amp;E avec BE et NL (FR)'!BS13,'I&amp;E avec BE et NL (FR)'!BU13)+SUM('I&amp;E avec BE et NL (FR)'!AY15,'I&amp;E avec BE et NL (FR)'!BA15,'I&amp;E avec BE et NL (FR)'!BC15,'I&amp;E avec BE et NL (FR)'!BE15,'I&amp;E avec BE et NL (FR)'!BG15,'I&amp;E avec BE et NL (FR)'!BI15,'I&amp;E avec BE et NL (FR)'!BK15,'I&amp;E avec BE et NL (FR)'!BM15,'I&amp;E avec BE et NL (FR)'!BO15,'I&amp;E avec BE et NL (FR)'!BQ15,'I&amp;E avec BE et NL (FR)'!BS15,'I&amp;E avec BE et NL (FR)'!BU15))/10^4</f>
        <v>283.32545700000003</v>
      </c>
      <c r="H7" s="248">
        <f>(SUM('I&amp;E avec BE et NL (FR)'!AZ13,'I&amp;E avec BE et NL (FR)'!BB13,'I&amp;E avec BE et NL (FR)'!BD13,'I&amp;E avec BE et NL (FR)'!BF13,'I&amp;E avec BE et NL (FR)'!BH13,'I&amp;E avec BE et NL (FR)'!BJ13,'I&amp;E avec BE et NL (FR)'!BL13,'I&amp;E avec BE et NL (FR)'!BN13,'I&amp;E avec BE et NL (FR)'!BP13,'I&amp;E avec BE et NL (FR)'!BR13,'I&amp;E avec BE et NL (FR)'!BT13,'I&amp;E avec BE et NL (FR)'!BV13)+SUM('I&amp;E avec BE et NL (FR)'!AZ15,'I&amp;E avec BE et NL (FR)'!BB15,'I&amp;E avec BE et NL (FR)'!BD15,'I&amp;E avec BE et NL (FR)'!BF15,'I&amp;E avec BE et NL (FR)'!BH15,'I&amp;E avec BE et NL (FR)'!BJ15,'I&amp;E avec BE et NL (FR)'!BL15,'I&amp;E avec BE et NL (FR)'!BN15,'I&amp;E avec BE et NL (FR)'!BP15,'I&amp;E avec BE et NL (FR)'!BR15,'I&amp;E avec BE et NL (FR)'!BT15,'I&amp;E avec BE et NL (FR)'!BV15))/10^4</f>
        <v>970.42314800000008</v>
      </c>
    </row>
    <row r="8" spans="1:8">
      <c r="A8" s="343" t="s">
        <v>678</v>
      </c>
      <c r="B8" t="s">
        <v>240</v>
      </c>
      <c r="C8" s="249">
        <f>(SUM('I&amp;E avec FR (BE et NL)'!D12,'I&amp;E avec FR (BE et NL)'!F12,'I&amp;E avec FR (BE et NL)'!H12,'I&amp;E avec FR (BE et NL)'!J12,'I&amp;E avec FR (BE et NL)'!L12,'I&amp;E avec FR (BE et NL)'!N12,'I&amp;E avec FR (BE et NL)'!P12,'I&amp;E avec FR (BE et NL)'!R12,'I&amp;E avec FR (BE et NL)'!T12,'I&amp;E avec FR (BE et NL)'!V12,'I&amp;E avec FR (BE et NL)'!X12,'I&amp;E avec FR (BE et NL)'!Z12)+SUM('I&amp;E avec FR (BE et NL)'!D14,'I&amp;E avec FR (BE et NL)'!F14,'I&amp;E avec FR (BE et NL)'!H14,'I&amp;E avec FR (BE et NL)'!J14,'I&amp;E avec FR (BE et NL)'!L14,'I&amp;E avec FR (BE et NL)'!N14,'I&amp;E avec FR (BE et NL)'!P14,'I&amp;E avec FR (BE et NL)'!R14,'I&amp;E avec FR (BE et NL)'!T14,'I&amp;E avec FR (BE et NL)'!V14,'I&amp;E avec FR (BE et NL)'!X14,'I&amp;E avec FR (BE et NL)'!Z14))/10^4</f>
        <v>3.4609679999999998</v>
      </c>
      <c r="D8" s="248">
        <f>(SUM('I&amp;E avec FR (BE et NL)'!C12,'I&amp;E avec FR (BE et NL)'!E12,'I&amp;E avec FR (BE et NL)'!G12,'I&amp;E avec FR (BE et NL)'!I12,'I&amp;E avec FR (BE et NL)'!K12,'I&amp;E avec FR (BE et NL)'!M12,'I&amp;E avec FR (BE et NL)'!O12,'I&amp;E avec FR (BE et NL)'!Q12,'I&amp;E avec FR (BE et NL)'!S12,'I&amp;E avec FR (BE et NL)'!U12,'I&amp;E avec FR (BE et NL)'!W12,'I&amp;E avec FR (BE et NL)'!Y12)+SUM('I&amp;E avec FR (BE et NL)'!C14,'I&amp;E avec FR (BE et NL)'!E14,'I&amp;E avec FR (BE et NL)'!G14,'I&amp;E avec FR (BE et NL)'!I14,'I&amp;E avec FR (BE et NL)'!K14,'I&amp;E avec FR (BE et NL)'!M14,'I&amp;E avec FR (BE et NL)'!O14,'I&amp;E avec FR (BE et NL)'!Q14,'I&amp;E avec FR (BE et NL)'!S14,'I&amp;E avec FR (BE et NL)'!U14,'I&amp;E avec FR (BE et NL)'!W14,'I&amp;E avec FR (BE et NL)'!Y14))/10^4</f>
        <v>3.0692879999999998</v>
      </c>
      <c r="E8" s="249">
        <f>(SUM('I&amp;E avec FR (BE et NL)'!AB12,'I&amp;E avec FR (BE et NL)'!AD12,'I&amp;E avec FR (BE et NL)'!AF12,'I&amp;E avec FR (BE et NL)'!AH12,'I&amp;E avec FR (BE et NL)'!AJ12,'I&amp;E avec FR (BE et NL)'!AL12,'I&amp;E avec FR (BE et NL)'!AN12,'I&amp;E avec FR (BE et NL)'!AP12,'I&amp;E avec FR (BE et NL)'!AR12,'I&amp;E avec FR (BE et NL)'!AT12,'I&amp;E avec FR (BE et NL)'!AV12,'I&amp;E avec FR (BE et NL)'!AX12)+SUM('I&amp;E avec FR (BE et NL)'!AB14,'I&amp;E avec FR (BE et NL)'!AD14,'I&amp;E avec FR (BE et NL)'!AF14,'I&amp;E avec FR (BE et NL)'!AH14,'I&amp;E avec FR (BE et NL)'!AJ14,'I&amp;E avec FR (BE et NL)'!AL14,'I&amp;E avec FR (BE et NL)'!AN14,'I&amp;E avec FR (BE et NL)'!AP14,'I&amp;E avec FR (BE et NL)'!AR14,'I&amp;E avec FR (BE et NL)'!AT14,'I&amp;E avec FR (BE et NL)'!AV14,'I&amp;E avec FR (BE et NL)'!AX14))/10^4</f>
        <v>3.7796740000000004</v>
      </c>
      <c r="F8" s="248">
        <f>(SUM('I&amp;E avec FR (BE et NL)'!AA12,'I&amp;E avec FR (BE et NL)'!AC12,'I&amp;E avec FR (BE et NL)'!AE12,'I&amp;E avec FR (BE et NL)'!AG12,'I&amp;E avec FR (BE et NL)'!AI12,'I&amp;E avec FR (BE et NL)'!AK12,'I&amp;E avec FR (BE et NL)'!AM12,'I&amp;E avec FR (BE et NL)'!AO12,'I&amp;E avec FR (BE et NL)'!AQ12,'I&amp;E avec FR (BE et NL)'!AS12,'I&amp;E avec FR (BE et NL)'!AU12,'I&amp;E avec FR (BE et NL)'!AW12)+SUM('I&amp;E avec FR (BE et NL)'!AA14,'I&amp;E avec FR (BE et NL)'!AC14,'I&amp;E avec FR (BE et NL)'!AE14,'I&amp;E avec FR (BE et NL)'!AG14,'I&amp;E avec FR (BE et NL)'!AI14,'I&amp;E avec FR (BE et NL)'!AK14,'I&amp;E avec FR (BE et NL)'!AM14,'I&amp;E avec FR (BE et NL)'!AO14,'I&amp;E avec FR (BE et NL)'!AQ14,'I&amp;E avec FR (BE et NL)'!AS14,'I&amp;E avec FR (BE et NL)'!AU14,'I&amp;E avec FR (BE et NL)'!AW14))/10^4</f>
        <v>12.368739</v>
      </c>
      <c r="G8" s="249">
        <f>(SUM('I&amp;E avec FR (BE et NL)'!AZ12,'I&amp;E avec FR (BE et NL)'!BB12,'I&amp;E avec FR (BE et NL)'!BD12,'I&amp;E avec FR (BE et NL)'!BF12,'I&amp;E avec FR (BE et NL)'!BH12,'I&amp;E avec FR (BE et NL)'!BJ12,'I&amp;E avec FR (BE et NL)'!BL12,'I&amp;E avec FR (BE et NL)'!BN12,'I&amp;E avec FR (BE et NL)'!BP12,'I&amp;E avec FR (BE et NL)'!BR12,'I&amp;E avec FR (BE et NL)'!BT12,'I&amp;E avec FR (BE et NL)'!BV12)+SUM('I&amp;E avec FR (BE et NL)'!AZ14,'I&amp;E avec FR (BE et NL)'!BB14,'I&amp;E avec FR (BE et NL)'!BD14,'I&amp;E avec FR (BE et NL)'!BF14,'I&amp;E avec FR (BE et NL)'!BH14,'I&amp;E avec FR (BE et NL)'!BJ14,'I&amp;E avec FR (BE et NL)'!BL14,'I&amp;E avec FR (BE et NL)'!BN14,'I&amp;E avec FR (BE et NL)'!BP14,'I&amp;E avec FR (BE et NL)'!BR14,'I&amp;E avec FR (BE et NL)'!BT14,'I&amp;E avec FR (BE et NL)'!BV14))/10^4</f>
        <v>2.6996910000000005</v>
      </c>
      <c r="H8" s="248">
        <f>(SUM('I&amp;E avec FR (BE et NL)'!AY12,'I&amp;E avec FR (BE et NL)'!BA12,'I&amp;E avec FR (BE et NL)'!BC12,'I&amp;E avec FR (BE et NL)'!BE12,'I&amp;E avec FR (BE et NL)'!BG12,'I&amp;E avec FR (BE et NL)'!BI12,'I&amp;E avec FR (BE et NL)'!BK12,'I&amp;E avec FR (BE et NL)'!BM12,'I&amp;E avec FR (BE et NL)'!BO12,'I&amp;E avec FR (BE et NL)'!BQ12,'I&amp;E avec FR (BE et NL)'!BS12,'I&amp;E avec FR (BE et NL)'!BU12)+SUM('I&amp;E avec FR (BE et NL)'!AY14,'I&amp;E avec FR (BE et NL)'!BA14,'I&amp;E avec FR (BE et NL)'!BC14,'I&amp;E avec FR (BE et NL)'!BE14,'I&amp;E avec FR (BE et NL)'!BG14,'I&amp;E avec FR (BE et NL)'!BI14,'I&amp;E avec FR (BE et NL)'!BK14,'I&amp;E avec FR (BE et NL)'!BM14,'I&amp;E avec FR (BE et NL)'!BO14,'I&amp;E avec FR (BE et NL)'!BQ14,'I&amp;E avec FR (BE et NL)'!BS14,'I&amp;E avec FR (BE et NL)'!BU14))/10^4</f>
        <v>2.6405560000000001</v>
      </c>
    </row>
    <row r="9" spans="1:8">
      <c r="A9" s="342"/>
      <c r="B9" t="s">
        <v>243</v>
      </c>
      <c r="C9" s="249">
        <f>(SUM('I&amp;E avec FR (BE et NL)'!D13,'I&amp;E avec FR (BE et NL)'!F13,'I&amp;E avec FR (BE et NL)'!H13,'I&amp;E avec FR (BE et NL)'!J13,'I&amp;E avec FR (BE et NL)'!L13,'I&amp;E avec FR (BE et NL)'!N13,'I&amp;E avec FR (BE et NL)'!P13,'I&amp;E avec FR (BE et NL)'!R13,'I&amp;E avec FR (BE et NL)'!T13,'I&amp;E avec FR (BE et NL)'!V13,'I&amp;E avec FR (BE et NL)'!X13,'I&amp;E avec FR (BE et NL)'!Z13)+SUM('I&amp;E avec FR (BE et NL)'!D15,'I&amp;E avec FR (BE et NL)'!F15,'I&amp;E avec FR (BE et NL)'!H15,'I&amp;E avec FR (BE et NL)'!J15,'I&amp;E avec FR (BE et NL)'!L15,'I&amp;E avec FR (BE et NL)'!N15,'I&amp;E avec FR (BE et NL)'!P15,'I&amp;E avec FR (BE et NL)'!R15,'I&amp;E avec FR (BE et NL)'!T15,'I&amp;E avec FR (BE et NL)'!V15,'I&amp;E avec FR (BE et NL)'!X15,'I&amp;E avec FR (BE et NL)'!Z15))/10^4</f>
        <v>237.62886499999999</v>
      </c>
      <c r="D9" s="248">
        <f>(SUM('I&amp;E avec FR (BE et NL)'!C13,'I&amp;E avec FR (BE et NL)'!E13,'I&amp;E avec FR (BE et NL)'!G13,'I&amp;E avec FR (BE et NL)'!I13,'I&amp;E avec FR (BE et NL)'!K13,'I&amp;E avec FR (BE et NL)'!M13,'I&amp;E avec FR (BE et NL)'!O13,'I&amp;E avec FR (BE et NL)'!Q13,'I&amp;E avec FR (BE et NL)'!S13,'I&amp;E avec FR (BE et NL)'!U13,'I&amp;E avec FR (BE et NL)'!W13,'I&amp;E avec FR (BE et NL)'!Y13)+SUM('I&amp;E avec FR (BE et NL)'!C15,'I&amp;E avec FR (BE et NL)'!E15,'I&amp;E avec FR (BE et NL)'!G15,'I&amp;E avec FR (BE et NL)'!I15,'I&amp;E avec FR (BE et NL)'!K15,'I&amp;E avec FR (BE et NL)'!M15,'I&amp;E avec FR (BE et NL)'!O15,'I&amp;E avec FR (BE et NL)'!Q15,'I&amp;E avec FR (BE et NL)'!S15,'I&amp;E avec FR (BE et NL)'!U15,'I&amp;E avec FR (BE et NL)'!W15,'I&amp;E avec FR (BE et NL)'!Y15))/10^4</f>
        <v>1117.1481800000001</v>
      </c>
      <c r="E9" s="249">
        <f>(SUM('I&amp;E avec FR (BE et NL)'!AB13,'I&amp;E avec FR (BE et NL)'!AD13,'I&amp;E avec FR (BE et NL)'!AF13,'I&amp;E avec FR (BE et NL)'!AH13,'I&amp;E avec FR (BE et NL)'!AJ13,'I&amp;E avec FR (BE et NL)'!AL13,'I&amp;E avec FR (BE et NL)'!AN13,'I&amp;E avec FR (BE et NL)'!AP13,'I&amp;E avec FR (BE et NL)'!AR13,'I&amp;E avec FR (BE et NL)'!AT13,'I&amp;E avec FR (BE et NL)'!AV13,'I&amp;E avec FR (BE et NL)'!AX13)+SUM('I&amp;E avec FR (BE et NL)'!AB15,'I&amp;E avec FR (BE et NL)'!AD15,'I&amp;E avec FR (BE et NL)'!AF15,'I&amp;E avec FR (BE et NL)'!AH15,'I&amp;E avec FR (BE et NL)'!AJ15,'I&amp;E avec FR (BE et NL)'!AL15,'I&amp;E avec FR (BE et NL)'!AN15,'I&amp;E avec FR (BE et NL)'!AP15,'I&amp;E avec FR (BE et NL)'!AR15,'I&amp;E avec FR (BE et NL)'!AT15,'I&amp;E avec FR (BE et NL)'!AV15,'I&amp;E avec FR (BE et NL)'!AX15))/10^4</f>
        <v>166.76410299999998</v>
      </c>
      <c r="F9" s="248">
        <f>(SUM('I&amp;E avec FR (BE et NL)'!AA13,'I&amp;E avec FR (BE et NL)'!AC13,'I&amp;E avec FR (BE et NL)'!AE13,'I&amp;E avec FR (BE et NL)'!AG13,'I&amp;E avec FR (BE et NL)'!AI13,'I&amp;E avec FR (BE et NL)'!AK13,'I&amp;E avec FR (BE et NL)'!AM13,'I&amp;E avec FR (BE et NL)'!AO13,'I&amp;E avec FR (BE et NL)'!AQ13,'I&amp;E avec FR (BE et NL)'!AS13,'I&amp;E avec FR (BE et NL)'!AU13,'I&amp;E avec FR (BE et NL)'!AW13)+SUM('I&amp;E avec FR (BE et NL)'!AA15,'I&amp;E avec FR (BE et NL)'!AC15,'I&amp;E avec FR (BE et NL)'!AE15,'I&amp;E avec FR (BE et NL)'!AG15,'I&amp;E avec FR (BE et NL)'!AI15,'I&amp;E avec FR (BE et NL)'!AK15,'I&amp;E avec FR (BE et NL)'!AM15,'I&amp;E avec FR (BE et NL)'!AO15,'I&amp;E avec FR (BE et NL)'!AQ15,'I&amp;E avec FR (BE et NL)'!AS15,'I&amp;E avec FR (BE et NL)'!AU15,'I&amp;E avec FR (BE et NL)'!AW15))/10^4</f>
        <v>1621.8521380000002</v>
      </c>
      <c r="G9" s="249">
        <f>(SUM('I&amp;E avec FR (BE et NL)'!AZ13,'I&amp;E avec FR (BE et NL)'!BB13,'I&amp;E avec FR (BE et NL)'!BD13,'I&amp;E avec FR (BE et NL)'!BF13,'I&amp;E avec FR (BE et NL)'!BH13,'I&amp;E avec FR (BE et NL)'!BJ13,'I&amp;E avec FR (BE et NL)'!BL13,'I&amp;E avec FR (BE et NL)'!BN13,'I&amp;E avec FR (BE et NL)'!BP13,'I&amp;E avec FR (BE et NL)'!BR13,'I&amp;E avec FR (BE et NL)'!BT13,'I&amp;E avec FR (BE et NL)'!BV13)+SUM('I&amp;E avec FR (BE et NL)'!AZ15,'I&amp;E avec FR (BE et NL)'!BB15,'I&amp;E avec FR (BE et NL)'!BD15,'I&amp;E avec FR (BE et NL)'!BF15,'I&amp;E avec FR (BE et NL)'!BH15,'I&amp;E avec FR (BE et NL)'!BJ15,'I&amp;E avec FR (BE et NL)'!BL15,'I&amp;E avec FR (BE et NL)'!BN15,'I&amp;E avec FR (BE et NL)'!BP15,'I&amp;E avec FR (BE et NL)'!BR15,'I&amp;E avec FR (BE et NL)'!BT15,'I&amp;E avec FR (BE et NL)'!BV15))/10^4</f>
        <v>208.83062100000001</v>
      </c>
      <c r="H9" s="248">
        <f>(SUM('I&amp;E avec FR (BE et NL)'!AY13,'I&amp;E avec FR (BE et NL)'!BA13,'I&amp;E avec FR (BE et NL)'!BC13,'I&amp;E avec FR (BE et NL)'!BE13,'I&amp;E avec FR (BE et NL)'!BG13,'I&amp;E avec FR (BE et NL)'!BI13,'I&amp;E avec FR (BE et NL)'!BK13,'I&amp;E avec FR (BE et NL)'!BM13,'I&amp;E avec FR (BE et NL)'!BO13,'I&amp;E avec FR (BE et NL)'!BQ13,'I&amp;E avec FR (BE et NL)'!BS13,'I&amp;E avec FR (BE et NL)'!BU13)+SUM('I&amp;E avec FR (BE et NL)'!AY15,'I&amp;E avec FR (BE et NL)'!BA15,'I&amp;E avec FR (BE et NL)'!BC15,'I&amp;E avec FR (BE et NL)'!BE15,'I&amp;E avec FR (BE et NL)'!BG15,'I&amp;E avec FR (BE et NL)'!BI15,'I&amp;E avec FR (BE et NL)'!BK15,'I&amp;E avec FR (BE et NL)'!BM15,'I&amp;E avec FR (BE et NL)'!BO15,'I&amp;E avec FR (BE et NL)'!BQ15,'I&amp;E avec FR (BE et NL)'!BS15,'I&amp;E avec FR (BE et NL)'!BU15))/10^4</f>
        <v>1850.6972940000001</v>
      </c>
    </row>
    <row r="12" spans="1:8">
      <c r="C12" s="341" t="s">
        <v>672</v>
      </c>
      <c r="D12" s="342"/>
      <c r="E12" s="341" t="s">
        <v>673</v>
      </c>
      <c r="F12" s="342"/>
      <c r="G12" s="341" t="s">
        <v>674</v>
      </c>
      <c r="H12" s="342"/>
    </row>
    <row r="13" spans="1:8">
      <c r="C13" t="s">
        <v>675</v>
      </c>
      <c r="D13" t="s">
        <v>676</v>
      </c>
      <c r="E13" t="s">
        <v>675</v>
      </c>
      <c r="F13" t="s">
        <v>676</v>
      </c>
      <c r="G13" t="s">
        <v>675</v>
      </c>
      <c r="H13" t="s">
        <v>676</v>
      </c>
    </row>
    <row r="14" spans="1:8">
      <c r="B14" t="s">
        <v>677</v>
      </c>
      <c r="C14" s="246">
        <f>SUM('I&amp;E avec BE et NL (FR)'!C12:C15,'I&amp;E avec BE et NL (FR)'!E12:E15,'I&amp;E avec BE et NL (FR)'!G12:G15,'I&amp;E avec BE et NL (FR)'!I12:I15,'I&amp;E avec BE et NL (FR)'!K12:K15,'I&amp;E avec BE et NL (FR)'!M12:M15,'I&amp;E avec BE et NL (FR)'!O12:O15,'I&amp;E avec BE et NL (FR)'!Q12:Q15,'I&amp;E avec BE et NL (FR)'!S12:S15,'I&amp;E avec BE et NL (FR)'!U12:U15,'I&amp;E avec BE et NL (FR)'!W12:W15,'I&amp;E avec BE et NL (FR)'!Y12:Y15)/10^4</f>
        <v>333.10176799999999</v>
      </c>
      <c r="D14" s="246">
        <f>SUM('I&amp;E avec BE et NL (FR)'!D12:D15,'I&amp;E avec BE et NL (FR)'!F12:F15,'I&amp;E avec BE et NL (FR)'!H12:H15,'I&amp;E avec BE et NL (FR)'!J12:J15,'I&amp;E avec BE et NL (FR)'!L12:L15,'I&amp;E avec BE et NL (FR)'!N12:N15,'I&amp;E avec BE et NL (FR)'!P12:P15,'I&amp;E avec BE et NL (FR)'!R12:R15,'I&amp;E avec BE et NL (FR)'!T12:T15,'I&amp;E avec BE et NL (FR)'!V12:V15,'I&amp;E avec BE et NL (FR)'!X12:X15,'I&amp;E avec BE et NL (FR)'!Z12:Z15)/10^4</f>
        <v>342.57223099999993</v>
      </c>
      <c r="E14" s="246">
        <f>SUM('I&amp;E avec BE et NL (FR)'!AA12:AA15,'I&amp;E avec BE et NL (FR)'!AC12:AC15,'I&amp;E avec BE et NL (FR)'!AE12:AE15,'I&amp;E avec BE et NL (FR)'!AG12:AG15,'I&amp;E avec BE et NL (FR)'!AI12:AI15,'I&amp;E avec BE et NL (FR)'!AK12:AK15,'I&amp;E avec BE et NL (FR)'!AM12:AM15,'I&amp;E avec BE et NL (FR)'!AO12:AO15,'I&amp;E avec BE et NL (FR)'!AQ12:AQ15,'I&amp;E avec BE et NL (FR)'!AS12:AS15,'I&amp;E avec BE et NL (FR)'!AU12:AU15,'I&amp;E avec BE et NL (FR)'!AW12:AW15)/10^4</f>
        <v>254.95948299999995</v>
      </c>
      <c r="F14" s="246">
        <f>SUM('I&amp;E avec BE et NL (FR)'!AB12:AB15,'I&amp;E avec BE et NL (FR)'!AD12:AD15,'I&amp;E avec BE et NL (FR)'!AF12:AF15,'I&amp;E avec BE et NL (FR)'!AH12:AH15,'I&amp;E avec BE et NL (FR)'!AJ12:AJ15,'I&amp;E avec BE et NL (FR)'!AL12:AL15,'I&amp;E avec BE et NL (FR)'!AN12:AN15,'I&amp;E avec BE et NL (FR)'!AP12:AP15,'I&amp;E avec BE et NL (FR)'!AR12:AR15,'I&amp;E avec BE et NL (FR)'!AT12:AT15,'I&amp;E avec BE et NL (FR)'!AV12:AV15,'I&amp;E avec BE et NL (FR)'!AX12:AX15)/10^4</f>
        <v>587.93419800000015</v>
      </c>
      <c r="G14" s="246">
        <f>SUM('I&amp;E avec BE et NL (FR)'!AY12:AY15,'I&amp;E avec BE et NL (FR)'!BA12:BA15,'I&amp;E avec BE et NL (FR)'!BC12:BC15,'I&amp;E avec BE et NL (FR)'!BE12:BE15,'I&amp;E avec BE et NL (FR)'!BG12:BG15,'I&amp;E avec BE et NL (FR)'!BI12:BI15,'I&amp;E avec BE et NL (FR)'!BK12:BK15,'I&amp;E avec BE et NL (FR)'!BM12:BM15,'I&amp;E avec BE et NL (FR)'!BO12:BO15,'I&amp;E avec BE et NL (FR)'!BQ12:BQ15,'I&amp;E avec BE et NL (FR)'!BS12:BS15,'I&amp;E avec BE et NL (FR)'!BU12:BU15)/10^4</f>
        <v>289.9845380000001</v>
      </c>
      <c r="H14" s="246">
        <f>SUM('I&amp;E avec BE et NL (FR)'!AZ12:AZ15,'I&amp;E avec BE et NL (FR)'!BB12:BB15,'I&amp;E avec BE et NL (FR)'!BD12:BD15,'I&amp;E avec BE et NL (FR)'!BF12:BF15,'I&amp;E avec BE et NL (FR)'!BH12:BH15,'I&amp;E avec BE et NL (FR)'!BJ12:BJ15,'I&amp;E avec BE et NL (FR)'!BL12:BL15,'I&amp;E avec BE et NL (FR)'!BN12:BN15,'I&amp;E avec BE et NL (FR)'!BP12:BP15,'I&amp;E avec BE et NL (FR)'!BR12:BR15,'I&amp;E avec BE et NL (FR)'!BT12:BT15,'I&amp;E avec BE et NL (FR)'!BV12:BV15)/10^4</f>
        <v>1019.1256010000003</v>
      </c>
    </row>
    <row r="15" spans="1:8">
      <c r="B15" t="s">
        <v>678</v>
      </c>
      <c r="C15" s="246">
        <f>SUM('I&amp;E avec FR (BE et NL)'!D12:D15,'I&amp;E avec FR (BE et NL)'!F12:F15,'I&amp;E avec FR (BE et NL)'!H12:H15,'I&amp;E avec FR (BE et NL)'!J12:J15,'I&amp;E avec FR (BE et NL)'!L12:L15,'I&amp;E avec FR (BE et NL)'!N12:N15,'I&amp;E avec FR (BE et NL)'!P12:P15,'I&amp;E avec FR (BE et NL)'!R12:R15,'I&amp;E avec FR (BE et NL)'!T12:T15,'I&amp;E avec FR (BE et NL)'!V12:V15,'I&amp;E avec FR (BE et NL)'!X12:X15,'I&amp;E avec FR (BE et NL)'!Z12:Z15)/10^4</f>
        <v>241.08983300000006</v>
      </c>
      <c r="D15" s="246">
        <f>SUM('I&amp;E avec FR (BE et NL)'!C12:C15,'I&amp;E avec FR (BE et NL)'!E12:E15,'I&amp;E avec FR (BE et NL)'!G12:G15,'I&amp;E avec FR (BE et NL)'!I12:I15,'I&amp;E avec FR (BE et NL)'!K12:K15,'I&amp;E avec FR (BE et NL)'!M12:M15,'I&amp;E avec FR (BE et NL)'!O12:O15,'I&amp;E avec FR (BE et NL)'!Q12:Q15,'I&amp;E avec FR (BE et NL)'!S12:S15,'I&amp;E avec FR (BE et NL)'!U12:U15,'I&amp;E avec FR (BE et NL)'!W12:W15,'I&amp;E avec FR (BE et NL)'!Y12:Y15)/10^4</f>
        <v>1120.2174679999998</v>
      </c>
      <c r="E15" s="246">
        <f>SUM('I&amp;E avec FR (BE et NL)'!AB12:AB15,'I&amp;E avec FR (BE et NL)'!AD12:AD15,'I&amp;E avec FR (BE et NL)'!AF12:AF15,'I&amp;E avec FR (BE et NL)'!AH12:AH15,'I&amp;E avec FR (BE et NL)'!AJ12:AJ15,'I&amp;E avec FR (BE et NL)'!AL12:AL15,'I&amp;E avec FR (BE et NL)'!AN12:AN15,'I&amp;E avec FR (BE et NL)'!AP12:AP15,'I&amp;E avec FR (BE et NL)'!AR12:AR15,'I&amp;E avec FR (BE et NL)'!AT12:AT15,'I&amp;E avec FR (BE et NL)'!AV12:AV15,'I&amp;E avec FR (BE et NL)'!AX12:AX15)/10^4</f>
        <v>170.54377700000006</v>
      </c>
      <c r="F15" s="246">
        <f>SUM('I&amp;E avec FR (BE et NL)'!AA12:AA15,'I&amp;E avec FR (BE et NL)'!AC12:AC15,'I&amp;E avec FR (BE et NL)'!AE12:AE15,'I&amp;E avec FR (BE et NL)'!AG12:AG15,'I&amp;E avec FR (BE et NL)'!AI12:AI15,'I&amp;E avec FR (BE et NL)'!AK12:AK15,'I&amp;E avec FR (BE et NL)'!AM12:AM15,'I&amp;E avec FR (BE et NL)'!AO12:AO15,'I&amp;E avec FR (BE et NL)'!AQ12:AQ15,'I&amp;E avec FR (BE et NL)'!AS12:AS15,'I&amp;E avec FR (BE et NL)'!AU12:AU15,'I&amp;E avec FR (BE et NL)'!AW12:AW15)/10^4</f>
        <v>1634.2208770000002</v>
      </c>
      <c r="G15" s="246">
        <f>SUM('I&amp;E avec FR (BE et NL)'!AZ12:AZ15,'I&amp;E avec FR (BE et NL)'!BB12:BB15,'I&amp;E avec FR (BE et NL)'!BD12:BD15,'I&amp;E avec FR (BE et NL)'!BF12:BF15,'I&amp;E avec FR (BE et NL)'!BH12:BH15,'I&amp;E avec FR (BE et NL)'!BJ12:BJ15,'I&amp;E avec FR (BE et NL)'!BL12:BL15,'I&amp;E avec FR (BE et NL)'!BN12:BN15,'I&amp;E avec FR (BE et NL)'!BP12:BP15,'I&amp;E avec FR (BE et NL)'!BR12:BR15,'I&amp;E avec FR (BE et NL)'!BT12:BT15,'I&amp;E avec FR (BE et NL)'!BV12:BV15)/10^4</f>
        <v>211.53031199999992</v>
      </c>
      <c r="H15" s="246">
        <f>SUM('I&amp;E avec FR (BE et NL)'!AY12:AY15,'I&amp;E avec FR (BE et NL)'!BA12:BA15,'I&amp;E avec FR (BE et NL)'!BC12:BC15,'I&amp;E avec FR (BE et NL)'!BE12:BE15,'I&amp;E avec FR (BE et NL)'!BG12:BG15,'I&amp;E avec FR (BE et NL)'!BI12:BI15,'I&amp;E avec FR (BE et NL)'!BK12:BK15,'I&amp;E avec FR (BE et NL)'!BM12:BM15,'I&amp;E avec FR (BE et NL)'!BO12:BO15,'I&amp;E avec FR (BE et NL)'!BQ12:BQ15,'I&amp;E avec FR (BE et NL)'!BS12:BS15,'I&amp;E avec FR (BE et NL)'!BU12:BU15)/10^4</f>
        <v>1853.3378499999999</v>
      </c>
    </row>
  </sheetData>
  <mergeCells count="8">
    <mergeCell ref="A8:A9"/>
    <mergeCell ref="A6:A7"/>
    <mergeCell ref="C4:D4"/>
    <mergeCell ref="G4:H4"/>
    <mergeCell ref="E12:F12"/>
    <mergeCell ref="E4:F4"/>
    <mergeCell ref="G12:H12"/>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BV18"/>
  <sheetViews>
    <sheetView workbookViewId="0">
      <pane xSplit="2" ySplit="11" topLeftCell="AW12" activePane="bottomRight" state="frozen"/>
      <selection activeCell="G10" sqref="G10"/>
      <selection pane="topRight" activeCell="G10" sqref="G10"/>
      <selection pane="bottomLeft" activeCell="G10" sqref="G10"/>
      <selection pane="bottomRight" activeCell="G10" sqref="G10"/>
    </sheetView>
  </sheetViews>
  <sheetFormatPr baseColWidth="10" defaultColWidth="8.88671875" defaultRowHeight="11.4" customHeight="1"/>
  <cols>
    <col min="1" max="2" width="29.88671875" style="19" customWidth="1"/>
    <col min="3" max="74" width="11" style="19" customWidth="1"/>
    <col min="75" max="75" width="8.88671875" style="19" customWidth="1"/>
    <col min="76" max="16384" width="8.88671875" style="19"/>
  </cols>
  <sheetData>
    <row r="1" spans="1:74">
      <c r="A1" s="18" t="s">
        <v>679</v>
      </c>
    </row>
    <row r="2" spans="1:74">
      <c r="A2" s="18" t="s">
        <v>578</v>
      </c>
      <c r="B2" s="20" t="s">
        <v>680</v>
      </c>
    </row>
    <row r="3" spans="1:74">
      <c r="A3" s="18" t="s">
        <v>580</v>
      </c>
      <c r="B3" s="18" t="s">
        <v>681</v>
      </c>
    </row>
    <row r="5" spans="1:74">
      <c r="A5" s="20" t="s">
        <v>582</v>
      </c>
      <c r="C5" s="18" t="s">
        <v>608</v>
      </c>
    </row>
    <row r="6" spans="1:74">
      <c r="A6" s="20" t="s">
        <v>609</v>
      </c>
      <c r="C6" s="18" t="s">
        <v>610</v>
      </c>
    </row>
    <row r="7" spans="1:74">
      <c r="A7" s="20" t="s">
        <v>586</v>
      </c>
      <c r="C7" s="18" t="s">
        <v>613</v>
      </c>
    </row>
    <row r="9" spans="1:74">
      <c r="A9" s="338" t="s">
        <v>588</v>
      </c>
      <c r="B9" s="339"/>
      <c r="C9" s="340" t="s">
        <v>614</v>
      </c>
      <c r="D9" s="339"/>
      <c r="E9" s="340" t="s">
        <v>615</v>
      </c>
      <c r="F9" s="339"/>
      <c r="G9" s="340" t="s">
        <v>616</v>
      </c>
      <c r="H9" s="339"/>
      <c r="I9" s="340" t="s">
        <v>617</v>
      </c>
      <c r="J9" s="339"/>
      <c r="K9" s="340" t="s">
        <v>618</v>
      </c>
      <c r="L9" s="339"/>
      <c r="M9" s="340" t="s">
        <v>619</v>
      </c>
      <c r="N9" s="339"/>
      <c r="O9" s="340" t="s">
        <v>620</v>
      </c>
      <c r="P9" s="339"/>
      <c r="Q9" s="340" t="s">
        <v>621</v>
      </c>
      <c r="R9" s="339"/>
      <c r="S9" s="340" t="s">
        <v>622</v>
      </c>
      <c r="T9" s="339"/>
      <c r="U9" s="340" t="s">
        <v>623</v>
      </c>
      <c r="V9" s="339"/>
      <c r="W9" s="340" t="s">
        <v>624</v>
      </c>
      <c r="X9" s="339"/>
      <c r="Y9" s="340" t="s">
        <v>625</v>
      </c>
      <c r="Z9" s="339"/>
      <c r="AA9" s="340" t="s">
        <v>626</v>
      </c>
      <c r="AB9" s="339"/>
      <c r="AC9" s="340" t="s">
        <v>627</v>
      </c>
      <c r="AD9" s="339"/>
      <c r="AE9" s="340" t="s">
        <v>628</v>
      </c>
      <c r="AF9" s="339"/>
      <c r="AG9" s="340" t="s">
        <v>629</v>
      </c>
      <c r="AH9" s="339"/>
      <c r="AI9" s="340" t="s">
        <v>630</v>
      </c>
      <c r="AJ9" s="339"/>
      <c r="AK9" s="340" t="s">
        <v>631</v>
      </c>
      <c r="AL9" s="339"/>
      <c r="AM9" s="340" t="s">
        <v>632</v>
      </c>
      <c r="AN9" s="339"/>
      <c r="AO9" s="340" t="s">
        <v>633</v>
      </c>
      <c r="AP9" s="339"/>
      <c r="AQ9" s="340" t="s">
        <v>634</v>
      </c>
      <c r="AR9" s="339"/>
      <c r="AS9" s="340" t="s">
        <v>635</v>
      </c>
      <c r="AT9" s="339"/>
      <c r="AU9" s="340" t="s">
        <v>636</v>
      </c>
      <c r="AV9" s="339"/>
      <c r="AW9" s="340" t="s">
        <v>637</v>
      </c>
      <c r="AX9" s="339"/>
      <c r="AY9" s="340" t="s">
        <v>638</v>
      </c>
      <c r="AZ9" s="339"/>
      <c r="BA9" s="340" t="s">
        <v>639</v>
      </c>
      <c r="BB9" s="339"/>
      <c r="BC9" s="340" t="s">
        <v>640</v>
      </c>
      <c r="BD9" s="339"/>
      <c r="BE9" s="340" t="s">
        <v>641</v>
      </c>
      <c r="BF9" s="339"/>
      <c r="BG9" s="340" t="s">
        <v>642</v>
      </c>
      <c r="BH9" s="339"/>
      <c r="BI9" s="340" t="s">
        <v>643</v>
      </c>
      <c r="BJ9" s="339"/>
      <c r="BK9" s="340" t="s">
        <v>644</v>
      </c>
      <c r="BL9" s="339"/>
      <c r="BM9" s="340" t="s">
        <v>645</v>
      </c>
      <c r="BN9" s="339"/>
      <c r="BO9" s="340" t="s">
        <v>646</v>
      </c>
      <c r="BP9" s="339"/>
      <c r="BQ9" s="340" t="s">
        <v>647</v>
      </c>
      <c r="BR9" s="339"/>
      <c r="BS9" s="340" t="s">
        <v>648</v>
      </c>
      <c r="BT9" s="339"/>
      <c r="BU9" s="340" t="s">
        <v>649</v>
      </c>
      <c r="BV9" s="339"/>
    </row>
    <row r="10" spans="1:74">
      <c r="A10" s="338" t="s">
        <v>650</v>
      </c>
      <c r="B10" s="339"/>
      <c r="C10" s="21" t="s">
        <v>651</v>
      </c>
      <c r="D10" s="21" t="s">
        <v>652</v>
      </c>
      <c r="E10" s="21" t="s">
        <v>651</v>
      </c>
      <c r="F10" s="21" t="s">
        <v>652</v>
      </c>
      <c r="G10" s="21" t="s">
        <v>651</v>
      </c>
      <c r="H10" s="21" t="s">
        <v>652</v>
      </c>
      <c r="I10" s="21" t="s">
        <v>651</v>
      </c>
      <c r="J10" s="21" t="s">
        <v>652</v>
      </c>
      <c r="K10" s="21" t="s">
        <v>651</v>
      </c>
      <c r="L10" s="21" t="s">
        <v>652</v>
      </c>
      <c r="M10" s="21" t="s">
        <v>651</v>
      </c>
      <c r="N10" s="21" t="s">
        <v>652</v>
      </c>
      <c r="O10" s="21" t="s">
        <v>651</v>
      </c>
      <c r="P10" s="21" t="s">
        <v>652</v>
      </c>
      <c r="Q10" s="21" t="s">
        <v>651</v>
      </c>
      <c r="R10" s="21" t="s">
        <v>652</v>
      </c>
      <c r="S10" s="21" t="s">
        <v>651</v>
      </c>
      <c r="T10" s="21" t="s">
        <v>652</v>
      </c>
      <c r="U10" s="21" t="s">
        <v>651</v>
      </c>
      <c r="V10" s="21" t="s">
        <v>652</v>
      </c>
      <c r="W10" s="21" t="s">
        <v>651</v>
      </c>
      <c r="X10" s="21" t="s">
        <v>652</v>
      </c>
      <c r="Y10" s="21" t="s">
        <v>651</v>
      </c>
      <c r="Z10" s="21" t="s">
        <v>652</v>
      </c>
      <c r="AA10" s="21" t="s">
        <v>651</v>
      </c>
      <c r="AB10" s="21" t="s">
        <v>652</v>
      </c>
      <c r="AC10" s="21" t="s">
        <v>651</v>
      </c>
      <c r="AD10" s="21" t="s">
        <v>652</v>
      </c>
      <c r="AE10" s="21" t="s">
        <v>651</v>
      </c>
      <c r="AF10" s="21" t="s">
        <v>652</v>
      </c>
      <c r="AG10" s="21" t="s">
        <v>651</v>
      </c>
      <c r="AH10" s="21" t="s">
        <v>652</v>
      </c>
      <c r="AI10" s="21" t="s">
        <v>651</v>
      </c>
      <c r="AJ10" s="21" t="s">
        <v>652</v>
      </c>
      <c r="AK10" s="21" t="s">
        <v>651</v>
      </c>
      <c r="AL10" s="21" t="s">
        <v>652</v>
      </c>
      <c r="AM10" s="21" t="s">
        <v>651</v>
      </c>
      <c r="AN10" s="21" t="s">
        <v>652</v>
      </c>
      <c r="AO10" s="21" t="s">
        <v>651</v>
      </c>
      <c r="AP10" s="21" t="s">
        <v>652</v>
      </c>
      <c r="AQ10" s="21" t="s">
        <v>651</v>
      </c>
      <c r="AR10" s="21" t="s">
        <v>652</v>
      </c>
      <c r="AS10" s="21" t="s">
        <v>651</v>
      </c>
      <c r="AT10" s="21" t="s">
        <v>652</v>
      </c>
      <c r="AU10" s="21" t="s">
        <v>651</v>
      </c>
      <c r="AV10" s="21" t="s">
        <v>652</v>
      </c>
      <c r="AW10" s="21" t="s">
        <v>651</v>
      </c>
      <c r="AX10" s="21" t="s">
        <v>652</v>
      </c>
      <c r="AY10" s="21" t="s">
        <v>651</v>
      </c>
      <c r="AZ10" s="21" t="s">
        <v>652</v>
      </c>
      <c r="BA10" s="21" t="s">
        <v>651</v>
      </c>
      <c r="BB10" s="21" t="s">
        <v>652</v>
      </c>
      <c r="BC10" s="21" t="s">
        <v>651</v>
      </c>
      <c r="BD10" s="21" t="s">
        <v>652</v>
      </c>
      <c r="BE10" s="21" t="s">
        <v>651</v>
      </c>
      <c r="BF10" s="21" t="s">
        <v>652</v>
      </c>
      <c r="BG10" s="21" t="s">
        <v>651</v>
      </c>
      <c r="BH10" s="21" t="s">
        <v>652</v>
      </c>
      <c r="BI10" s="21" t="s">
        <v>651</v>
      </c>
      <c r="BJ10" s="21" t="s">
        <v>652</v>
      </c>
      <c r="BK10" s="21" t="s">
        <v>651</v>
      </c>
      <c r="BL10" s="21" t="s">
        <v>652</v>
      </c>
      <c r="BM10" s="21" t="s">
        <v>651</v>
      </c>
      <c r="BN10" s="21" t="s">
        <v>652</v>
      </c>
      <c r="BO10" s="21" t="s">
        <v>651</v>
      </c>
      <c r="BP10" s="21" t="s">
        <v>652</v>
      </c>
      <c r="BQ10" s="21" t="s">
        <v>651</v>
      </c>
      <c r="BR10" s="21" t="s">
        <v>652</v>
      </c>
      <c r="BS10" s="21" t="s">
        <v>651</v>
      </c>
      <c r="BT10" s="21" t="s">
        <v>652</v>
      </c>
      <c r="BU10" s="21" t="s">
        <v>651</v>
      </c>
      <c r="BV10" s="21" t="s">
        <v>652</v>
      </c>
    </row>
    <row r="11" spans="1:74">
      <c r="A11" s="22" t="s">
        <v>682</v>
      </c>
      <c r="B11" s="22" t="s">
        <v>654</v>
      </c>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row>
    <row r="12" spans="1:74">
      <c r="A12" s="24" t="s">
        <v>683</v>
      </c>
      <c r="B12" s="24" t="s">
        <v>240</v>
      </c>
      <c r="C12" s="36">
        <v>8918.02</v>
      </c>
      <c r="D12" s="36">
        <v>11874.32</v>
      </c>
      <c r="E12" s="36">
        <v>8415.1200000000008</v>
      </c>
      <c r="F12" s="36">
        <v>5319.61</v>
      </c>
      <c r="G12" s="36">
        <v>10294.969999999999</v>
      </c>
      <c r="H12" s="36">
        <v>10181.01</v>
      </c>
      <c r="I12" s="36">
        <v>9067.9500000000007</v>
      </c>
      <c r="J12" s="36">
        <v>7387.14</v>
      </c>
      <c r="K12" s="37">
        <v>13155.8</v>
      </c>
      <c r="L12" s="36">
        <v>11714.34</v>
      </c>
      <c r="M12" s="36">
        <v>8763.8799999999992</v>
      </c>
      <c r="N12" s="36">
        <v>16538.939999999999</v>
      </c>
      <c r="O12" s="36">
        <v>9139.0300000000007</v>
      </c>
      <c r="P12" s="36">
        <v>15427.71</v>
      </c>
      <c r="Q12" s="36">
        <v>13963.69</v>
      </c>
      <c r="R12" s="36">
        <v>16863.150000000001</v>
      </c>
      <c r="S12" s="36">
        <v>11903.63</v>
      </c>
      <c r="T12" s="36">
        <v>21672.69</v>
      </c>
      <c r="U12" s="36">
        <v>13306.59</v>
      </c>
      <c r="V12" s="37">
        <v>22349.3</v>
      </c>
      <c r="W12" s="36">
        <v>12146.92</v>
      </c>
      <c r="X12" s="36">
        <v>32885.519999999997</v>
      </c>
      <c r="Y12" s="36">
        <v>8456.69</v>
      </c>
      <c r="Z12" s="36">
        <v>72826.679999999993</v>
      </c>
      <c r="AA12" s="37">
        <v>480.4</v>
      </c>
      <c r="AB12" s="36">
        <v>29208.79</v>
      </c>
      <c r="AC12" s="36">
        <v>502.35</v>
      </c>
      <c r="AD12" s="36">
        <v>43954.080000000002</v>
      </c>
      <c r="AE12" s="36">
        <v>282.79000000000002</v>
      </c>
      <c r="AF12" s="36">
        <v>13771.45</v>
      </c>
      <c r="AG12" s="36">
        <v>226.61</v>
      </c>
      <c r="AH12" s="36">
        <v>40229.43</v>
      </c>
      <c r="AI12" s="36">
        <v>291.14999999999998</v>
      </c>
      <c r="AJ12" s="36">
        <v>182628.18</v>
      </c>
      <c r="AK12" s="36">
        <v>225.59</v>
      </c>
      <c r="AL12" s="36">
        <v>66243.47</v>
      </c>
      <c r="AM12" s="36">
        <v>123.84</v>
      </c>
      <c r="AN12" s="36">
        <v>64481.36</v>
      </c>
      <c r="AO12" s="37">
        <v>92.6</v>
      </c>
      <c r="AP12" s="36">
        <v>59474.28</v>
      </c>
      <c r="AQ12" s="36">
        <v>36.04</v>
      </c>
      <c r="AR12" s="36">
        <v>56375.99</v>
      </c>
      <c r="AS12" s="36">
        <v>132.15</v>
      </c>
      <c r="AT12" s="36">
        <v>62964.639999999999</v>
      </c>
      <c r="AU12" s="36">
        <v>1419.05</v>
      </c>
      <c r="AV12" s="36">
        <v>36356.78</v>
      </c>
      <c r="AW12" s="36">
        <v>1293.3699999999999</v>
      </c>
      <c r="AX12" s="36">
        <v>88091.21</v>
      </c>
      <c r="AY12" s="36">
        <v>1327.57</v>
      </c>
      <c r="AZ12" s="37">
        <v>16214.7</v>
      </c>
      <c r="BA12" s="36">
        <v>421.32</v>
      </c>
      <c r="BB12" s="36">
        <v>12368.51</v>
      </c>
      <c r="BC12" s="36">
        <v>33.229999999999997</v>
      </c>
      <c r="BD12" s="36">
        <v>17893.07</v>
      </c>
      <c r="BE12" s="36">
        <v>489.45</v>
      </c>
      <c r="BF12" s="36">
        <v>44914.91</v>
      </c>
      <c r="BG12" s="36">
        <v>7236.28</v>
      </c>
      <c r="BH12" s="36">
        <v>28238.59</v>
      </c>
      <c r="BI12" s="36">
        <v>984.33</v>
      </c>
      <c r="BJ12" s="36">
        <v>32957.230000000003</v>
      </c>
      <c r="BK12" s="36">
        <v>1942.12</v>
      </c>
      <c r="BL12" s="36">
        <v>29225.21</v>
      </c>
      <c r="BM12" s="36">
        <v>1980.09</v>
      </c>
      <c r="BN12" s="36">
        <v>39373.07</v>
      </c>
      <c r="BO12" s="36">
        <v>4677.5600000000004</v>
      </c>
      <c r="BP12" s="36">
        <v>61421.86</v>
      </c>
      <c r="BQ12" s="36">
        <v>5842.89</v>
      </c>
      <c r="BR12" s="36">
        <v>72555.490000000005</v>
      </c>
      <c r="BS12" s="36">
        <v>4286.8100000000004</v>
      </c>
      <c r="BT12" s="36">
        <v>47144.19</v>
      </c>
      <c r="BU12" s="36">
        <v>5636.13</v>
      </c>
      <c r="BV12" s="36">
        <v>62413.32</v>
      </c>
    </row>
    <row r="13" spans="1:74">
      <c r="A13" s="24" t="s">
        <v>683</v>
      </c>
      <c r="B13" s="24" t="s">
        <v>243</v>
      </c>
      <c r="C13" s="35">
        <v>85622.58</v>
      </c>
      <c r="D13" s="35">
        <v>300260.82</v>
      </c>
      <c r="E13" s="35">
        <v>373830.54</v>
      </c>
      <c r="F13" s="35">
        <v>182409.96</v>
      </c>
      <c r="G13" s="35">
        <v>368768.39</v>
      </c>
      <c r="H13" s="35">
        <v>104860.19</v>
      </c>
      <c r="I13" s="35">
        <v>383390.63</v>
      </c>
      <c r="J13" s="35">
        <v>118719.27</v>
      </c>
      <c r="K13" s="35">
        <v>297833.95</v>
      </c>
      <c r="L13" s="35">
        <v>188561.02</v>
      </c>
      <c r="M13" s="35">
        <v>243464.28</v>
      </c>
      <c r="N13" s="35">
        <v>262889.86</v>
      </c>
      <c r="O13" s="35">
        <v>246990.85</v>
      </c>
      <c r="P13" s="35">
        <v>215844.24</v>
      </c>
      <c r="Q13" s="35">
        <v>179631.44</v>
      </c>
      <c r="R13" s="35">
        <v>220481.89</v>
      </c>
      <c r="S13" s="35">
        <v>148121.04999999999</v>
      </c>
      <c r="T13" s="38">
        <v>306398.59999999998</v>
      </c>
      <c r="U13" s="35">
        <v>154955.41</v>
      </c>
      <c r="V13" s="35">
        <v>292747.34999999998</v>
      </c>
      <c r="W13" s="38">
        <v>129726.6</v>
      </c>
      <c r="X13" s="35">
        <v>298394.09000000003</v>
      </c>
      <c r="Y13" s="35">
        <v>206228.49</v>
      </c>
      <c r="Z13" s="35">
        <v>292563.92</v>
      </c>
      <c r="AA13" s="38">
        <v>157483.9</v>
      </c>
      <c r="AB13" s="35">
        <v>268735.15999999997</v>
      </c>
      <c r="AC13" s="35">
        <v>277012.98</v>
      </c>
      <c r="AD13" s="35">
        <v>216177.35</v>
      </c>
      <c r="AE13" s="35">
        <v>268090.65000000002</v>
      </c>
      <c r="AF13" s="35">
        <v>304449.76</v>
      </c>
      <c r="AG13" s="35">
        <v>194680.28</v>
      </c>
      <c r="AH13" s="35">
        <v>360775.11</v>
      </c>
      <c r="AI13" s="35">
        <v>193455.48</v>
      </c>
      <c r="AJ13" s="35">
        <v>375346.38</v>
      </c>
      <c r="AK13" s="38">
        <v>170279.6</v>
      </c>
      <c r="AL13" s="35">
        <v>412361.53</v>
      </c>
      <c r="AM13" s="35">
        <v>106593.06</v>
      </c>
      <c r="AN13" s="35">
        <v>330833.57</v>
      </c>
      <c r="AO13" s="35">
        <v>92510.34</v>
      </c>
      <c r="AP13" s="35">
        <v>436000.64</v>
      </c>
      <c r="AQ13" s="35">
        <v>102939.34</v>
      </c>
      <c r="AR13" s="35">
        <v>463535.21</v>
      </c>
      <c r="AS13" s="35">
        <v>36082.36</v>
      </c>
      <c r="AT13" s="35">
        <v>449728.63</v>
      </c>
      <c r="AU13" s="35">
        <v>62623.79</v>
      </c>
      <c r="AV13" s="35">
        <v>409178.36</v>
      </c>
      <c r="AW13" s="35">
        <v>212777.05</v>
      </c>
      <c r="AX13" s="35">
        <v>425745.53</v>
      </c>
      <c r="AY13" s="35">
        <v>38024.370000000003</v>
      </c>
      <c r="AZ13" s="35">
        <v>699098.32</v>
      </c>
      <c r="BA13" s="35">
        <v>61747.96</v>
      </c>
      <c r="BB13" s="35">
        <v>416775.55</v>
      </c>
      <c r="BC13" s="35">
        <v>192452.15</v>
      </c>
      <c r="BD13" s="35">
        <v>379486.45</v>
      </c>
      <c r="BE13" s="38">
        <v>299810.7</v>
      </c>
      <c r="BF13" s="35">
        <v>441228.65</v>
      </c>
      <c r="BG13" s="35">
        <v>167198.97</v>
      </c>
      <c r="BH13" s="35">
        <v>847442.68</v>
      </c>
      <c r="BI13" s="35">
        <v>194161.53</v>
      </c>
      <c r="BJ13" s="35">
        <v>598645.92000000004</v>
      </c>
      <c r="BK13" s="35">
        <v>217235.76</v>
      </c>
      <c r="BL13" s="35">
        <v>606298.47</v>
      </c>
      <c r="BM13" s="35">
        <v>97070.35</v>
      </c>
      <c r="BN13" s="35">
        <v>766652.24</v>
      </c>
      <c r="BO13" s="38">
        <v>272612.09999999998</v>
      </c>
      <c r="BP13" s="35">
        <v>750185.97</v>
      </c>
      <c r="BQ13" s="35">
        <v>196663.25</v>
      </c>
      <c r="BR13" s="35">
        <v>808931.12</v>
      </c>
      <c r="BS13" s="35">
        <v>106106.22</v>
      </c>
      <c r="BT13" s="35">
        <v>821253.93</v>
      </c>
      <c r="BU13" s="35">
        <v>324833.67</v>
      </c>
      <c r="BV13" s="35">
        <v>729156.46</v>
      </c>
    </row>
    <row r="14" spans="1:74">
      <c r="A14" s="24" t="s">
        <v>684</v>
      </c>
      <c r="B14" s="24" t="s">
        <v>240</v>
      </c>
      <c r="C14" s="36">
        <v>2930.28</v>
      </c>
      <c r="D14" s="37">
        <v>2569.3000000000002</v>
      </c>
      <c r="E14" s="36">
        <v>1376.05</v>
      </c>
      <c r="F14" s="36">
        <v>616.47</v>
      </c>
      <c r="G14" s="37">
        <v>1651.5</v>
      </c>
      <c r="H14" s="37">
        <v>21.2</v>
      </c>
      <c r="I14" s="37">
        <v>1791.6</v>
      </c>
      <c r="J14" s="37">
        <v>130</v>
      </c>
      <c r="K14" s="36">
        <v>2972.18</v>
      </c>
      <c r="L14" s="37">
        <v>118</v>
      </c>
      <c r="M14" s="36">
        <v>2078.83</v>
      </c>
      <c r="N14" s="37">
        <v>118.2</v>
      </c>
      <c r="O14" s="36">
        <v>2147.61</v>
      </c>
      <c r="P14" s="36">
        <v>171.37</v>
      </c>
      <c r="Q14" s="36">
        <v>2057.59</v>
      </c>
      <c r="R14" s="36">
        <v>407.56</v>
      </c>
      <c r="S14" s="37">
        <v>2261.1999999999998</v>
      </c>
      <c r="T14" s="36">
        <v>1782.78</v>
      </c>
      <c r="U14" s="37">
        <v>1433.3</v>
      </c>
      <c r="V14" s="36">
        <v>3058.84</v>
      </c>
      <c r="W14" s="36">
        <v>5988.27</v>
      </c>
      <c r="X14" s="36">
        <v>1608.41</v>
      </c>
      <c r="Y14" s="36">
        <v>3799.18</v>
      </c>
      <c r="Z14" s="37">
        <v>1564.6</v>
      </c>
      <c r="AA14" s="36">
        <v>2527.79</v>
      </c>
      <c r="AB14" s="37">
        <v>337.1</v>
      </c>
      <c r="AC14" s="36">
        <v>1044.47</v>
      </c>
      <c r="AD14" s="36">
        <v>212.19</v>
      </c>
      <c r="AE14" s="36">
        <v>1880.69</v>
      </c>
      <c r="AF14" s="36">
        <v>88.62</v>
      </c>
      <c r="AG14" s="36">
        <v>2124.98</v>
      </c>
      <c r="AH14" s="36">
        <v>158.71</v>
      </c>
      <c r="AI14" s="36">
        <v>1889.87</v>
      </c>
      <c r="AJ14" s="36">
        <v>56.64</v>
      </c>
      <c r="AK14" s="36">
        <v>2124.96</v>
      </c>
      <c r="AL14" s="36">
        <v>76.72</v>
      </c>
      <c r="AM14" s="36">
        <v>2034.89</v>
      </c>
      <c r="AN14" s="36">
        <v>217.38</v>
      </c>
      <c r="AO14" s="36">
        <v>2332.41</v>
      </c>
      <c r="AP14" s="36">
        <v>154.32</v>
      </c>
      <c r="AQ14" s="37">
        <v>328</v>
      </c>
      <c r="AR14" s="37">
        <v>768.9</v>
      </c>
      <c r="AS14" s="36">
        <v>199.68</v>
      </c>
      <c r="AT14" s="36">
        <v>2528.87</v>
      </c>
      <c r="AU14" s="37">
        <v>2142.9</v>
      </c>
      <c r="AV14" s="36">
        <v>978.87</v>
      </c>
      <c r="AW14" s="36">
        <v>4556.21</v>
      </c>
      <c r="AX14" s="36">
        <v>510.88</v>
      </c>
      <c r="AY14" s="36">
        <v>5204.4399999999996</v>
      </c>
      <c r="AZ14" s="36">
        <v>2498.77</v>
      </c>
      <c r="BA14" s="37">
        <v>4676.2</v>
      </c>
      <c r="BB14" s="36">
        <v>280.63</v>
      </c>
      <c r="BC14" s="36">
        <v>1224.05</v>
      </c>
      <c r="BD14" s="245" t="s">
        <v>595</v>
      </c>
      <c r="BE14" s="36">
        <v>680.33</v>
      </c>
      <c r="BF14" s="36">
        <v>552.23</v>
      </c>
      <c r="BG14" s="37">
        <v>2342.1</v>
      </c>
      <c r="BH14" s="36">
        <v>5310.27</v>
      </c>
      <c r="BI14" s="36">
        <v>1498.57</v>
      </c>
      <c r="BJ14" s="36">
        <v>4108.34</v>
      </c>
      <c r="BK14" s="36">
        <v>1180.43</v>
      </c>
      <c r="BL14" s="36">
        <v>2912.65</v>
      </c>
      <c r="BM14" s="36">
        <v>1956.96</v>
      </c>
      <c r="BN14" s="37">
        <v>277.39999999999998</v>
      </c>
      <c r="BO14" s="37">
        <v>1090.5</v>
      </c>
      <c r="BP14" s="36">
        <v>1059.78</v>
      </c>
      <c r="BQ14" s="36">
        <v>1155.43</v>
      </c>
      <c r="BR14" s="36">
        <v>791.33</v>
      </c>
      <c r="BS14" s="36">
        <v>3047.54</v>
      </c>
      <c r="BT14" s="36">
        <v>299.83</v>
      </c>
      <c r="BU14" s="36">
        <v>7676.48</v>
      </c>
      <c r="BV14" s="36">
        <v>4213.1499999999996</v>
      </c>
    </row>
    <row r="15" spans="1:74">
      <c r="A15" s="24" t="s">
        <v>684</v>
      </c>
      <c r="B15" s="24" t="s">
        <v>243</v>
      </c>
      <c r="C15" s="38">
        <v>30026</v>
      </c>
      <c r="D15" s="35">
        <v>51401.29</v>
      </c>
      <c r="E15" s="35">
        <v>29820.21</v>
      </c>
      <c r="F15" s="35">
        <v>35456.18</v>
      </c>
      <c r="G15" s="35">
        <v>19163.419999999998</v>
      </c>
      <c r="H15" s="35">
        <v>18466.509999999998</v>
      </c>
      <c r="I15" s="35">
        <v>15090.17</v>
      </c>
      <c r="J15" s="35">
        <v>39511.42</v>
      </c>
      <c r="K15" s="38">
        <v>17408.400000000001</v>
      </c>
      <c r="L15" s="35">
        <v>19992.57</v>
      </c>
      <c r="M15" s="35">
        <v>34856.839999999997</v>
      </c>
      <c r="N15" s="35">
        <v>32943.25</v>
      </c>
      <c r="O15" s="35">
        <v>20984.25</v>
      </c>
      <c r="P15" s="35">
        <v>21357.919999999998</v>
      </c>
      <c r="Q15" s="38">
        <v>25149.200000000001</v>
      </c>
      <c r="R15" s="35">
        <v>26786.28</v>
      </c>
      <c r="S15" s="35">
        <v>43894.34</v>
      </c>
      <c r="T15" s="35">
        <v>32614.95</v>
      </c>
      <c r="U15" s="35">
        <v>40884.06</v>
      </c>
      <c r="V15" s="35">
        <v>33096.71</v>
      </c>
      <c r="W15" s="35">
        <v>51009.64</v>
      </c>
      <c r="X15" s="35">
        <v>40172.11</v>
      </c>
      <c r="Y15" s="35">
        <v>26147.06</v>
      </c>
      <c r="Z15" s="35">
        <v>32584.77</v>
      </c>
      <c r="AA15" s="35">
        <v>44336.27</v>
      </c>
      <c r="AB15" s="38">
        <v>118268.6</v>
      </c>
      <c r="AC15" s="35">
        <v>16519.740000000002</v>
      </c>
      <c r="AD15" s="35">
        <v>26874.41</v>
      </c>
      <c r="AE15" s="35">
        <v>167131.07</v>
      </c>
      <c r="AF15" s="35">
        <v>48717.87</v>
      </c>
      <c r="AG15" s="35">
        <v>83878.240000000005</v>
      </c>
      <c r="AH15" s="35">
        <v>33647.879999999997</v>
      </c>
      <c r="AI15" s="35">
        <v>28322.12</v>
      </c>
      <c r="AJ15" s="35">
        <v>41244.85</v>
      </c>
      <c r="AK15" s="35">
        <v>19913.55</v>
      </c>
      <c r="AL15" s="35">
        <v>66802.67</v>
      </c>
      <c r="AM15" s="35">
        <v>80875.11</v>
      </c>
      <c r="AN15" s="35">
        <v>85481.95</v>
      </c>
      <c r="AO15" s="35">
        <v>49767.040000000001</v>
      </c>
      <c r="AP15" s="35">
        <v>67774.960000000006</v>
      </c>
      <c r="AQ15" s="35">
        <v>65498.41</v>
      </c>
      <c r="AR15" s="38">
        <v>65118.2</v>
      </c>
      <c r="AS15" s="38">
        <v>35766.800000000003</v>
      </c>
      <c r="AT15" s="35">
        <v>46387.48</v>
      </c>
      <c r="AU15" s="35">
        <v>22512.27</v>
      </c>
      <c r="AV15" s="35">
        <v>45325.36</v>
      </c>
      <c r="AW15" s="35">
        <v>32252.59</v>
      </c>
      <c r="AX15" s="35">
        <v>30961.66</v>
      </c>
      <c r="AY15" s="35">
        <v>49349.42</v>
      </c>
      <c r="AZ15" s="35">
        <v>69017.38</v>
      </c>
      <c r="BA15" s="35">
        <v>32370.639999999999</v>
      </c>
      <c r="BB15" s="35">
        <v>45661.55</v>
      </c>
      <c r="BC15" s="35">
        <v>53549.65</v>
      </c>
      <c r="BD15" s="35">
        <v>100920.67</v>
      </c>
      <c r="BE15" s="35">
        <v>62547.06</v>
      </c>
      <c r="BF15" s="35">
        <v>155591.28</v>
      </c>
      <c r="BG15" s="35">
        <v>87390.87</v>
      </c>
      <c r="BH15" s="35">
        <v>140985.65</v>
      </c>
      <c r="BI15" s="35">
        <v>31126.33</v>
      </c>
      <c r="BJ15" s="35">
        <v>154935.01999999999</v>
      </c>
      <c r="BK15" s="35">
        <v>24356.07</v>
      </c>
      <c r="BL15" s="35">
        <v>187558.32</v>
      </c>
      <c r="BM15" s="35">
        <v>45794.239999999998</v>
      </c>
      <c r="BN15" s="35">
        <v>206143.81</v>
      </c>
      <c r="BO15" s="35">
        <v>59065.35</v>
      </c>
      <c r="BP15" s="35">
        <v>178230.76</v>
      </c>
      <c r="BQ15" s="35">
        <v>100601.25</v>
      </c>
      <c r="BR15" s="35">
        <v>194992.71</v>
      </c>
      <c r="BS15" s="35">
        <v>77009.210000000006</v>
      </c>
      <c r="BT15" s="35">
        <v>249705.09</v>
      </c>
      <c r="BU15" s="35">
        <v>42177.45</v>
      </c>
      <c r="BV15" s="35">
        <v>155333.48000000001</v>
      </c>
    </row>
    <row r="17" spans="1:2">
      <c r="A17" s="20" t="s">
        <v>602</v>
      </c>
    </row>
    <row r="18" spans="1:2">
      <c r="A18" s="20" t="s">
        <v>595</v>
      </c>
      <c r="B18" s="18" t="s">
        <v>603</v>
      </c>
    </row>
  </sheetData>
  <mergeCells count="38">
    <mergeCell ref="A10:B10"/>
    <mergeCell ref="A9:B9"/>
    <mergeCell ref="G9:H9"/>
    <mergeCell ref="BA9:BB9"/>
    <mergeCell ref="I9:J9"/>
    <mergeCell ref="BM9:BN9"/>
    <mergeCell ref="BS9:BT9"/>
    <mergeCell ref="BU9:BV9"/>
    <mergeCell ref="Q9:R9"/>
    <mergeCell ref="S9:T9"/>
    <mergeCell ref="W9:X9"/>
    <mergeCell ref="AC9:AD9"/>
    <mergeCell ref="AO9:AP9"/>
    <mergeCell ref="AE9:AF9"/>
    <mergeCell ref="AQ9:AR9"/>
    <mergeCell ref="BC9:BD9"/>
    <mergeCell ref="BI9:BJ9"/>
    <mergeCell ref="C9:D9"/>
    <mergeCell ref="AW9:AX9"/>
    <mergeCell ref="E9:F9"/>
    <mergeCell ref="AM9:AN9"/>
    <mergeCell ref="AY9:AZ9"/>
    <mergeCell ref="U9:V9"/>
    <mergeCell ref="BO9:BP9"/>
    <mergeCell ref="BQ9:BR9"/>
    <mergeCell ref="K9:L9"/>
    <mergeCell ref="M9:N9"/>
    <mergeCell ref="O9:P9"/>
    <mergeCell ref="Y9:Z9"/>
    <mergeCell ref="AK9:AL9"/>
    <mergeCell ref="AA9:AB9"/>
    <mergeCell ref="AG9:AH9"/>
    <mergeCell ref="AS9:AT9"/>
    <mergeCell ref="AI9:AJ9"/>
    <mergeCell ref="AU9:AV9"/>
    <mergeCell ref="BE9:BF9"/>
    <mergeCell ref="BG9:BH9"/>
    <mergeCell ref="BK9:BL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BV18"/>
  <sheetViews>
    <sheetView workbookViewId="0">
      <pane xSplit="2" ySplit="11" topLeftCell="AW12" activePane="bottomRight" state="frozen"/>
      <selection activeCell="G10" sqref="G10"/>
      <selection pane="topRight" activeCell="G10" sqref="G10"/>
      <selection pane="bottomLeft" activeCell="G10" sqref="G10"/>
      <selection pane="bottomRight" activeCell="G10" sqref="G10"/>
    </sheetView>
  </sheetViews>
  <sheetFormatPr baseColWidth="10" defaultColWidth="8.88671875" defaultRowHeight="11.4" customHeight="1"/>
  <cols>
    <col min="1" max="2" width="29.88671875" style="19" customWidth="1"/>
    <col min="3" max="74" width="11" style="19" customWidth="1"/>
    <col min="75" max="75" width="8.88671875" style="19" customWidth="1"/>
    <col min="76" max="16384" width="8.88671875" style="19"/>
  </cols>
  <sheetData>
    <row r="1" spans="1:74">
      <c r="A1" s="18" t="s">
        <v>685</v>
      </c>
    </row>
    <row r="2" spans="1:74">
      <c r="A2" s="18" t="s">
        <v>578</v>
      </c>
      <c r="B2" s="20" t="s">
        <v>686</v>
      </c>
    </row>
    <row r="3" spans="1:74">
      <c r="A3" s="18" t="s">
        <v>580</v>
      </c>
      <c r="B3" s="18" t="s">
        <v>681</v>
      </c>
    </row>
    <row r="5" spans="1:74">
      <c r="A5" s="20" t="s">
        <v>582</v>
      </c>
      <c r="C5" s="18" t="s">
        <v>608</v>
      </c>
    </row>
    <row r="6" spans="1:74">
      <c r="A6" s="20" t="s">
        <v>611</v>
      </c>
      <c r="C6" s="18" t="s">
        <v>610</v>
      </c>
    </row>
    <row r="7" spans="1:74">
      <c r="A7" s="20" t="s">
        <v>586</v>
      </c>
      <c r="C7" s="18" t="s">
        <v>613</v>
      </c>
    </row>
    <row r="9" spans="1:74">
      <c r="A9" s="338" t="s">
        <v>588</v>
      </c>
      <c r="B9" s="339"/>
      <c r="C9" s="340" t="s">
        <v>614</v>
      </c>
      <c r="D9" s="339"/>
      <c r="E9" s="340" t="s">
        <v>615</v>
      </c>
      <c r="F9" s="339"/>
      <c r="G9" s="340" t="s">
        <v>616</v>
      </c>
      <c r="H9" s="339"/>
      <c r="I9" s="340" t="s">
        <v>617</v>
      </c>
      <c r="J9" s="339"/>
      <c r="K9" s="340" t="s">
        <v>618</v>
      </c>
      <c r="L9" s="339"/>
      <c r="M9" s="340" t="s">
        <v>619</v>
      </c>
      <c r="N9" s="339"/>
      <c r="O9" s="340" t="s">
        <v>620</v>
      </c>
      <c r="P9" s="339"/>
      <c r="Q9" s="340" t="s">
        <v>621</v>
      </c>
      <c r="R9" s="339"/>
      <c r="S9" s="340" t="s">
        <v>622</v>
      </c>
      <c r="T9" s="339"/>
      <c r="U9" s="340" t="s">
        <v>623</v>
      </c>
      <c r="V9" s="339"/>
      <c r="W9" s="340" t="s">
        <v>624</v>
      </c>
      <c r="X9" s="339"/>
      <c r="Y9" s="340" t="s">
        <v>625</v>
      </c>
      <c r="Z9" s="339"/>
      <c r="AA9" s="340" t="s">
        <v>626</v>
      </c>
      <c r="AB9" s="339"/>
      <c r="AC9" s="340" t="s">
        <v>627</v>
      </c>
      <c r="AD9" s="339"/>
      <c r="AE9" s="340" t="s">
        <v>628</v>
      </c>
      <c r="AF9" s="339"/>
      <c r="AG9" s="340" t="s">
        <v>629</v>
      </c>
      <c r="AH9" s="339"/>
      <c r="AI9" s="340" t="s">
        <v>630</v>
      </c>
      <c r="AJ9" s="339"/>
      <c r="AK9" s="340" t="s">
        <v>631</v>
      </c>
      <c r="AL9" s="339"/>
      <c r="AM9" s="340" t="s">
        <v>632</v>
      </c>
      <c r="AN9" s="339"/>
      <c r="AO9" s="340" t="s">
        <v>633</v>
      </c>
      <c r="AP9" s="339"/>
      <c r="AQ9" s="340" t="s">
        <v>634</v>
      </c>
      <c r="AR9" s="339"/>
      <c r="AS9" s="340" t="s">
        <v>635</v>
      </c>
      <c r="AT9" s="339"/>
      <c r="AU9" s="340" t="s">
        <v>636</v>
      </c>
      <c r="AV9" s="339"/>
      <c r="AW9" s="340" t="s">
        <v>637</v>
      </c>
      <c r="AX9" s="339"/>
      <c r="AY9" s="340" t="s">
        <v>638</v>
      </c>
      <c r="AZ9" s="339"/>
      <c r="BA9" s="340" t="s">
        <v>639</v>
      </c>
      <c r="BB9" s="339"/>
      <c r="BC9" s="340" t="s">
        <v>640</v>
      </c>
      <c r="BD9" s="339"/>
      <c r="BE9" s="340" t="s">
        <v>641</v>
      </c>
      <c r="BF9" s="339"/>
      <c r="BG9" s="340" t="s">
        <v>642</v>
      </c>
      <c r="BH9" s="339"/>
      <c r="BI9" s="340" t="s">
        <v>643</v>
      </c>
      <c r="BJ9" s="339"/>
      <c r="BK9" s="340" t="s">
        <v>644</v>
      </c>
      <c r="BL9" s="339"/>
      <c r="BM9" s="340" t="s">
        <v>645</v>
      </c>
      <c r="BN9" s="339"/>
      <c r="BO9" s="340" t="s">
        <v>646</v>
      </c>
      <c r="BP9" s="339"/>
      <c r="BQ9" s="340" t="s">
        <v>647</v>
      </c>
      <c r="BR9" s="339"/>
      <c r="BS9" s="340" t="s">
        <v>648</v>
      </c>
      <c r="BT9" s="339"/>
      <c r="BU9" s="340" t="s">
        <v>649</v>
      </c>
      <c r="BV9" s="339"/>
    </row>
    <row r="10" spans="1:74">
      <c r="A10" s="338" t="s">
        <v>650</v>
      </c>
      <c r="B10" s="339"/>
      <c r="C10" s="21" t="s">
        <v>651</v>
      </c>
      <c r="D10" s="21" t="s">
        <v>652</v>
      </c>
      <c r="E10" s="21" t="s">
        <v>651</v>
      </c>
      <c r="F10" s="21" t="s">
        <v>652</v>
      </c>
      <c r="G10" s="21" t="s">
        <v>651</v>
      </c>
      <c r="H10" s="21" t="s">
        <v>652</v>
      </c>
      <c r="I10" s="21" t="s">
        <v>651</v>
      </c>
      <c r="J10" s="21" t="s">
        <v>652</v>
      </c>
      <c r="K10" s="21" t="s">
        <v>651</v>
      </c>
      <c r="L10" s="21" t="s">
        <v>652</v>
      </c>
      <c r="M10" s="21" t="s">
        <v>651</v>
      </c>
      <c r="N10" s="21" t="s">
        <v>652</v>
      </c>
      <c r="O10" s="21" t="s">
        <v>651</v>
      </c>
      <c r="P10" s="21" t="s">
        <v>652</v>
      </c>
      <c r="Q10" s="21" t="s">
        <v>651</v>
      </c>
      <c r="R10" s="21" t="s">
        <v>652</v>
      </c>
      <c r="S10" s="21" t="s">
        <v>651</v>
      </c>
      <c r="T10" s="21" t="s">
        <v>652</v>
      </c>
      <c r="U10" s="21" t="s">
        <v>651</v>
      </c>
      <c r="V10" s="21" t="s">
        <v>652</v>
      </c>
      <c r="W10" s="21" t="s">
        <v>651</v>
      </c>
      <c r="X10" s="21" t="s">
        <v>652</v>
      </c>
      <c r="Y10" s="21" t="s">
        <v>651</v>
      </c>
      <c r="Z10" s="21" t="s">
        <v>652</v>
      </c>
      <c r="AA10" s="21" t="s">
        <v>651</v>
      </c>
      <c r="AB10" s="21" t="s">
        <v>652</v>
      </c>
      <c r="AC10" s="21" t="s">
        <v>651</v>
      </c>
      <c r="AD10" s="21" t="s">
        <v>652</v>
      </c>
      <c r="AE10" s="21" t="s">
        <v>651</v>
      </c>
      <c r="AF10" s="21" t="s">
        <v>652</v>
      </c>
      <c r="AG10" s="21" t="s">
        <v>651</v>
      </c>
      <c r="AH10" s="21" t="s">
        <v>652</v>
      </c>
      <c r="AI10" s="21" t="s">
        <v>651</v>
      </c>
      <c r="AJ10" s="21" t="s">
        <v>652</v>
      </c>
      <c r="AK10" s="21" t="s">
        <v>651</v>
      </c>
      <c r="AL10" s="21" t="s">
        <v>652</v>
      </c>
      <c r="AM10" s="21" t="s">
        <v>651</v>
      </c>
      <c r="AN10" s="21" t="s">
        <v>652</v>
      </c>
      <c r="AO10" s="21" t="s">
        <v>651</v>
      </c>
      <c r="AP10" s="21" t="s">
        <v>652</v>
      </c>
      <c r="AQ10" s="21" t="s">
        <v>651</v>
      </c>
      <c r="AR10" s="21" t="s">
        <v>652</v>
      </c>
      <c r="AS10" s="21" t="s">
        <v>651</v>
      </c>
      <c r="AT10" s="21" t="s">
        <v>652</v>
      </c>
      <c r="AU10" s="21" t="s">
        <v>651</v>
      </c>
      <c r="AV10" s="21" t="s">
        <v>652</v>
      </c>
      <c r="AW10" s="21" t="s">
        <v>651</v>
      </c>
      <c r="AX10" s="21" t="s">
        <v>652</v>
      </c>
      <c r="AY10" s="21" t="s">
        <v>651</v>
      </c>
      <c r="AZ10" s="21" t="s">
        <v>652</v>
      </c>
      <c r="BA10" s="21" t="s">
        <v>651</v>
      </c>
      <c r="BB10" s="21" t="s">
        <v>652</v>
      </c>
      <c r="BC10" s="21" t="s">
        <v>651</v>
      </c>
      <c r="BD10" s="21" t="s">
        <v>652</v>
      </c>
      <c r="BE10" s="21" t="s">
        <v>651</v>
      </c>
      <c r="BF10" s="21" t="s">
        <v>652</v>
      </c>
      <c r="BG10" s="21" t="s">
        <v>651</v>
      </c>
      <c r="BH10" s="21" t="s">
        <v>652</v>
      </c>
      <c r="BI10" s="21" t="s">
        <v>651</v>
      </c>
      <c r="BJ10" s="21" t="s">
        <v>652</v>
      </c>
      <c r="BK10" s="21" t="s">
        <v>651</v>
      </c>
      <c r="BL10" s="21" t="s">
        <v>652</v>
      </c>
      <c r="BM10" s="21" t="s">
        <v>651</v>
      </c>
      <c r="BN10" s="21" t="s">
        <v>652</v>
      </c>
      <c r="BO10" s="21" t="s">
        <v>651</v>
      </c>
      <c r="BP10" s="21" t="s">
        <v>652</v>
      </c>
      <c r="BQ10" s="21" t="s">
        <v>651</v>
      </c>
      <c r="BR10" s="21" t="s">
        <v>652</v>
      </c>
      <c r="BS10" s="21" t="s">
        <v>651</v>
      </c>
      <c r="BT10" s="21" t="s">
        <v>652</v>
      </c>
      <c r="BU10" s="21" t="s">
        <v>651</v>
      </c>
      <c r="BV10" s="21" t="s">
        <v>652</v>
      </c>
    </row>
    <row r="11" spans="1:74">
      <c r="A11" s="22" t="s">
        <v>687</v>
      </c>
      <c r="B11" s="22" t="s">
        <v>654</v>
      </c>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row>
    <row r="12" spans="1:74">
      <c r="A12" s="24" t="s">
        <v>683</v>
      </c>
      <c r="B12" s="24" t="s">
        <v>240</v>
      </c>
      <c r="C12" s="36">
        <v>232.02</v>
      </c>
      <c r="D12" s="36">
        <v>303.08</v>
      </c>
      <c r="E12" s="245" t="s">
        <v>595</v>
      </c>
      <c r="F12" s="245" t="s">
        <v>595</v>
      </c>
      <c r="G12" s="245" t="s">
        <v>595</v>
      </c>
      <c r="H12" s="245" t="s">
        <v>595</v>
      </c>
      <c r="I12" s="245" t="s">
        <v>595</v>
      </c>
      <c r="J12" s="245" t="s">
        <v>595</v>
      </c>
      <c r="K12" s="245" t="s">
        <v>595</v>
      </c>
      <c r="L12" s="245" t="s">
        <v>595</v>
      </c>
      <c r="M12" s="36">
        <v>23.41</v>
      </c>
      <c r="N12" s="36">
        <v>584.33000000000004</v>
      </c>
      <c r="O12" s="36">
        <v>17.989999999999998</v>
      </c>
      <c r="P12" s="245" t="s">
        <v>595</v>
      </c>
      <c r="Q12" s="36">
        <v>21.21</v>
      </c>
      <c r="R12" s="37">
        <v>0.2</v>
      </c>
      <c r="S12" s="36">
        <v>24.67</v>
      </c>
      <c r="T12" s="36">
        <v>8.24</v>
      </c>
      <c r="U12" s="36">
        <v>617.46</v>
      </c>
      <c r="V12" s="36">
        <v>9401.19</v>
      </c>
      <c r="W12" s="36">
        <v>13221.48</v>
      </c>
      <c r="X12" s="36">
        <v>4959.05</v>
      </c>
      <c r="Y12" s="36">
        <v>2252.25</v>
      </c>
      <c r="Z12" s="36">
        <v>3147.43</v>
      </c>
      <c r="AA12" s="36">
        <v>872.63</v>
      </c>
      <c r="AB12" s="36">
        <v>47.83</v>
      </c>
      <c r="AC12" s="36">
        <v>2057.12</v>
      </c>
      <c r="AD12" s="36">
        <v>29.21</v>
      </c>
      <c r="AE12" s="36">
        <v>2333.5700000000002</v>
      </c>
      <c r="AF12" s="37">
        <v>36.299999999999997</v>
      </c>
      <c r="AG12" s="36">
        <v>759.23</v>
      </c>
      <c r="AH12" s="36">
        <v>11760.56</v>
      </c>
      <c r="AI12" s="36">
        <v>33.049999999999997</v>
      </c>
      <c r="AJ12" s="36">
        <v>1.75</v>
      </c>
      <c r="AK12" s="36">
        <v>96.34</v>
      </c>
      <c r="AL12" s="36">
        <v>1964.93</v>
      </c>
      <c r="AM12" s="36">
        <v>587.86</v>
      </c>
      <c r="AN12" s="36">
        <v>13.01</v>
      </c>
      <c r="AO12" s="36">
        <v>22085.18</v>
      </c>
      <c r="AP12" s="37">
        <v>18.2</v>
      </c>
      <c r="AQ12" s="36">
        <v>15051.93</v>
      </c>
      <c r="AR12" s="36">
        <v>41.61</v>
      </c>
      <c r="AS12" s="36">
        <v>29317.26</v>
      </c>
      <c r="AT12" s="36">
        <v>6107.02</v>
      </c>
      <c r="AU12" s="36">
        <v>9850.44</v>
      </c>
      <c r="AV12" s="37">
        <v>670.6</v>
      </c>
      <c r="AW12" s="36">
        <v>9865.14</v>
      </c>
      <c r="AX12" s="36">
        <v>225.33</v>
      </c>
      <c r="AY12" s="37">
        <v>4282.3</v>
      </c>
      <c r="AZ12" s="37">
        <v>3.5</v>
      </c>
      <c r="BA12" s="37">
        <v>60.4</v>
      </c>
      <c r="BB12" s="36">
        <v>11.63</v>
      </c>
      <c r="BC12" s="36">
        <v>1417.26</v>
      </c>
      <c r="BD12" s="36">
        <v>13.03</v>
      </c>
      <c r="BE12" s="36">
        <v>277.82</v>
      </c>
      <c r="BF12" s="36">
        <v>4.22</v>
      </c>
      <c r="BG12" s="37">
        <v>162.4</v>
      </c>
      <c r="BH12" s="36">
        <v>720.23</v>
      </c>
      <c r="BI12" s="36">
        <v>180.34</v>
      </c>
      <c r="BJ12" s="36">
        <v>13.32</v>
      </c>
      <c r="BK12" s="36">
        <v>32.49</v>
      </c>
      <c r="BL12" s="37">
        <v>13.4</v>
      </c>
      <c r="BM12" s="36">
        <v>102.84</v>
      </c>
      <c r="BN12" s="36">
        <v>7.32</v>
      </c>
      <c r="BO12" s="36">
        <v>66.14</v>
      </c>
      <c r="BP12" s="36">
        <v>11283.18</v>
      </c>
      <c r="BQ12" s="36">
        <v>122.51</v>
      </c>
      <c r="BR12" s="37">
        <v>519</v>
      </c>
      <c r="BS12" s="37">
        <v>525.29999999999995</v>
      </c>
      <c r="BT12" s="36">
        <v>12.16</v>
      </c>
      <c r="BU12" s="36">
        <v>458.13</v>
      </c>
      <c r="BV12" s="36">
        <v>2021.67</v>
      </c>
    </row>
    <row r="13" spans="1:74">
      <c r="A13" s="24" t="s">
        <v>683</v>
      </c>
      <c r="B13" s="24" t="s">
        <v>243</v>
      </c>
      <c r="C13" s="38">
        <v>821892.1</v>
      </c>
      <c r="D13" s="35">
        <v>67783.539999999994</v>
      </c>
      <c r="E13" s="35">
        <v>156494.81</v>
      </c>
      <c r="F13" s="38">
        <v>211826.9</v>
      </c>
      <c r="G13" s="35">
        <v>532277.62</v>
      </c>
      <c r="H13" s="35">
        <v>183459.71</v>
      </c>
      <c r="I13" s="35">
        <v>641597.46</v>
      </c>
      <c r="J13" s="35">
        <v>210134.15</v>
      </c>
      <c r="K13" s="35">
        <v>727830.69</v>
      </c>
      <c r="L13" s="35">
        <v>136869.56</v>
      </c>
      <c r="M13" s="35">
        <v>872282.66</v>
      </c>
      <c r="N13" s="35">
        <v>292727.53000000003</v>
      </c>
      <c r="O13" s="35">
        <v>970451.86</v>
      </c>
      <c r="P13" s="35">
        <v>194686.54</v>
      </c>
      <c r="Q13" s="35">
        <v>918940.04</v>
      </c>
      <c r="R13" s="35">
        <v>136529.18</v>
      </c>
      <c r="S13" s="35">
        <v>1258648.31</v>
      </c>
      <c r="T13" s="35">
        <v>180543.64</v>
      </c>
      <c r="U13" s="35">
        <v>986006.61</v>
      </c>
      <c r="V13" s="35">
        <v>195227.96</v>
      </c>
      <c r="W13" s="35">
        <v>1118249.27</v>
      </c>
      <c r="X13" s="35">
        <v>183927.17</v>
      </c>
      <c r="Y13" s="35">
        <v>1315433.51</v>
      </c>
      <c r="Z13" s="38">
        <v>217756.4</v>
      </c>
      <c r="AA13" s="35">
        <v>594813.18000000005</v>
      </c>
      <c r="AB13" s="35">
        <v>125109.16</v>
      </c>
      <c r="AC13" s="35">
        <v>304855.71999999997</v>
      </c>
      <c r="AD13" s="38">
        <v>173822.8</v>
      </c>
      <c r="AE13" s="35">
        <v>780514.23</v>
      </c>
      <c r="AF13" s="35">
        <v>196551.41</v>
      </c>
      <c r="AG13" s="35">
        <v>1900414.39</v>
      </c>
      <c r="AH13" s="35">
        <v>147932.82999999999</v>
      </c>
      <c r="AI13" s="38">
        <v>1399392.4</v>
      </c>
      <c r="AJ13" s="35">
        <v>107451.12</v>
      </c>
      <c r="AK13" s="38">
        <v>1219941.3999999999</v>
      </c>
      <c r="AL13" s="35">
        <v>126110.66</v>
      </c>
      <c r="AM13" s="38">
        <v>1311880.3</v>
      </c>
      <c r="AN13" s="35">
        <v>75152.06</v>
      </c>
      <c r="AO13" s="35">
        <v>1541766.47</v>
      </c>
      <c r="AP13" s="35">
        <v>67275.679999999993</v>
      </c>
      <c r="AQ13" s="35">
        <v>1520595.22</v>
      </c>
      <c r="AR13" s="35">
        <v>75226.94</v>
      </c>
      <c r="AS13" s="35">
        <v>1655399.99</v>
      </c>
      <c r="AT13" s="38">
        <v>46347.1</v>
      </c>
      <c r="AU13" s="35">
        <v>1133398.25</v>
      </c>
      <c r="AV13" s="35">
        <v>68506.62</v>
      </c>
      <c r="AW13" s="35">
        <v>1196034.1399999999</v>
      </c>
      <c r="AX13" s="35">
        <v>106215.38</v>
      </c>
      <c r="AY13" s="35">
        <v>610976.34</v>
      </c>
      <c r="AZ13" s="35">
        <v>62640.86</v>
      </c>
      <c r="BA13" s="35">
        <v>669438.07999999996</v>
      </c>
      <c r="BB13" s="35">
        <v>69275.06</v>
      </c>
      <c r="BC13" s="35">
        <v>966015.85</v>
      </c>
      <c r="BD13" s="35">
        <v>74429.75</v>
      </c>
      <c r="BE13" s="35">
        <v>1470958.25</v>
      </c>
      <c r="BF13" s="35">
        <v>86600.33</v>
      </c>
      <c r="BG13" s="35">
        <v>1605046.87</v>
      </c>
      <c r="BH13" s="38">
        <v>111325.7</v>
      </c>
      <c r="BI13" s="38">
        <v>1339830.3999999999</v>
      </c>
      <c r="BJ13" s="35">
        <v>94993.93</v>
      </c>
      <c r="BK13" s="35">
        <v>1693745.13</v>
      </c>
      <c r="BL13" s="38">
        <v>170990.3</v>
      </c>
      <c r="BM13" s="35">
        <v>1856782.26</v>
      </c>
      <c r="BN13" s="35">
        <v>91410.67</v>
      </c>
      <c r="BO13" s="35">
        <v>1742477.96</v>
      </c>
      <c r="BP13" s="35">
        <v>179340.41</v>
      </c>
      <c r="BQ13" s="35">
        <v>1655623.47</v>
      </c>
      <c r="BR13" s="35">
        <v>143282.12</v>
      </c>
      <c r="BS13" s="35">
        <v>1832284.18</v>
      </c>
      <c r="BT13" s="35">
        <v>152329.72</v>
      </c>
      <c r="BU13" s="35">
        <v>1253224.3899999999</v>
      </c>
      <c r="BV13" s="35">
        <v>266759.01</v>
      </c>
    </row>
    <row r="14" spans="1:74">
      <c r="A14" s="24" t="s">
        <v>684</v>
      </c>
      <c r="B14" s="24" t="s">
        <v>240</v>
      </c>
      <c r="C14" s="36">
        <v>1353.12</v>
      </c>
      <c r="D14" s="36">
        <v>7.26</v>
      </c>
      <c r="E14" s="36">
        <v>804.44</v>
      </c>
      <c r="F14" s="36">
        <v>7.33</v>
      </c>
      <c r="G14" s="36">
        <v>1447.41</v>
      </c>
      <c r="H14" s="36">
        <v>12.76</v>
      </c>
      <c r="I14" s="36">
        <v>2059.94</v>
      </c>
      <c r="J14" s="36">
        <v>26.95</v>
      </c>
      <c r="K14" s="36">
        <v>1359.31</v>
      </c>
      <c r="L14" s="36">
        <v>26.09</v>
      </c>
      <c r="M14" s="36">
        <v>1647.56</v>
      </c>
      <c r="N14" s="37">
        <v>33.799999999999997</v>
      </c>
      <c r="O14" s="36">
        <v>545.21</v>
      </c>
      <c r="P14" s="36">
        <v>161.29</v>
      </c>
      <c r="Q14" s="37">
        <v>1781.3</v>
      </c>
      <c r="R14" s="36">
        <v>493.96</v>
      </c>
      <c r="S14" s="36">
        <v>1486.59</v>
      </c>
      <c r="T14" s="36">
        <v>648.80999999999995</v>
      </c>
      <c r="U14" s="36">
        <v>972.54</v>
      </c>
      <c r="V14" s="36">
        <v>831.71</v>
      </c>
      <c r="W14" s="36">
        <v>338.41</v>
      </c>
      <c r="X14" s="37">
        <v>2796.1</v>
      </c>
      <c r="Y14" s="36">
        <v>486.56</v>
      </c>
      <c r="Z14" s="37">
        <v>11160.1</v>
      </c>
      <c r="AA14" s="36">
        <v>1357.27</v>
      </c>
      <c r="AB14" s="36">
        <v>3152.88</v>
      </c>
      <c r="AC14" s="36">
        <v>2491.09</v>
      </c>
      <c r="AD14" s="36">
        <v>33.619999999999997</v>
      </c>
      <c r="AE14" s="36">
        <v>2831.45</v>
      </c>
      <c r="AF14" s="36">
        <v>2678.33</v>
      </c>
      <c r="AG14" s="37">
        <v>3962.7</v>
      </c>
      <c r="AH14" s="37">
        <v>1592</v>
      </c>
      <c r="AI14" s="36">
        <v>2788.72</v>
      </c>
      <c r="AJ14" s="36">
        <v>1265.48</v>
      </c>
      <c r="AK14" s="36">
        <v>3609.34</v>
      </c>
      <c r="AL14" s="36">
        <v>1192.3499999999999</v>
      </c>
      <c r="AM14" s="36">
        <v>1409.27</v>
      </c>
      <c r="AN14" s="37">
        <v>1289.8</v>
      </c>
      <c r="AO14" s="36">
        <v>1561.15</v>
      </c>
      <c r="AP14" s="36">
        <v>1167.48</v>
      </c>
      <c r="AQ14" s="36">
        <v>3242.82</v>
      </c>
      <c r="AR14" s="36">
        <v>590.54</v>
      </c>
      <c r="AS14" s="36">
        <v>2948.11</v>
      </c>
      <c r="AT14" s="36">
        <v>603.62</v>
      </c>
      <c r="AU14" s="36">
        <v>3901.32</v>
      </c>
      <c r="AV14" s="36">
        <v>659.95</v>
      </c>
      <c r="AW14" s="37">
        <v>674.4</v>
      </c>
      <c r="AX14" s="36">
        <v>2654.34</v>
      </c>
      <c r="AY14" s="37">
        <v>1609.3</v>
      </c>
      <c r="AZ14" s="36">
        <v>74.12</v>
      </c>
      <c r="BA14" s="36">
        <v>953.11</v>
      </c>
      <c r="BB14" s="36">
        <v>217.04</v>
      </c>
      <c r="BC14" s="36">
        <v>12.25</v>
      </c>
      <c r="BD14" s="36">
        <v>458.69</v>
      </c>
      <c r="BE14" s="36">
        <v>3401.98</v>
      </c>
      <c r="BF14" s="36">
        <v>710.23</v>
      </c>
      <c r="BG14" s="37">
        <v>1111.0999999999999</v>
      </c>
      <c r="BH14" s="36">
        <v>393.69</v>
      </c>
      <c r="BI14" s="36">
        <v>277.56</v>
      </c>
      <c r="BJ14" s="36">
        <v>1018.67</v>
      </c>
      <c r="BK14" s="36">
        <v>3078.83</v>
      </c>
      <c r="BL14" s="36">
        <v>2313.7600000000002</v>
      </c>
      <c r="BM14" s="36">
        <v>663.83</v>
      </c>
      <c r="BN14" s="36">
        <v>789.78</v>
      </c>
      <c r="BO14" s="36">
        <v>1534.45</v>
      </c>
      <c r="BP14" s="36">
        <v>1765.92</v>
      </c>
      <c r="BQ14" s="36">
        <v>2052.29</v>
      </c>
      <c r="BR14" s="36">
        <v>1854.99</v>
      </c>
      <c r="BS14" s="36">
        <v>2649.57</v>
      </c>
      <c r="BT14" s="36">
        <v>1688.75</v>
      </c>
      <c r="BU14" s="36">
        <v>1373.36</v>
      </c>
      <c r="BV14" s="36">
        <v>1088.6099999999999</v>
      </c>
    </row>
    <row r="15" spans="1:74">
      <c r="A15" s="24" t="s">
        <v>684</v>
      </c>
      <c r="B15" s="24" t="s">
        <v>243</v>
      </c>
      <c r="C15" s="35">
        <v>129396.41</v>
      </c>
      <c r="D15" s="35">
        <v>16344.62</v>
      </c>
      <c r="E15" s="38">
        <v>40397.199999999997</v>
      </c>
      <c r="F15" s="35">
        <v>19413.560000000001</v>
      </c>
      <c r="G15" s="38">
        <v>28434.3</v>
      </c>
      <c r="H15" s="35">
        <v>9746.33</v>
      </c>
      <c r="I15" s="35">
        <v>54156.79</v>
      </c>
      <c r="J15" s="38">
        <v>5079.2</v>
      </c>
      <c r="K15" s="35">
        <v>49460.23</v>
      </c>
      <c r="L15" s="35">
        <v>3475.13</v>
      </c>
      <c r="M15" s="35">
        <v>76069.95</v>
      </c>
      <c r="N15" s="35">
        <v>6848.57</v>
      </c>
      <c r="O15" s="35">
        <v>61479.31</v>
      </c>
      <c r="P15" s="35">
        <v>15287.28</v>
      </c>
      <c r="Q15" s="35">
        <v>86775.38</v>
      </c>
      <c r="R15" s="35">
        <v>14930.54</v>
      </c>
      <c r="S15" s="35">
        <v>132073.32</v>
      </c>
      <c r="T15" s="35">
        <v>18531.55</v>
      </c>
      <c r="U15" s="35">
        <v>69768.67</v>
      </c>
      <c r="V15" s="35">
        <v>18037.28</v>
      </c>
      <c r="W15" s="35">
        <v>89963.520000000004</v>
      </c>
      <c r="X15" s="35">
        <v>23713.15</v>
      </c>
      <c r="Y15" s="35">
        <v>33401.78</v>
      </c>
      <c r="Z15" s="35">
        <v>13409.16</v>
      </c>
      <c r="AA15" s="38">
        <v>186791</v>
      </c>
      <c r="AB15" s="35">
        <v>42525.120000000003</v>
      </c>
      <c r="AC15" s="35">
        <v>119628.42</v>
      </c>
      <c r="AD15" s="35">
        <v>52010.36</v>
      </c>
      <c r="AE15" s="35">
        <v>65618.929999999993</v>
      </c>
      <c r="AF15" s="35">
        <v>49661.89</v>
      </c>
      <c r="AG15" s="35">
        <v>141088.99</v>
      </c>
      <c r="AH15" s="35">
        <v>30409.42</v>
      </c>
      <c r="AI15" s="35">
        <v>115105.11</v>
      </c>
      <c r="AJ15" s="35">
        <v>22918.35</v>
      </c>
      <c r="AK15" s="35">
        <v>238031.35999999999</v>
      </c>
      <c r="AL15" s="35">
        <v>18392.46</v>
      </c>
      <c r="AM15" s="35">
        <v>155927.06</v>
      </c>
      <c r="AN15" s="35">
        <v>21533.13</v>
      </c>
      <c r="AO15" s="35">
        <v>188637.42</v>
      </c>
      <c r="AP15" s="35">
        <v>24177.66</v>
      </c>
      <c r="AQ15" s="35">
        <v>95515.79</v>
      </c>
      <c r="AR15" s="35">
        <v>20255.73</v>
      </c>
      <c r="AS15" s="35">
        <v>64296.01</v>
      </c>
      <c r="AT15" s="38">
        <v>15950.6</v>
      </c>
      <c r="AU15" s="35">
        <v>148298.12</v>
      </c>
      <c r="AV15" s="35">
        <v>20161.37</v>
      </c>
      <c r="AW15" s="35">
        <v>140577.48000000001</v>
      </c>
      <c r="AX15" s="35">
        <v>33943.18</v>
      </c>
      <c r="AY15" s="35">
        <v>94888.48</v>
      </c>
      <c r="AZ15" s="35">
        <v>92991.85</v>
      </c>
      <c r="BA15" s="35">
        <v>103992.09</v>
      </c>
      <c r="BB15" s="35">
        <v>50861.56</v>
      </c>
      <c r="BC15" s="38">
        <v>75715.199999999997</v>
      </c>
      <c r="BD15" s="35">
        <v>50746.07</v>
      </c>
      <c r="BE15" s="35">
        <v>161272.79</v>
      </c>
      <c r="BF15" s="35">
        <v>46713.24</v>
      </c>
      <c r="BG15" s="35">
        <v>128787.76</v>
      </c>
      <c r="BH15" s="35">
        <v>28899.34</v>
      </c>
      <c r="BI15" s="38">
        <v>139782</v>
      </c>
      <c r="BJ15" s="35">
        <v>31572.71</v>
      </c>
      <c r="BK15" s="35">
        <v>161957.31</v>
      </c>
      <c r="BL15" s="35">
        <v>22882.12</v>
      </c>
      <c r="BM15" s="35">
        <v>221377.52</v>
      </c>
      <c r="BN15" s="35">
        <v>43771.39</v>
      </c>
      <c r="BO15" s="35">
        <v>179138.25</v>
      </c>
      <c r="BP15" s="35">
        <v>28174.42</v>
      </c>
      <c r="BQ15" s="35">
        <v>179953.89</v>
      </c>
      <c r="BR15" s="35">
        <v>39133.949999999997</v>
      </c>
      <c r="BS15" s="38">
        <v>175499.6</v>
      </c>
      <c r="BT15" s="35">
        <v>67196.63</v>
      </c>
      <c r="BU15" s="35">
        <v>188204.87</v>
      </c>
      <c r="BV15" s="35">
        <v>81985.070000000007</v>
      </c>
    </row>
    <row r="17" spans="1:2">
      <c r="A17" s="20" t="s">
        <v>602</v>
      </c>
    </row>
    <row r="18" spans="1:2">
      <c r="A18" s="20" t="s">
        <v>595</v>
      </c>
      <c r="B18" s="18" t="s">
        <v>603</v>
      </c>
    </row>
  </sheetData>
  <mergeCells count="38">
    <mergeCell ref="A10:B10"/>
    <mergeCell ref="A9:B9"/>
    <mergeCell ref="G9:H9"/>
    <mergeCell ref="BA9:BB9"/>
    <mergeCell ref="I9:J9"/>
    <mergeCell ref="BM9:BN9"/>
    <mergeCell ref="BS9:BT9"/>
    <mergeCell ref="BU9:BV9"/>
    <mergeCell ref="Q9:R9"/>
    <mergeCell ref="S9:T9"/>
    <mergeCell ref="W9:X9"/>
    <mergeCell ref="AC9:AD9"/>
    <mergeCell ref="AO9:AP9"/>
    <mergeCell ref="AE9:AF9"/>
    <mergeCell ref="AQ9:AR9"/>
    <mergeCell ref="BC9:BD9"/>
    <mergeCell ref="BI9:BJ9"/>
    <mergeCell ref="C9:D9"/>
    <mergeCell ref="AW9:AX9"/>
    <mergeCell ref="E9:F9"/>
    <mergeCell ref="AM9:AN9"/>
    <mergeCell ref="AY9:AZ9"/>
    <mergeCell ref="U9:V9"/>
    <mergeCell ref="BO9:BP9"/>
    <mergeCell ref="BQ9:BR9"/>
    <mergeCell ref="K9:L9"/>
    <mergeCell ref="M9:N9"/>
    <mergeCell ref="O9:P9"/>
    <mergeCell ref="Y9:Z9"/>
    <mergeCell ref="AK9:AL9"/>
    <mergeCell ref="AA9:AB9"/>
    <mergeCell ref="AG9:AH9"/>
    <mergeCell ref="AS9:AT9"/>
    <mergeCell ref="AI9:AJ9"/>
    <mergeCell ref="AU9:AV9"/>
    <mergeCell ref="BE9:BF9"/>
    <mergeCell ref="BG9:BH9"/>
    <mergeCell ref="BK9:BL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7D200"/>
  </sheetPr>
  <dimension ref="A1:E42"/>
  <sheetViews>
    <sheetView workbookViewId="0">
      <selection activeCell="K16" sqref="K16"/>
    </sheetView>
  </sheetViews>
  <sheetFormatPr baseColWidth="10" defaultColWidth="11.44140625" defaultRowHeight="14.4"/>
  <cols>
    <col min="1" max="1" width="36.33203125" bestFit="1" customWidth="1"/>
    <col min="2" max="2" width="11.44140625" style="237" customWidth="1"/>
  </cols>
  <sheetData>
    <row r="1" spans="1:5" ht="23.4" customHeight="1">
      <c r="A1" s="277" t="s">
        <v>15</v>
      </c>
    </row>
    <row r="2" spans="1:5">
      <c r="B2" s="308" t="s">
        <v>16</v>
      </c>
    </row>
    <row r="3" spans="1:5">
      <c r="A3" s="278" t="s">
        <v>17</v>
      </c>
    </row>
    <row r="4" spans="1:5">
      <c r="A4" s="279" t="s">
        <v>0</v>
      </c>
      <c r="B4" s="310"/>
      <c r="E4" s="276"/>
    </row>
    <row r="5" spans="1:5">
      <c r="A5" s="279" t="s">
        <v>15</v>
      </c>
    </row>
    <row r="6" spans="1:5">
      <c r="A6" s="279" t="s">
        <v>18</v>
      </c>
    </row>
    <row r="7" spans="1:5">
      <c r="A7" s="4"/>
    </row>
    <row r="8" spans="1:5">
      <c r="A8" s="278" t="s">
        <v>19</v>
      </c>
    </row>
    <row r="9" spans="1:5">
      <c r="A9" s="279" t="s">
        <v>20</v>
      </c>
      <c r="B9" s="237" t="s">
        <v>21</v>
      </c>
    </row>
    <row r="10" spans="1:5">
      <c r="A10" s="279" t="s">
        <v>22</v>
      </c>
      <c r="B10" s="237" t="str">
        <f>Produits!B1</f>
        <v>Liste des produits</v>
      </c>
      <c r="D10" s="279"/>
    </row>
    <row r="11" spans="1:5">
      <c r="A11" s="279" t="s">
        <v>23</v>
      </c>
      <c r="B11" s="237" t="str">
        <f>Secteurs!B1</f>
        <v>Liste des secteurs</v>
      </c>
    </row>
    <row r="12" spans="1:5">
      <c r="A12" s="279" t="s">
        <v>24</v>
      </c>
    </row>
    <row r="13" spans="1:5">
      <c r="A13" s="279" t="s">
        <v>25</v>
      </c>
    </row>
    <row r="14" spans="1:5">
      <c r="A14" s="279" t="s">
        <v>26</v>
      </c>
    </row>
    <row r="15" spans="1:5">
      <c r="A15" s="279" t="s">
        <v>27</v>
      </c>
    </row>
    <row r="16" spans="1:5">
      <c r="A16" s="279" t="s">
        <v>28</v>
      </c>
    </row>
    <row r="17" spans="1:2">
      <c r="A17" s="279" t="s">
        <v>29</v>
      </c>
    </row>
    <row r="18" spans="1:2">
      <c r="A18" s="279" t="s">
        <v>30</v>
      </c>
    </row>
    <row r="19" spans="1:2">
      <c r="A19" s="279" t="s">
        <v>31</v>
      </c>
    </row>
    <row r="20" spans="1:2">
      <c r="A20" s="279" t="s">
        <v>32</v>
      </c>
    </row>
    <row r="21" spans="1:2">
      <c r="A21" s="279" t="s">
        <v>33</v>
      </c>
    </row>
    <row r="22" spans="1:2">
      <c r="A22" s="311" t="s">
        <v>34</v>
      </c>
    </row>
    <row r="23" spans="1:2">
      <c r="A23" s="279" t="s">
        <v>35</v>
      </c>
    </row>
    <row r="24" spans="1:2">
      <c r="A24" s="279" t="s">
        <v>36</v>
      </c>
    </row>
    <row r="25" spans="1:2">
      <c r="A25" s="311" t="s">
        <v>37</v>
      </c>
    </row>
    <row r="26" spans="1:2">
      <c r="A26" s="279"/>
    </row>
    <row r="27" spans="1:2">
      <c r="A27" s="278" t="s">
        <v>38</v>
      </c>
    </row>
    <row r="28" spans="1:2">
      <c r="A28" s="311" t="s">
        <v>39</v>
      </c>
      <c r="B28" s="280" t="str">
        <f>'Récolte - AGRESTE'!B2</f>
        <v>Récoltes de pommes de terres et tubercules</v>
      </c>
    </row>
    <row r="29" spans="1:2">
      <c r="A29" s="279" t="s">
        <v>40</v>
      </c>
      <c r="B29" s="280" t="str">
        <f>'Fabrications - PRODCOM'!B2</f>
        <v>Productions de produits transformés</v>
      </c>
    </row>
    <row r="30" spans="1:2">
      <c r="A30" s="311" t="s">
        <v>41</v>
      </c>
      <c r="B30" s="280" t="str">
        <f>'I&amp;E mensuels - EUROSTAT'!B2</f>
        <v>Importations et exportations</v>
      </c>
    </row>
    <row r="31" spans="1:2">
      <c r="A31" s="311" t="s">
        <v>42</v>
      </c>
      <c r="B31" s="280" t="str">
        <f>'I&amp;E annuels - EUROSTAT'!B2</f>
        <v>Importations et exportations</v>
      </c>
    </row>
    <row r="32" spans="1:2">
      <c r="A32" s="311" t="s">
        <v>43</v>
      </c>
      <c r="B32" s="280"/>
    </row>
    <row r="33" spans="1:2">
      <c r="A33" s="311" t="s">
        <v>44</v>
      </c>
      <c r="B33" s="280"/>
    </row>
    <row r="34" spans="1:2">
      <c r="A34" s="311" t="s">
        <v>45</v>
      </c>
    </row>
    <row r="35" spans="1:2">
      <c r="A35" s="311" t="s">
        <v>46</v>
      </c>
      <c r="B35" s="237" t="str">
        <f>'MP Transformation - AGRESTE'!B2</f>
        <v>Productions dirigées vers la transformation et teneur en fécule</v>
      </c>
    </row>
    <row r="36" spans="1:2">
      <c r="A36" s="311" t="s">
        <v>47</v>
      </c>
      <c r="B36" s="237" t="str">
        <f>'Coproduits - ONRB'!B2</f>
        <v>Coproduits des industries de la pomme de terre</v>
      </c>
    </row>
    <row r="37" spans="1:2">
      <c r="A37" s="279" t="s">
        <v>48</v>
      </c>
      <c r="B37" s="237" t="str">
        <f>'Transformation - GIPT'!B2</f>
        <v>Transformation et consommation</v>
      </c>
    </row>
    <row r="38" spans="1:2">
      <c r="A38" s="279" t="s">
        <v>49</v>
      </c>
      <c r="B38" s="237" t="str">
        <f>'Transformation - FranceAgriMer'!B2</f>
        <v>Transformation et consommation</v>
      </c>
    </row>
    <row r="39" spans="1:2">
      <c r="A39" s="279" t="s">
        <v>50</v>
      </c>
      <c r="B39" s="237" t="str">
        <f>'Récolte et échanges - SEMAE'!B2</f>
        <v>Récoltes et échanges de plants certifiés de pomme de terre</v>
      </c>
    </row>
    <row r="40" spans="1:2">
      <c r="A40" s="279" t="s">
        <v>51</v>
      </c>
      <c r="B40" s="237" t="str">
        <f>'Conso RHD - CIRCANA'!B2</f>
        <v>Consommation en RHD de pomme de terre et ses produits</v>
      </c>
    </row>
    <row r="41" spans="1:2">
      <c r="A41" s="279" t="s">
        <v>52</v>
      </c>
      <c r="B41" s="237" t="str">
        <f>'Débouchés - CNIPT'!B2</f>
        <v>Débouchés des dessus de plants et PDT de consommation</v>
      </c>
    </row>
    <row r="42" spans="1:2">
      <c r="A42" s="279"/>
    </row>
  </sheetData>
  <hyperlinks>
    <hyperlink ref="A4" location="'Informations générales'!A1" display="Informations générales" xr:uid="{00000000-0004-0000-0100-000000000000}"/>
    <hyperlink ref="A5" location="SOMMAIRE!A1" display="SOMMAIRE" xr:uid="{00000000-0004-0000-0100-000001000000}"/>
    <hyperlink ref="A6" location="'Lecture du fichier'!A1" display="Lecture du fichier" xr:uid="{00000000-0004-0000-0100-000002000000}"/>
    <hyperlink ref="A9" location="Etiquettes!A1" display="Etiquettes" xr:uid="{00000000-0004-0000-0100-000003000000}"/>
    <hyperlink ref="A10" location="Produits!A1" display="Produits" xr:uid="{00000000-0004-0000-0100-000004000000}"/>
    <hyperlink ref="A11" location="Secteurs!A1" display="Secteurs" xr:uid="{00000000-0004-0000-0100-000005000000}"/>
    <hyperlink ref="A12" location="Données!A1" display="Données" xr:uid="{00000000-0004-0000-0100-000006000000}"/>
    <hyperlink ref="A13" location="'Données '!A1" display="Données " xr:uid="{00000000-0004-0000-0100-000007000000}"/>
    <hyperlink ref="A14" location="'Données  '!A1" display="Données  " xr:uid="{00000000-0004-0000-0100-000008000000}"/>
    <hyperlink ref="A15" location="'Données   '!A1" display="Données   " xr:uid="{00000000-0004-0000-0100-000009000000}"/>
    <hyperlink ref="A16" location="'Données    '!A1" display="Données    " xr:uid="{00000000-0004-0000-0100-00000A000000}"/>
    <hyperlink ref="A17" location="Contraintes!A1" display="Contraintes" xr:uid="{00000000-0004-0000-0100-00000B000000}"/>
    <hyperlink ref="A18" location="'Contraintes '!A1" display="Contraintes       " xr:uid="{00000000-0004-0000-0100-00000C000000}"/>
    <hyperlink ref="A19" location="'Données     '!A1" display="Données     " xr:uid="{00000000-0004-0000-0100-00000D000000}"/>
    <hyperlink ref="A20" location="'Contraintes  '!A1" display="Contraintes  " xr:uid="{00000000-0004-0000-0100-00000E000000}"/>
    <hyperlink ref="A21" location="'Données      '!A1" display="Données      " xr:uid="{00000000-0004-0000-0100-00000F000000}"/>
    <hyperlink ref="A22" location="'Contraintes   '!A1" display="Contraintes   " xr:uid="{00000000-0004-0000-0100-000010000000}"/>
    <hyperlink ref="A23" location="'Données        '!A1" display="Données        " xr:uid="{00000000-0004-0000-0100-000011000000}"/>
    <hyperlink ref="A24" location="'Contraintes    '!A1" display="Contraintes    " xr:uid="{00000000-0004-0000-0100-000012000000}"/>
    <hyperlink ref="A25" location="'Données         '!A1" display="Données         " xr:uid="{00000000-0004-0000-0100-000013000000}"/>
    <hyperlink ref="A28" location="'Récolte - AGRESTE'!A1" display="Récolte - AGRESTE" xr:uid="{00000000-0004-0000-0100-000014000000}"/>
    <hyperlink ref="A29" location="'Fabrications - PRODCOM'!A1" display="Fabrications - PRODCOM" xr:uid="{00000000-0004-0000-0100-000015000000}"/>
    <hyperlink ref="A30" location="'I&amp;E mensuels - EUROSTAT'!A1" display="I&amp;E mensuels - EUROSTAT" xr:uid="{00000000-0004-0000-0100-000016000000}"/>
    <hyperlink ref="A31" location="'I&amp;E annuels - EUROSTAT'!A1" display="I&amp;E annuels - EUROSTAT" xr:uid="{00000000-0004-0000-0100-000017000000}"/>
    <hyperlink ref="A32" location="'Prétraitement données miroir'!A1" display="Prétraitement données miroir" xr:uid="{00000000-0004-0000-0100-000018000000}"/>
    <hyperlink ref="A33" location="'I&amp;E avec BE et NL (FR)'!A1" display="I&amp;E avec BE et NL (FR)" xr:uid="{00000000-0004-0000-0100-000019000000}"/>
    <hyperlink ref="A34" location="'I&amp;E avec FR (BE et NL)'!A1" display="I&amp;E avec FR (BE et NL)" xr:uid="{00000000-0004-0000-0100-00001A000000}"/>
    <hyperlink ref="A35" location="'MP Transformation - AGRESTE'!A1" display="MP Transformation - AGRESTE" xr:uid="{00000000-0004-0000-0100-00001B000000}"/>
    <hyperlink ref="A36" location="'Coproduits - ONRB'!A1" display="Coproduits - ONRB" xr:uid="{00000000-0004-0000-0100-00001C000000}"/>
    <hyperlink ref="A37" location="'Transformation - GIPT'!A1" display="Transformation - GIPT" xr:uid="{00000000-0004-0000-0100-00001D000000}"/>
    <hyperlink ref="A38" location="'Transformation - FranceAgriMer'!A1" display="Transformation - FranceAgriMer" xr:uid="{00000000-0004-0000-0100-00001E000000}"/>
    <hyperlink ref="A39" location="'Récolte et échanges - SEMAE'!A1" display="Récolte et échanges - SEMAE" xr:uid="{00000000-0004-0000-0100-00001F000000}"/>
    <hyperlink ref="A40" location="'Conso RHD - CIRCANA'!A1" display="Conso RHD - CIRCANA" xr:uid="{00000000-0004-0000-0100-000020000000}"/>
    <hyperlink ref="A41" location="'Débouchés - CNIPT'!A1" display="Débouchés - CNIPT" xr:uid="{00000000-0004-0000-0100-00002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T20"/>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50.6640625" style="1" customWidth="1"/>
    <col min="2" max="2" width="23.109375" style="1" customWidth="1"/>
    <col min="3" max="3" width="9.33203125" style="1" bestFit="1" customWidth="1"/>
    <col min="4" max="4" width="12.88671875" style="2" bestFit="1" customWidth="1"/>
    <col min="5" max="5" width="6.6640625" style="1" bestFit="1" customWidth="1"/>
    <col min="6" max="6" width="6.664062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Produits!$B$16</f>
        <v>Pommes de terre primeurs ou nouvelles - Production</v>
      </c>
      <c r="B2" s="1" t="str">
        <f>Secteurs!$B$6</f>
        <v>Transformation</v>
      </c>
      <c r="C2" s="205">
        <f>'MP Transformation - AGRESTE'!L20/10^3</f>
        <v>10.958500000000001</v>
      </c>
      <c r="D2" s="1"/>
      <c r="E2" s="1">
        <f>Etiquettes!$H$5</f>
        <v>0</v>
      </c>
      <c r="F2" s="1">
        <v>0</v>
      </c>
      <c r="G2" s="16">
        <f>Etiquettes!$H$3</f>
        <v>0</v>
      </c>
      <c r="H2" s="2" t="s">
        <v>688</v>
      </c>
      <c r="I2" s="16">
        <f>Etiquettes!$H$6</f>
        <v>0</v>
      </c>
      <c r="J2" s="16" t="s">
        <v>689</v>
      </c>
      <c r="K2" s="16"/>
      <c r="L2" s="1" t="str">
        <f>'MP Transformation - AGRESTE'!$B$6</f>
        <v>Agreste - Statistique agricole annuelle - SSP</v>
      </c>
      <c r="M2" s="16" t="s">
        <v>46</v>
      </c>
      <c r="N2" s="15">
        <f>Etiquettes!$H$11</f>
        <v>0</v>
      </c>
      <c r="O2" s="16" t="str">
        <f t="shared" ref="O2:O7" si="0">_xlfn.CONCAT(J2,IF(OR(ISBLANK(C2),ISERROR(C2)),"",_xlfn.CONCAT(" = ",MROUND(C2,1)," ",E2," (",L2,")")))</f>
        <v>Consommation de la production de pommes de terre primeurs pour la transformation = 11 0 (Agreste - Statistique agricole annuelle - SSP)</v>
      </c>
      <c r="P2" s="16"/>
      <c r="Q2" s="16"/>
      <c r="R2" s="16"/>
    </row>
    <row r="3" spans="1:20">
      <c r="A3" s="1" t="str">
        <f>Produits!$B$19</f>
        <v>Pommes de terre de conservation ou demi-saison - Production</v>
      </c>
      <c r="B3" s="1" t="str">
        <f>Secteurs!$B$6</f>
        <v>Transformation</v>
      </c>
      <c r="C3" s="205">
        <f>'MP Transformation - AGRESTE'!L21/10^3</f>
        <v>2271.9114</v>
      </c>
      <c r="E3" s="1">
        <f>Etiquettes!$H$5</f>
        <v>0</v>
      </c>
      <c r="F3" s="1">
        <v>0</v>
      </c>
      <c r="G3" s="16">
        <f>Etiquettes!$H$3</f>
        <v>0</v>
      </c>
      <c r="H3" s="2" t="s">
        <v>688</v>
      </c>
      <c r="I3" s="16">
        <f>Etiquettes!$H$6</f>
        <v>0</v>
      </c>
      <c r="J3" s="16" t="s">
        <v>690</v>
      </c>
      <c r="L3" s="1" t="str">
        <f>'MP Transformation - AGRESTE'!$B$6</f>
        <v>Agreste - Statistique agricole annuelle - SSP</v>
      </c>
      <c r="M3" s="16" t="s">
        <v>46</v>
      </c>
      <c r="N3" s="15">
        <f>Etiquettes!$H$11</f>
        <v>0</v>
      </c>
      <c r="O3" s="16" t="str">
        <f t="shared" si="0"/>
        <v>Consommation de la production de pommes de terre de conservation pour la transformation = 2272 0 (Agreste - Statistique agricole annuelle - SSP)</v>
      </c>
      <c r="P3" s="16"/>
      <c r="Q3" s="16"/>
      <c r="R3" s="16"/>
    </row>
    <row r="4" spans="1:20">
      <c r="A4" s="1" t="str">
        <f>Produits!$B$16</f>
        <v>Pommes de terre primeurs ou nouvelles - Production</v>
      </c>
      <c r="B4" s="1" t="str">
        <f>Secteurs!$B$6</f>
        <v>Transformation</v>
      </c>
      <c r="C4" s="205">
        <f>'MP Transformation - AGRESTE'!M44/10^3</f>
        <v>17.1387</v>
      </c>
      <c r="D4" s="1"/>
      <c r="E4" s="1">
        <f>Etiquettes!$H$5</f>
        <v>0</v>
      </c>
      <c r="F4" s="1">
        <v>0</v>
      </c>
      <c r="G4" s="16">
        <f>Etiquettes!$H$3</f>
        <v>0</v>
      </c>
      <c r="H4" s="2" t="s">
        <v>417</v>
      </c>
      <c r="I4" s="16">
        <f>Etiquettes!$H$6</f>
        <v>0</v>
      </c>
      <c r="J4" s="16" t="s">
        <v>689</v>
      </c>
      <c r="K4" s="16"/>
      <c r="L4" s="1" t="str">
        <f>'MP Transformation - AGRESTE'!$B$6</f>
        <v>Agreste - Statistique agricole annuelle - SSP</v>
      </c>
      <c r="M4" s="16" t="s">
        <v>46</v>
      </c>
      <c r="N4" s="15">
        <f>Etiquettes!$H$11</f>
        <v>0</v>
      </c>
      <c r="O4" s="16" t="str">
        <f t="shared" si="0"/>
        <v>Consommation de la production de pommes de terre primeurs pour la transformation = 17 0 (Agreste - Statistique agricole annuelle - SSP)</v>
      </c>
      <c r="P4" s="16"/>
      <c r="Q4" s="16"/>
      <c r="R4" s="16"/>
    </row>
    <row r="5" spans="1:20">
      <c r="A5" s="1" t="str">
        <f>Produits!$B$19</f>
        <v>Pommes de terre de conservation ou demi-saison - Production</v>
      </c>
      <c r="B5" s="1" t="str">
        <f>Secteurs!$B$6</f>
        <v>Transformation</v>
      </c>
      <c r="C5" s="205">
        <f>'MP Transformation - AGRESTE'!M45/10^3</f>
        <v>2247.1862999999998</v>
      </c>
      <c r="E5" s="1">
        <f>Etiquettes!$H$5</f>
        <v>0</v>
      </c>
      <c r="F5" s="1">
        <v>0</v>
      </c>
      <c r="G5" s="16">
        <f>Etiquettes!$H$3</f>
        <v>0</v>
      </c>
      <c r="H5" s="2" t="s">
        <v>417</v>
      </c>
      <c r="I5" s="16">
        <f>Etiquettes!$H$6</f>
        <v>0</v>
      </c>
      <c r="J5" s="16" t="s">
        <v>690</v>
      </c>
      <c r="L5" s="1" t="str">
        <f>'MP Transformation - AGRESTE'!$B$6</f>
        <v>Agreste - Statistique agricole annuelle - SSP</v>
      </c>
      <c r="M5" s="16" t="s">
        <v>46</v>
      </c>
      <c r="N5" s="15">
        <f>Etiquettes!$H$11</f>
        <v>0</v>
      </c>
      <c r="O5" s="16" t="str">
        <f t="shared" si="0"/>
        <v>Consommation de la production de pommes de terre de conservation pour la transformation = 2247 0 (Agreste - Statistique agricole annuelle - SSP)</v>
      </c>
      <c r="P5" s="16"/>
      <c r="Q5" s="16"/>
      <c r="R5" s="16"/>
    </row>
    <row r="6" spans="1:20">
      <c r="A6" s="1" t="str">
        <f>Produits!$B$16</f>
        <v>Pommes de terre primeurs ou nouvelles - Production</v>
      </c>
      <c r="B6" s="1" t="str">
        <f>Secteurs!$B$6</f>
        <v>Transformation</v>
      </c>
      <c r="C6" s="205">
        <f>'MP Transformation - AGRESTE'!M68/10^3</f>
        <v>8.9372000000000007</v>
      </c>
      <c r="D6" s="1"/>
      <c r="E6" s="1">
        <f>Etiquettes!$H$5</f>
        <v>0</v>
      </c>
      <c r="F6" s="1">
        <v>0</v>
      </c>
      <c r="G6" s="16">
        <f>Etiquettes!$H$3</f>
        <v>0</v>
      </c>
      <c r="H6" s="2" t="s">
        <v>449</v>
      </c>
      <c r="I6" s="16">
        <f>Etiquettes!$H$6</f>
        <v>0</v>
      </c>
      <c r="J6" s="16" t="s">
        <v>689</v>
      </c>
      <c r="K6" s="16"/>
      <c r="L6" s="1" t="str">
        <f>'MP Transformation - AGRESTE'!$B$6</f>
        <v>Agreste - Statistique agricole annuelle - SSP</v>
      </c>
      <c r="M6" s="16" t="s">
        <v>46</v>
      </c>
      <c r="N6" s="15">
        <f>Etiquettes!$H$11</f>
        <v>0</v>
      </c>
      <c r="O6" s="16" t="str">
        <f t="shared" si="0"/>
        <v>Consommation de la production de pommes de terre primeurs pour la transformation = 9 0 (Agreste - Statistique agricole annuelle - SSP)</v>
      </c>
      <c r="P6" s="16"/>
      <c r="Q6" s="16"/>
      <c r="R6" s="16"/>
    </row>
    <row r="7" spans="1:20">
      <c r="A7" s="1" t="str">
        <f>Produits!$B$19</f>
        <v>Pommes de terre de conservation ou demi-saison - Production</v>
      </c>
      <c r="B7" s="1" t="str">
        <f>Secteurs!$B$6</f>
        <v>Transformation</v>
      </c>
      <c r="C7" s="205">
        <f>'MP Transformation - AGRESTE'!M69/10^3</f>
        <v>2356.6902999999998</v>
      </c>
      <c r="E7" s="1">
        <f>Etiquettes!$H$5</f>
        <v>0</v>
      </c>
      <c r="F7" s="1">
        <v>0</v>
      </c>
      <c r="G7" s="16">
        <f>Etiquettes!$H$3</f>
        <v>0</v>
      </c>
      <c r="H7" s="2" t="s">
        <v>449</v>
      </c>
      <c r="I7" s="16">
        <f>Etiquettes!$H$6</f>
        <v>0</v>
      </c>
      <c r="J7" s="16" t="s">
        <v>690</v>
      </c>
      <c r="L7" s="1" t="str">
        <f>'MP Transformation - AGRESTE'!$B$6</f>
        <v>Agreste - Statistique agricole annuelle - SSP</v>
      </c>
      <c r="M7" s="16" t="s">
        <v>46</v>
      </c>
      <c r="N7" s="15">
        <f>Etiquettes!$H$11</f>
        <v>0</v>
      </c>
      <c r="O7" s="16" t="str">
        <f t="shared" si="0"/>
        <v>Consommation de la production de pommes de terre de conservation pour la transformation = 2357 0 (Agreste - Statistique agricole annuelle - SSP)</v>
      </c>
      <c r="P7" s="16"/>
      <c r="Q7" s="16"/>
      <c r="R7" s="16"/>
    </row>
    <row r="8" spans="1:20">
      <c r="Q8" s="16"/>
      <c r="R8" s="16"/>
    </row>
    <row r="9" spans="1:20">
      <c r="Q9" s="16"/>
      <c r="R9" s="16"/>
    </row>
    <row r="10" spans="1:20">
      <c r="Q10" s="16"/>
      <c r="R10" s="16"/>
    </row>
    <row r="11" spans="1:20">
      <c r="Q11" s="16"/>
      <c r="R11" s="16"/>
    </row>
    <row r="12" spans="1:20">
      <c r="Q12" s="16"/>
      <c r="R12" s="16"/>
    </row>
    <row r="13" spans="1:20">
      <c r="Q13" s="16"/>
      <c r="R13" s="16"/>
    </row>
    <row r="14" spans="1:20">
      <c r="Q14" s="16"/>
      <c r="R14" s="16"/>
    </row>
    <row r="15" spans="1:20">
      <c r="R15" s="16"/>
    </row>
    <row r="18" spans="18:18">
      <c r="R18" s="16"/>
    </row>
    <row r="19" spans="18:18">
      <c r="R19" s="16"/>
    </row>
    <row r="20" spans="18:18">
      <c r="R20" s="16"/>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1" bestFit="1" customWidth="1"/>
    <col min="3" max="3" width="14.33203125" style="1" customWidth="1"/>
    <col min="4" max="4" width="13.109375" style="1" customWidth="1"/>
    <col min="5" max="5" width="19.109375" style="1" bestFit="1" customWidth="1"/>
    <col min="6" max="8" width="9.5546875" style="1" customWidth="1"/>
    <col min="9" max="13" width="14.44140625" style="15" customWidth="1"/>
    <col min="14" max="14" width="9.5546875" style="1" bestFit="1" customWidth="1"/>
    <col min="15" max="15" width="9.109375" style="1" customWidth="1"/>
    <col min="16" max="16384" width="9.109375" style="1"/>
  </cols>
  <sheetData>
    <row r="1" spans="1:18" ht="15" customHeight="1" thickBot="1">
      <c r="A1" s="10" t="s">
        <v>333</v>
      </c>
      <c r="B1" s="11" t="s">
        <v>334</v>
      </c>
      <c r="C1" s="11" t="s">
        <v>335</v>
      </c>
      <c r="D1" s="11" t="s">
        <v>336</v>
      </c>
      <c r="E1" s="1" t="str">
        <f t="array" ref="E1:R4">_xlfn._xlws.FILTER(Contraintes!G1:T200,ISTEXT(Contraintes!P1:P200))</f>
        <v>Territoire</v>
      </c>
      <c r="F1" s="1" t="str">
        <v>Année de la donnée collectée</v>
      </c>
      <c r="G1" s="1" t="str">
        <v>Information collectée</v>
      </c>
      <c r="H1" s="1" t="str">
        <v>Source</v>
      </c>
      <c r="I1" s="1" t="str">
        <v>Hypothèse</v>
      </c>
      <c r="J1" s="1" t="str">
        <v>Type de donnée collectée</v>
      </c>
      <c r="K1" s="1" t="str">
        <v>Traduction</v>
      </c>
      <c r="L1" s="1" t="str">
        <v>Onglet source fichier Excel</v>
      </c>
      <c r="M1" s="1" t="str">
        <v>Fiabilité des données</v>
      </c>
      <c r="N1" s="1" t="str">
        <v>Méthode</v>
      </c>
      <c r="O1" s="1" t="str">
        <v>Analyse des résultats</v>
      </c>
      <c r="P1" s="1" t="str">
        <v>Equation d'égalité (eq = 0)</v>
      </c>
      <c r="Q1" s="1" t="str">
        <v>Traduction</v>
      </c>
      <c r="R1" s="1" t="str">
        <v>Source</v>
      </c>
    </row>
    <row r="2" spans="1:18">
      <c r="A2" s="1" t="str">
        <f t="array" ref="A2:B4">_xlfn._xlws.FILTER(Contraintes!B2:C200,ISTEXT(Contraintes!P2:P200))</f>
        <v>Pommes de terre de féculerie</v>
      </c>
      <c r="B2" s="1" t="str">
        <v>Féculerie</v>
      </c>
      <c r="E2" s="1" t="str">
        <v>France entière</v>
      </c>
      <c r="F2" s="1">
        <v>0</v>
      </c>
      <c r="G2" s="1">
        <v>0</v>
      </c>
      <c r="H2" s="1">
        <v>0</v>
      </c>
      <c r="I2" s="1">
        <v>0</v>
      </c>
      <c r="J2" s="1">
        <v>0</v>
      </c>
      <c r="K2" s="1" t="str">
        <v>Consommation de pommes de terre de la féculerie</v>
      </c>
      <c r="L2" s="1">
        <v>0</v>
      </c>
      <c r="M2" s="1" t="str">
        <v>Robuste</v>
      </c>
      <c r="N2" s="1" t="str">
        <v>Complétion des flux:Données déterminées</v>
      </c>
      <c r="O2" s="1" t="str">
        <v>Donnée déterminée (par bilan matière)</v>
      </c>
      <c r="P2" s="1">
        <v>0.21</v>
      </c>
      <c r="Q2" s="1">
        <v>0</v>
      </c>
      <c r="R2" s="1">
        <v>0</v>
      </c>
    </row>
    <row r="3" spans="1:18">
      <c r="A3" s="1" t="str">
        <v>Féculerie</v>
      </c>
      <c r="B3" s="1" t="str">
        <v>Fécule de pommes de terre</v>
      </c>
      <c r="E3" s="1" t="str">
        <v>France entière</v>
      </c>
      <c r="F3" s="1" t="str">
        <v>2016-17</v>
      </c>
      <c r="G3" s="1" t="str">
        <v>Rendement de transformation de la pomme de terre en fécule = 21 % (Agreste - Statistique agricole annuelle - SSP)</v>
      </c>
      <c r="H3" s="1" t="str">
        <v>Agreste - Statistique agricole annuelle - SSP</v>
      </c>
      <c r="I3" s="1" t="str">
        <v>100 % de la fécule de pomme de terre est récupérée, et utilisation de la donnée 2016-17</v>
      </c>
      <c r="J3" s="1" t="str">
        <v>Rendement</v>
      </c>
      <c r="K3" s="1" t="str">
        <v>Rendement de transformation de la pomme de terre en fécule</v>
      </c>
      <c r="L3" s="1" t="str">
        <v>MP Transformation - AGRESTE</v>
      </c>
      <c r="M3" s="1" t="str">
        <v>Approximative</v>
      </c>
      <c r="N3" s="1" t="str">
        <v>Données collectées:Données déterminées</v>
      </c>
      <c r="O3" s="1" t="str">
        <v>Donnée collectée (valeur du flux ou coefficient)</v>
      </c>
      <c r="P3" s="1">
        <v>-1</v>
      </c>
      <c r="Q3" s="1" t="str">
        <v>Rendement de transformation de la pomme de terre en fécule</v>
      </c>
      <c r="R3" s="1" t="str">
        <v>Agreste - Statistique agricole annuelle - SSP</v>
      </c>
    </row>
    <row r="4" spans="1:18">
      <c r="A4" s="1" t="str">
        <v>Fécule de pommes de terre</v>
      </c>
      <c r="B4" s="1" t="str">
        <v>Autres IAA</v>
      </c>
      <c r="E4" s="1" t="str">
        <v>France entière</v>
      </c>
      <c r="F4" s="1" t="str">
        <v>2019</v>
      </c>
      <c r="G4" s="1" t="str">
        <v>Part de la consommation de fécule par les autres IAA = 70 % (FranceAgriMer)</v>
      </c>
      <c r="H4" s="1" t="str">
        <v>FranceAgriMer</v>
      </c>
      <c r="I4" s="1" t="str">
        <v>Utilisation de la donnée 2019</v>
      </c>
      <c r="J4" s="1" t="str">
        <v>Répartition</v>
      </c>
      <c r="K4" s="1" t="str">
        <v>Part de la consommation de fécule par les autres IAA</v>
      </c>
      <c r="L4" s="1" t="str">
        <v>Transformation - FranceAgriMer</v>
      </c>
      <c r="M4" s="1" t="str">
        <v>Approximative</v>
      </c>
      <c r="N4" s="1" t="str">
        <v>Données collectées:Données déterminées</v>
      </c>
      <c r="O4" s="1" t="str">
        <v>Donnée collectée (valeur du flux ou coefficient)</v>
      </c>
      <c r="P4" s="1">
        <v>-1</v>
      </c>
      <c r="Q4" s="1" t="str">
        <v>Part de la consommation de fécule par les autres IAA</v>
      </c>
      <c r="R4" s="1" t="str">
        <v>FranceAgriMer</v>
      </c>
    </row>
    <row r="5" spans="1:18">
      <c r="I5" s="1"/>
      <c r="J5" s="1"/>
      <c r="K5" s="1"/>
      <c r="L5" s="1"/>
      <c r="M5" s="1"/>
    </row>
    <row r="6" spans="1:18">
      <c r="I6" s="1"/>
      <c r="J6" s="1"/>
      <c r="K6" s="1"/>
      <c r="L6" s="1"/>
      <c r="M6" s="1"/>
    </row>
    <row r="7" spans="1:18">
      <c r="I7" s="1"/>
      <c r="J7" s="1"/>
      <c r="K7" s="1"/>
      <c r="L7" s="1"/>
      <c r="M7" s="1"/>
    </row>
    <row r="8" spans="1:18">
      <c r="I8" s="1"/>
      <c r="J8" s="1"/>
      <c r="K8" s="1"/>
      <c r="L8" s="1"/>
      <c r="M8" s="1"/>
    </row>
    <row r="9" spans="1:18">
      <c r="I9" s="1"/>
      <c r="J9" s="1"/>
      <c r="K9" s="1"/>
      <c r="L9" s="1"/>
      <c r="M9" s="1"/>
    </row>
    <row r="10" spans="1:18">
      <c r="I10" s="1"/>
      <c r="J10" s="1"/>
      <c r="K10" s="1"/>
      <c r="L10" s="1"/>
      <c r="M10" s="1"/>
    </row>
    <row r="11" spans="1:18">
      <c r="I11" s="1"/>
      <c r="J11" s="1"/>
      <c r="K11" s="1"/>
      <c r="L11" s="1"/>
      <c r="M11" s="1"/>
    </row>
    <row r="12" spans="1:18">
      <c r="I12" s="1"/>
      <c r="J12" s="1"/>
      <c r="K12" s="1"/>
      <c r="L12" s="1"/>
      <c r="M12" s="1"/>
    </row>
    <row r="13" spans="1:18">
      <c r="I13" s="1"/>
      <c r="J13" s="1"/>
      <c r="K13" s="1"/>
      <c r="L13" s="1"/>
      <c r="M13" s="1"/>
    </row>
    <row r="14" spans="1:18">
      <c r="I14" s="1"/>
      <c r="J14" s="1"/>
      <c r="K14" s="1"/>
      <c r="L14" s="1"/>
      <c r="M14" s="1"/>
    </row>
    <row r="15" spans="1:18">
      <c r="I15" s="1"/>
      <c r="J15" s="1"/>
      <c r="K15" s="1"/>
      <c r="L15" s="1"/>
      <c r="M15" s="1"/>
    </row>
    <row r="16" spans="1:18">
      <c r="I16" s="1"/>
      <c r="J16" s="1"/>
      <c r="K16" s="1"/>
      <c r="L16" s="1"/>
      <c r="M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N78"/>
  <sheetViews>
    <sheetView workbookViewId="0">
      <selection activeCell="G10" sqref="G10"/>
    </sheetView>
  </sheetViews>
  <sheetFormatPr baseColWidth="10" defaultRowHeight="13.8"/>
  <cols>
    <col min="1" max="1" width="12.109375" style="203" bestFit="1" customWidth="1"/>
    <col min="2" max="2" width="39" style="203" bestFit="1" customWidth="1"/>
    <col min="3" max="3" width="17.77734375" style="49" customWidth="1"/>
    <col min="4" max="14" width="10" style="49" customWidth="1"/>
    <col min="15" max="1025" width="11" style="49" customWidth="1"/>
    <col min="1026" max="1026" width="12.21875" style="49" customWidth="1"/>
    <col min="1027" max="1027" width="11.5546875" style="49" customWidth="1"/>
    <col min="1028" max="16384" width="11.5546875" style="49"/>
  </cols>
  <sheetData>
    <row r="1" spans="1:14" s="203" customFormat="1" ht="15" customHeight="1" thickBot="1">
      <c r="A1" s="279" t="s">
        <v>15</v>
      </c>
      <c r="B1" s="309" t="s">
        <v>486</v>
      </c>
    </row>
    <row r="2" spans="1:14" s="203" customFormat="1" ht="14.4" customHeight="1">
      <c r="A2" s="27" t="s">
        <v>487</v>
      </c>
      <c r="B2" s="28" t="s">
        <v>787</v>
      </c>
    </row>
    <row r="3" spans="1:14" s="203" customFormat="1" ht="14.4" customHeight="1">
      <c r="A3" s="29" t="s">
        <v>489</v>
      </c>
      <c r="B3" s="30" t="s">
        <v>788</v>
      </c>
    </row>
    <row r="4" spans="1:14" s="203" customFormat="1" ht="14.4" customHeight="1">
      <c r="A4" s="29" t="s">
        <v>183</v>
      </c>
      <c r="B4" s="30" t="s">
        <v>11</v>
      </c>
    </row>
    <row r="5" spans="1:14" s="203" customFormat="1" ht="14.4" customHeight="1">
      <c r="A5" s="29" t="s">
        <v>182</v>
      </c>
      <c r="B5" s="30" t="s">
        <v>789</v>
      </c>
    </row>
    <row r="6" spans="1:14" s="203" customFormat="1" ht="14.4" customHeight="1">
      <c r="A6" s="29" t="s">
        <v>190</v>
      </c>
      <c r="B6" s="1" t="s">
        <v>229</v>
      </c>
    </row>
    <row r="7" spans="1:14" s="203" customFormat="1" ht="15" customHeight="1" thickBot="1">
      <c r="A7" s="31" t="s">
        <v>492</v>
      </c>
      <c r="B7" s="32" t="s">
        <v>493</v>
      </c>
    </row>
    <row r="8" spans="1:14" ht="22.8" customHeight="1">
      <c r="C8" s="46" t="s">
        <v>790</v>
      </c>
      <c r="D8" s="47"/>
      <c r="E8" s="47"/>
      <c r="F8" s="48"/>
      <c r="G8" s="48"/>
      <c r="H8" s="48"/>
      <c r="I8" s="48"/>
      <c r="J8" s="48"/>
      <c r="K8" s="48"/>
      <c r="L8" s="48"/>
      <c r="M8" s="48"/>
      <c r="N8" s="48"/>
    </row>
    <row r="9" spans="1:14" ht="22.8" customHeight="1">
      <c r="C9" s="50"/>
      <c r="D9" s="51"/>
      <c r="E9" s="52"/>
      <c r="F9" s="50"/>
      <c r="G9" s="50"/>
      <c r="H9" s="50"/>
      <c r="I9" s="50"/>
      <c r="J9" s="50"/>
      <c r="K9" s="50"/>
      <c r="L9" s="50"/>
      <c r="M9" s="50"/>
      <c r="N9" s="53" t="s">
        <v>11</v>
      </c>
    </row>
    <row r="10" spans="1:14">
      <c r="C10" s="346" t="s">
        <v>791</v>
      </c>
      <c r="D10" s="347"/>
      <c r="E10" s="347"/>
      <c r="F10" s="347"/>
      <c r="G10" s="347"/>
      <c r="H10" s="347"/>
      <c r="I10" s="347"/>
      <c r="J10" s="347"/>
      <c r="K10" s="347"/>
      <c r="L10" s="347"/>
      <c r="M10" s="347"/>
      <c r="N10" s="347"/>
    </row>
    <row r="11" spans="1:14">
      <c r="C11" s="54"/>
      <c r="D11" s="54"/>
      <c r="E11" s="54"/>
      <c r="F11" s="54"/>
      <c r="G11" s="54"/>
      <c r="H11" s="54"/>
      <c r="I11" s="54"/>
      <c r="J11" s="54"/>
      <c r="K11" s="54"/>
      <c r="L11" s="54"/>
      <c r="M11" s="54"/>
      <c r="N11" s="54"/>
    </row>
    <row r="12" spans="1:14" ht="27" customHeight="1">
      <c r="C12" s="55"/>
      <c r="D12" s="362" t="s">
        <v>792</v>
      </c>
      <c r="E12" s="363"/>
      <c r="F12" s="345"/>
      <c r="G12" s="344" t="s">
        <v>697</v>
      </c>
      <c r="H12" s="345"/>
      <c r="I12" s="362" t="s">
        <v>793</v>
      </c>
      <c r="J12" s="363"/>
      <c r="K12" s="345"/>
      <c r="L12" s="379" t="s">
        <v>794</v>
      </c>
      <c r="M12" s="363"/>
      <c r="N12" s="345"/>
    </row>
    <row r="13" spans="1:14" ht="14.4">
      <c r="C13" s="56" t="s">
        <v>795</v>
      </c>
      <c r="D13" s="365" t="s">
        <v>796</v>
      </c>
      <c r="E13" s="366"/>
      <c r="F13" s="57"/>
      <c r="G13" s="369" t="s">
        <v>797</v>
      </c>
      <c r="H13" s="370"/>
      <c r="I13" s="365" t="s">
        <v>798</v>
      </c>
      <c r="J13" s="366"/>
      <c r="K13" s="57"/>
      <c r="L13" s="365" t="s">
        <v>798</v>
      </c>
      <c r="M13" s="366"/>
      <c r="N13" s="58"/>
    </row>
    <row r="14" spans="1:14">
      <c r="C14" s="59"/>
      <c r="D14" s="60"/>
      <c r="E14" s="60"/>
      <c r="F14" s="61" t="s">
        <v>799</v>
      </c>
      <c r="G14" s="62"/>
      <c r="H14" s="62"/>
      <c r="I14" s="60"/>
      <c r="J14" s="60"/>
      <c r="K14" s="61" t="s">
        <v>799</v>
      </c>
      <c r="L14" s="60"/>
      <c r="M14" s="60"/>
      <c r="N14" s="61" t="s">
        <v>799</v>
      </c>
    </row>
    <row r="15" spans="1:14">
      <c r="C15" s="63"/>
      <c r="D15" s="64">
        <v>2016</v>
      </c>
      <c r="E15" s="64">
        <v>2017</v>
      </c>
      <c r="F15" s="64" t="s">
        <v>800</v>
      </c>
      <c r="G15" s="64">
        <v>2016</v>
      </c>
      <c r="H15" s="64">
        <v>2017</v>
      </c>
      <c r="I15" s="64">
        <v>2016</v>
      </c>
      <c r="J15" s="64">
        <v>2017</v>
      </c>
      <c r="K15" s="64" t="s">
        <v>800</v>
      </c>
      <c r="L15" s="64">
        <v>2016</v>
      </c>
      <c r="M15" s="64">
        <v>2017</v>
      </c>
      <c r="N15" s="64" t="s">
        <v>800</v>
      </c>
    </row>
    <row r="16" spans="1:14" ht="17.100000000000001" customHeight="1">
      <c r="C16" s="65" t="s">
        <v>801</v>
      </c>
      <c r="D16" s="66"/>
      <c r="E16" s="66"/>
      <c r="F16" s="67"/>
      <c r="G16" s="66"/>
      <c r="H16" s="66"/>
      <c r="I16" s="66"/>
      <c r="J16" s="66"/>
      <c r="K16" s="67"/>
      <c r="L16" s="66"/>
      <c r="M16" s="66"/>
      <c r="N16" s="68"/>
    </row>
    <row r="17" spans="1:14">
      <c r="C17" s="69" t="s">
        <v>802</v>
      </c>
      <c r="D17" s="70">
        <v>19355</v>
      </c>
      <c r="E17" s="70">
        <v>20861</v>
      </c>
      <c r="F17" s="71">
        <v>107.780935158874</v>
      </c>
      <c r="G17" s="72">
        <v>282.99814001549998</v>
      </c>
      <c r="H17" s="72">
        <v>301.98552322515701</v>
      </c>
      <c r="I17" s="70">
        <v>547742.9</v>
      </c>
      <c r="J17" s="70">
        <v>629972</v>
      </c>
      <c r="K17" s="71">
        <v>115.01235342347699</v>
      </c>
      <c r="L17" s="73" t="s">
        <v>803</v>
      </c>
      <c r="M17" s="74" t="s">
        <v>803</v>
      </c>
      <c r="N17" s="75" t="s">
        <v>803</v>
      </c>
    </row>
    <row r="18" spans="1:14" ht="14.4">
      <c r="C18" s="69" t="s">
        <v>804</v>
      </c>
      <c r="D18" s="74" t="s">
        <v>803</v>
      </c>
      <c r="E18" s="74" t="s">
        <v>803</v>
      </c>
      <c r="F18" s="75" t="s">
        <v>803</v>
      </c>
      <c r="G18" s="74" t="s">
        <v>803</v>
      </c>
      <c r="H18" s="74" t="s">
        <v>803</v>
      </c>
      <c r="I18" s="70">
        <v>94245.7</v>
      </c>
      <c r="J18" s="70">
        <v>88460</v>
      </c>
      <c r="K18" s="71">
        <v>93.861046180356198</v>
      </c>
      <c r="L18" s="351" t="s">
        <v>805</v>
      </c>
      <c r="M18" s="352"/>
      <c r="N18" s="353"/>
    </row>
    <row r="19" spans="1:14">
      <c r="C19" s="69" t="s">
        <v>306</v>
      </c>
      <c r="D19" s="70">
        <v>23215</v>
      </c>
      <c r="E19" s="76">
        <v>23315</v>
      </c>
      <c r="F19" s="71">
        <v>100.43075597673899</v>
      </c>
      <c r="G19" s="72">
        <v>418.06849020030199</v>
      </c>
      <c r="H19" s="72">
        <v>479.58910572592799</v>
      </c>
      <c r="I19" s="70">
        <v>970546</v>
      </c>
      <c r="J19" s="70">
        <v>1118162</v>
      </c>
      <c r="K19" s="77">
        <v>115.209583059433</v>
      </c>
      <c r="L19" s="200">
        <v>21</v>
      </c>
      <c r="M19" s="78">
        <v>21</v>
      </c>
      <c r="N19" s="77">
        <v>100</v>
      </c>
    </row>
    <row r="20" spans="1:14" ht="46.95" customHeight="1">
      <c r="C20" s="79" t="s">
        <v>806</v>
      </c>
      <c r="D20" s="80">
        <v>8221</v>
      </c>
      <c r="E20" s="70">
        <v>9018</v>
      </c>
      <c r="F20" s="81">
        <v>109.69468434497</v>
      </c>
      <c r="G20" s="82">
        <v>256.44690426955401</v>
      </c>
      <c r="H20" s="82">
        <v>292.951874029718</v>
      </c>
      <c r="I20" s="80">
        <v>210825</v>
      </c>
      <c r="J20" s="80">
        <v>264184</v>
      </c>
      <c r="K20" s="71">
        <v>125.309616980908</v>
      </c>
      <c r="L20" s="83">
        <v>10958.5</v>
      </c>
      <c r="M20" s="80">
        <v>11070.5</v>
      </c>
      <c r="N20" s="71">
        <v>101.02203768763999</v>
      </c>
    </row>
    <row r="21" spans="1:14" ht="23.85" customHeight="1">
      <c r="C21" s="84" t="s">
        <v>807</v>
      </c>
      <c r="D21" s="70">
        <v>128338</v>
      </c>
      <c r="E21" s="76">
        <v>140861</v>
      </c>
      <c r="F21" s="71">
        <v>109.75782698811</v>
      </c>
      <c r="G21" s="85">
        <v>399.85223394474002</v>
      </c>
      <c r="H21" s="85">
        <v>457.65513520420802</v>
      </c>
      <c r="I21" s="70">
        <v>5131623.5999999996</v>
      </c>
      <c r="J21" s="70">
        <v>6446576</v>
      </c>
      <c r="K21" s="71">
        <v>125.62449046340799</v>
      </c>
      <c r="L21" s="86">
        <v>2271911.4</v>
      </c>
      <c r="M21" s="76">
        <v>2207353</v>
      </c>
      <c r="N21" s="71">
        <v>97.158410314768503</v>
      </c>
    </row>
    <row r="22" spans="1:14" s="93" customFormat="1" ht="25.5" customHeight="1">
      <c r="A22" s="204"/>
      <c r="B22" s="204"/>
      <c r="C22" s="87" t="s">
        <v>808</v>
      </c>
      <c r="D22" s="88">
        <v>136559</v>
      </c>
      <c r="E22" s="88">
        <v>149879</v>
      </c>
      <c r="F22" s="89">
        <v>109.754025732467</v>
      </c>
      <c r="G22" s="90">
        <v>391.219077468347</v>
      </c>
      <c r="H22" s="90">
        <v>447.74518111276399</v>
      </c>
      <c r="I22" s="88">
        <v>5342448.5999999996</v>
      </c>
      <c r="J22" s="88">
        <v>6710760</v>
      </c>
      <c r="K22" s="89">
        <v>125.612064849814</v>
      </c>
      <c r="L22" s="91" t="s">
        <v>803</v>
      </c>
      <c r="M22" s="91" t="s">
        <v>803</v>
      </c>
      <c r="N22" s="92" t="s">
        <v>803</v>
      </c>
    </row>
    <row r="23" spans="1:14" ht="26.4" customHeight="1">
      <c r="C23" s="87" t="s">
        <v>809</v>
      </c>
      <c r="D23" s="94">
        <v>179129</v>
      </c>
      <c r="E23" s="88">
        <v>194055</v>
      </c>
      <c r="F23" s="89">
        <v>108.332542469394</v>
      </c>
      <c r="G23" s="90">
        <v>388.26673514618</v>
      </c>
      <c r="H23" s="90">
        <v>440.46038494241299</v>
      </c>
      <c r="I23" s="94">
        <v>6954983.2000000002</v>
      </c>
      <c r="J23" s="94">
        <v>8547354</v>
      </c>
      <c r="K23" s="89">
        <v>122.895393909794</v>
      </c>
      <c r="L23" s="95" t="s">
        <v>803</v>
      </c>
      <c r="M23" s="95" t="s">
        <v>803</v>
      </c>
      <c r="N23" s="96" t="s">
        <v>803</v>
      </c>
    </row>
    <row r="24" spans="1:14" ht="17.100000000000001" customHeight="1">
      <c r="C24" s="97" t="s">
        <v>810</v>
      </c>
      <c r="D24" s="98"/>
      <c r="E24" s="98"/>
      <c r="F24" s="99"/>
      <c r="G24" s="100"/>
      <c r="H24" s="100"/>
      <c r="I24" s="98"/>
      <c r="J24" s="98"/>
      <c r="K24" s="99"/>
      <c r="L24" s="101"/>
      <c r="M24" s="102"/>
      <c r="N24" s="103"/>
    </row>
    <row r="25" spans="1:14">
      <c r="C25" s="69" t="s">
        <v>811</v>
      </c>
      <c r="D25" s="70">
        <v>817</v>
      </c>
      <c r="E25" s="70">
        <v>868</v>
      </c>
      <c r="F25" s="71">
        <v>106.2423500612</v>
      </c>
      <c r="G25" s="72">
        <v>70.740514075887404</v>
      </c>
      <c r="H25" s="72">
        <v>76.117511520737295</v>
      </c>
      <c r="I25" s="70">
        <v>5779.5</v>
      </c>
      <c r="J25" s="70">
        <v>6607</v>
      </c>
      <c r="K25" s="71">
        <v>114.317847564668</v>
      </c>
      <c r="L25" s="194">
        <v>0</v>
      </c>
      <c r="M25" s="70">
        <v>0</v>
      </c>
      <c r="N25" s="71" t="s">
        <v>812</v>
      </c>
    </row>
    <row r="26" spans="1:14">
      <c r="C26" s="69" t="s">
        <v>813</v>
      </c>
      <c r="D26" s="70">
        <v>7621</v>
      </c>
      <c r="E26" s="70">
        <v>7688</v>
      </c>
      <c r="F26" s="71">
        <v>100.879149717885</v>
      </c>
      <c r="G26" s="72">
        <v>59.876656606744497</v>
      </c>
      <c r="H26" s="72">
        <v>58.293444328824101</v>
      </c>
      <c r="I26" s="70">
        <v>45632</v>
      </c>
      <c r="J26" s="70">
        <v>44816</v>
      </c>
      <c r="K26" s="71">
        <v>98.211781206171096</v>
      </c>
      <c r="L26" s="194">
        <v>30500</v>
      </c>
      <c r="M26" s="70">
        <v>28000</v>
      </c>
      <c r="N26" s="71">
        <v>91.8032786885246</v>
      </c>
    </row>
    <row r="27" spans="1:14">
      <c r="C27" s="69" t="s">
        <v>814</v>
      </c>
      <c r="D27" s="70">
        <v>1301</v>
      </c>
      <c r="E27" s="70">
        <v>1343</v>
      </c>
      <c r="F27" s="71">
        <v>103.228285933897</v>
      </c>
      <c r="G27" s="72">
        <v>73.654880860876304</v>
      </c>
      <c r="H27" s="72">
        <v>81.191362620997793</v>
      </c>
      <c r="I27" s="70">
        <v>9582.5</v>
      </c>
      <c r="J27" s="70">
        <v>10904</v>
      </c>
      <c r="K27" s="71">
        <v>113.790764414297</v>
      </c>
      <c r="L27" s="194">
        <v>400</v>
      </c>
      <c r="M27" s="76">
        <v>500</v>
      </c>
      <c r="N27" s="77">
        <v>125</v>
      </c>
    </row>
    <row r="28" spans="1:14" ht="60.45" customHeight="1">
      <c r="C28" s="87" t="s">
        <v>815</v>
      </c>
      <c r="D28" s="104">
        <v>9739</v>
      </c>
      <c r="E28" s="104">
        <v>9899</v>
      </c>
      <c r="F28" s="105">
        <v>101.64287914570301</v>
      </c>
      <c r="G28" s="106" t="s">
        <v>803</v>
      </c>
      <c r="H28" s="106" t="s">
        <v>803</v>
      </c>
      <c r="I28" s="104">
        <v>60994</v>
      </c>
      <c r="J28" s="104">
        <v>62327</v>
      </c>
      <c r="K28" s="105">
        <v>102.18546086500299</v>
      </c>
      <c r="L28" s="104">
        <v>30900</v>
      </c>
      <c r="M28" s="104">
        <v>28500</v>
      </c>
      <c r="N28" s="107">
        <v>92.233009708737896</v>
      </c>
    </row>
    <row r="29" spans="1:14" ht="41.85" customHeight="1">
      <c r="C29" s="87" t="s">
        <v>816</v>
      </c>
      <c r="D29" s="104">
        <v>188868</v>
      </c>
      <c r="E29" s="104">
        <v>203954</v>
      </c>
      <c r="F29" s="105">
        <v>107.987589215749</v>
      </c>
      <c r="G29" s="106" t="s">
        <v>803</v>
      </c>
      <c r="H29" s="106" t="s">
        <v>803</v>
      </c>
      <c r="I29" s="104">
        <v>7015977.2000000002</v>
      </c>
      <c r="J29" s="104">
        <v>8609680</v>
      </c>
      <c r="K29" s="105">
        <v>122.71533607606401</v>
      </c>
      <c r="L29" s="106" t="s">
        <v>803</v>
      </c>
      <c r="M29" s="108" t="s">
        <v>803</v>
      </c>
      <c r="N29" s="109" t="s">
        <v>803</v>
      </c>
    </row>
    <row r="30" spans="1:14" ht="20.100000000000001" customHeight="1">
      <c r="C30" s="110" t="s">
        <v>817</v>
      </c>
      <c r="D30" s="111"/>
      <c r="E30" s="112"/>
      <c r="F30" s="113"/>
      <c r="G30" s="112"/>
      <c r="H30" s="112"/>
      <c r="I30" s="112"/>
      <c r="J30" s="112"/>
      <c r="K30" s="113"/>
      <c r="L30" s="112"/>
      <c r="M30" s="112"/>
      <c r="N30" s="112"/>
    </row>
    <row r="31" spans="1:14">
      <c r="C31" s="112"/>
      <c r="D31" s="111"/>
      <c r="E31" s="112"/>
      <c r="F31" s="113"/>
      <c r="G31" s="112"/>
      <c r="H31" s="112"/>
      <c r="I31" s="112"/>
      <c r="J31" s="112"/>
      <c r="K31" s="113"/>
      <c r="L31" s="112"/>
      <c r="M31" s="112"/>
      <c r="N31" s="112"/>
    </row>
    <row r="32" spans="1:14" ht="22.8" customHeight="1">
      <c r="C32" s="114" t="s">
        <v>818</v>
      </c>
      <c r="D32" s="115"/>
      <c r="E32" s="115"/>
      <c r="F32" s="116"/>
      <c r="G32" s="116"/>
      <c r="H32" s="116"/>
      <c r="I32" s="116"/>
      <c r="J32" s="116"/>
      <c r="K32" s="116"/>
      <c r="L32" s="116"/>
      <c r="M32" s="116"/>
      <c r="N32" s="116"/>
    </row>
    <row r="33" spans="3:14" ht="22.8" customHeight="1">
      <c r="C33" s="118"/>
      <c r="D33" s="119"/>
      <c r="E33" s="120"/>
      <c r="F33" s="118"/>
      <c r="G33" s="118"/>
      <c r="H33" s="118"/>
      <c r="I33" s="118"/>
      <c r="J33" s="118"/>
      <c r="K33" s="118"/>
      <c r="L33" s="118"/>
      <c r="M33" s="118"/>
      <c r="N33" s="121" t="s">
        <v>11</v>
      </c>
    </row>
    <row r="34" spans="3:14" ht="14.4">
      <c r="C34" s="374" t="s">
        <v>791</v>
      </c>
      <c r="D34" s="375"/>
      <c r="E34" s="375"/>
      <c r="F34" s="375"/>
      <c r="G34" s="375"/>
      <c r="H34" s="375"/>
      <c r="I34" s="375"/>
      <c r="J34" s="375"/>
      <c r="K34" s="375"/>
      <c r="L34" s="375"/>
      <c r="M34" s="375"/>
      <c r="N34" s="375"/>
    </row>
    <row r="35" spans="3:14">
      <c r="C35" s="122"/>
      <c r="D35" s="122"/>
      <c r="E35" s="122"/>
      <c r="F35" s="122"/>
      <c r="G35" s="122"/>
      <c r="H35" s="122"/>
      <c r="I35" s="122"/>
      <c r="J35" s="122"/>
      <c r="K35" s="122"/>
      <c r="L35" s="122"/>
      <c r="M35" s="122"/>
      <c r="N35" s="122"/>
    </row>
    <row r="36" spans="3:14" ht="14.4">
      <c r="C36" s="123"/>
      <c r="D36" s="376" t="s">
        <v>792</v>
      </c>
      <c r="E36" s="357"/>
      <c r="F36" s="355"/>
      <c r="G36" s="354" t="s">
        <v>697</v>
      </c>
      <c r="H36" s="355"/>
      <c r="I36" s="376" t="s">
        <v>793</v>
      </c>
      <c r="J36" s="357"/>
      <c r="K36" s="355"/>
      <c r="L36" s="372" t="s">
        <v>794</v>
      </c>
      <c r="M36" s="357"/>
      <c r="N36" s="355"/>
    </row>
    <row r="37" spans="3:14" ht="14.4">
      <c r="C37" s="124" t="s">
        <v>795</v>
      </c>
      <c r="D37" s="360" t="s">
        <v>796</v>
      </c>
      <c r="E37" s="361"/>
      <c r="F37" s="125"/>
      <c r="G37" s="368" t="s">
        <v>797</v>
      </c>
      <c r="H37" s="359"/>
      <c r="I37" s="360" t="s">
        <v>798</v>
      </c>
      <c r="J37" s="361"/>
      <c r="K37" s="125"/>
      <c r="L37" s="360" t="s">
        <v>798</v>
      </c>
      <c r="M37" s="361"/>
      <c r="N37" s="126"/>
    </row>
    <row r="38" spans="3:14">
      <c r="C38" s="127"/>
      <c r="D38" s="128"/>
      <c r="E38" s="128"/>
      <c r="F38" s="129" t="s">
        <v>799</v>
      </c>
      <c r="G38" s="130"/>
      <c r="H38" s="130"/>
      <c r="I38" s="128"/>
      <c r="J38" s="128"/>
      <c r="K38" s="129" t="s">
        <v>799</v>
      </c>
      <c r="L38" s="128"/>
      <c r="M38" s="128"/>
      <c r="N38" s="129" t="s">
        <v>799</v>
      </c>
    </row>
    <row r="39" spans="3:14">
      <c r="C39" s="131"/>
      <c r="D39" s="132">
        <v>2018</v>
      </c>
      <c r="E39" s="132">
        <v>2019</v>
      </c>
      <c r="F39" s="132" t="s">
        <v>819</v>
      </c>
      <c r="G39" s="132">
        <v>2018</v>
      </c>
      <c r="H39" s="132">
        <v>2019</v>
      </c>
      <c r="I39" s="132">
        <v>2018</v>
      </c>
      <c r="J39" s="132">
        <v>2019</v>
      </c>
      <c r="K39" s="132" t="s">
        <v>819</v>
      </c>
      <c r="L39" s="132">
        <v>2018</v>
      </c>
      <c r="M39" s="132">
        <v>2019</v>
      </c>
      <c r="N39" s="132" t="s">
        <v>819</v>
      </c>
    </row>
    <row r="40" spans="3:14" ht="14.4">
      <c r="C40" s="356" t="s">
        <v>801</v>
      </c>
      <c r="D40" s="357"/>
      <c r="E40" s="357"/>
      <c r="F40" s="357"/>
      <c r="G40" s="357"/>
      <c r="H40" s="357"/>
      <c r="I40" s="357"/>
      <c r="J40" s="357"/>
      <c r="K40" s="357"/>
      <c r="L40" s="357"/>
      <c r="M40" s="357"/>
      <c r="N40" s="355"/>
    </row>
    <row r="41" spans="3:14">
      <c r="C41" s="133" t="s">
        <v>802</v>
      </c>
      <c r="D41" s="134">
        <v>21592</v>
      </c>
      <c r="E41" s="134">
        <v>22526</v>
      </c>
      <c r="F41" s="135">
        <v>104.3</v>
      </c>
      <c r="G41" s="134">
        <v>280.7</v>
      </c>
      <c r="H41" s="134">
        <v>309.10000000000002</v>
      </c>
      <c r="I41" s="134">
        <v>606003.30000000005</v>
      </c>
      <c r="J41" s="134">
        <v>696348.9</v>
      </c>
      <c r="K41" s="135">
        <v>114.9</v>
      </c>
      <c r="L41" s="136"/>
      <c r="M41" s="134"/>
      <c r="N41" s="135"/>
    </row>
    <row r="42" spans="3:14" ht="14.4">
      <c r="C42" s="137" t="s">
        <v>804</v>
      </c>
      <c r="D42" s="138"/>
      <c r="E42" s="138"/>
      <c r="F42" s="139"/>
      <c r="G42" s="138"/>
      <c r="H42" s="138"/>
      <c r="I42" s="138">
        <v>78265.3</v>
      </c>
      <c r="J42" s="138">
        <v>93451.5</v>
      </c>
      <c r="K42" s="139">
        <v>119.4</v>
      </c>
      <c r="L42" s="348" t="s">
        <v>805</v>
      </c>
      <c r="M42" s="349"/>
      <c r="N42" s="350"/>
    </row>
    <row r="43" spans="3:14">
      <c r="C43" s="137" t="s">
        <v>306</v>
      </c>
      <c r="D43" s="138">
        <v>24075</v>
      </c>
      <c r="E43" s="140">
        <v>22379</v>
      </c>
      <c r="F43" s="139">
        <v>93</v>
      </c>
      <c r="G43" s="138">
        <v>397.4</v>
      </c>
      <c r="H43" s="138">
        <v>428.3</v>
      </c>
      <c r="I43" s="138">
        <v>956750</v>
      </c>
      <c r="J43" s="138">
        <v>958603.5</v>
      </c>
      <c r="K43" s="141">
        <v>100.2</v>
      </c>
      <c r="L43" s="142">
        <v>21</v>
      </c>
      <c r="M43" s="201">
        <v>19.84</v>
      </c>
      <c r="N43" s="141">
        <v>94.476190476190482</v>
      </c>
    </row>
    <row r="44" spans="3:14" ht="34.200000000000003" customHeight="1">
      <c r="C44" s="143" t="s">
        <v>806</v>
      </c>
      <c r="D44" s="144">
        <v>8669</v>
      </c>
      <c r="E44" s="138">
        <v>9249</v>
      </c>
      <c r="F44" s="145">
        <v>106.7</v>
      </c>
      <c r="G44" s="144">
        <v>292.3</v>
      </c>
      <c r="H44" s="144">
        <v>295.60000000000002</v>
      </c>
      <c r="I44" s="144">
        <v>253361</v>
      </c>
      <c r="J44" s="144">
        <v>273409.5</v>
      </c>
      <c r="K44" s="139">
        <v>107.9</v>
      </c>
      <c r="L44" s="144">
        <v>12116.8</v>
      </c>
      <c r="M44" s="146">
        <v>17138.7</v>
      </c>
      <c r="N44" s="139">
        <v>141.4</v>
      </c>
    </row>
    <row r="45" spans="3:14" ht="22.8" customHeight="1">
      <c r="C45" s="147" t="s">
        <v>807</v>
      </c>
      <c r="D45" s="138">
        <v>145222</v>
      </c>
      <c r="E45" s="140">
        <v>153003</v>
      </c>
      <c r="F45" s="139">
        <v>105.4</v>
      </c>
      <c r="G45" s="140">
        <v>410.8</v>
      </c>
      <c r="H45" s="140">
        <v>427.4</v>
      </c>
      <c r="I45" s="138">
        <v>5966002.5999999996</v>
      </c>
      <c r="J45" s="138">
        <v>6538601</v>
      </c>
      <c r="K45" s="139">
        <v>109.6</v>
      </c>
      <c r="L45" s="140">
        <v>2225131.7000000002</v>
      </c>
      <c r="M45" s="148">
        <v>2247186.2999999998</v>
      </c>
      <c r="N45" s="139">
        <v>101</v>
      </c>
    </row>
    <row r="46" spans="3:14" ht="24" customHeight="1">
      <c r="C46" s="149" t="s">
        <v>808</v>
      </c>
      <c r="D46" s="150">
        <v>153891</v>
      </c>
      <c r="E46" s="150">
        <v>162252</v>
      </c>
      <c r="F46" s="151">
        <v>105.4</v>
      </c>
      <c r="G46" s="150">
        <v>404.1</v>
      </c>
      <c r="H46" s="150">
        <v>419.8</v>
      </c>
      <c r="I46" s="150">
        <v>6219363.5999999996</v>
      </c>
      <c r="J46" s="150">
        <v>6812010.5</v>
      </c>
      <c r="K46" s="151">
        <v>109.5</v>
      </c>
      <c r="L46" s="152"/>
      <c r="M46" s="152"/>
      <c r="N46" s="153"/>
    </row>
    <row r="47" spans="3:14" ht="24" customHeight="1">
      <c r="C47" s="149" t="s">
        <v>809</v>
      </c>
      <c r="D47" s="154">
        <v>199558</v>
      </c>
      <c r="E47" s="150">
        <v>207157</v>
      </c>
      <c r="F47" s="151">
        <v>103.8</v>
      </c>
      <c r="G47" s="150"/>
      <c r="H47" s="150"/>
      <c r="I47" s="154">
        <v>7860382.2000000002</v>
      </c>
      <c r="J47" s="154">
        <v>8560414.4000000004</v>
      </c>
      <c r="K47" s="151">
        <v>108.9</v>
      </c>
      <c r="L47" s="150"/>
      <c r="M47" s="150"/>
      <c r="N47" s="151"/>
    </row>
    <row r="48" spans="3:14" ht="14.4">
      <c r="C48" s="356" t="s">
        <v>810</v>
      </c>
      <c r="D48" s="357"/>
      <c r="E48" s="357"/>
      <c r="F48" s="357"/>
      <c r="G48" s="357"/>
      <c r="H48" s="357"/>
      <c r="I48" s="357"/>
      <c r="J48" s="357"/>
      <c r="K48" s="357"/>
      <c r="L48" s="357"/>
      <c r="M48" s="357"/>
      <c r="N48" s="355"/>
    </row>
    <row r="49" spans="3:14">
      <c r="C49" s="133" t="s">
        <v>811</v>
      </c>
      <c r="D49" s="134">
        <v>883</v>
      </c>
      <c r="E49" s="134">
        <v>903</v>
      </c>
      <c r="F49" s="135">
        <v>102.3</v>
      </c>
      <c r="G49" s="134">
        <v>76.5</v>
      </c>
      <c r="H49" s="134">
        <v>74.8</v>
      </c>
      <c r="I49" s="134">
        <v>6758.2</v>
      </c>
      <c r="J49" s="134">
        <v>6758.2</v>
      </c>
      <c r="K49" s="135">
        <v>100</v>
      </c>
      <c r="L49" s="134">
        <v>100</v>
      </c>
      <c r="M49" s="195">
        <v>100</v>
      </c>
      <c r="N49" s="135">
        <v>100</v>
      </c>
    </row>
    <row r="50" spans="3:14">
      <c r="C50" s="137" t="s">
        <v>813</v>
      </c>
      <c r="D50" s="138">
        <v>7971</v>
      </c>
      <c r="E50" s="138">
        <v>8021</v>
      </c>
      <c r="F50" s="139">
        <v>100.6</v>
      </c>
      <c r="G50" s="138">
        <v>57.4</v>
      </c>
      <c r="H50" s="138">
        <v>57</v>
      </c>
      <c r="I50" s="138">
        <v>45735.4</v>
      </c>
      <c r="J50" s="138">
        <v>45735.4</v>
      </c>
      <c r="K50" s="139">
        <v>100</v>
      </c>
      <c r="L50" s="138">
        <v>29500</v>
      </c>
      <c r="M50" s="196">
        <v>29800</v>
      </c>
      <c r="N50" s="139">
        <v>101</v>
      </c>
    </row>
    <row r="51" spans="3:14">
      <c r="C51" s="137" t="s">
        <v>814</v>
      </c>
      <c r="D51" s="138">
        <v>1562</v>
      </c>
      <c r="E51" s="138">
        <v>1582</v>
      </c>
      <c r="F51" s="139">
        <v>101.3</v>
      </c>
      <c r="G51" s="138"/>
      <c r="H51" s="138"/>
      <c r="I51" s="138">
        <v>11308.9</v>
      </c>
      <c r="J51" s="138">
        <v>11308.9</v>
      </c>
      <c r="K51" s="139">
        <v>100</v>
      </c>
      <c r="L51" s="138">
        <v>650</v>
      </c>
      <c r="M51" s="197">
        <v>700</v>
      </c>
      <c r="N51" s="141">
        <v>107.7</v>
      </c>
    </row>
    <row r="52" spans="3:14" ht="48" customHeight="1">
      <c r="C52" s="149" t="s">
        <v>815</v>
      </c>
      <c r="D52" s="155">
        <v>10416</v>
      </c>
      <c r="E52" s="155">
        <v>10506</v>
      </c>
      <c r="F52" s="156">
        <v>100.9</v>
      </c>
      <c r="G52" s="157"/>
      <c r="H52" s="157"/>
      <c r="I52" s="155">
        <v>63802.5</v>
      </c>
      <c r="J52" s="155">
        <v>63802.5</v>
      </c>
      <c r="K52" s="156">
        <v>100</v>
      </c>
      <c r="L52" s="155">
        <v>30250</v>
      </c>
      <c r="M52" s="155">
        <v>30600</v>
      </c>
      <c r="N52" s="158">
        <v>101.2</v>
      </c>
    </row>
    <row r="53" spans="3:14" ht="36" customHeight="1">
      <c r="C53" s="149" t="s">
        <v>816</v>
      </c>
      <c r="D53" s="155">
        <v>209974</v>
      </c>
      <c r="E53" s="155">
        <v>217663</v>
      </c>
      <c r="F53" s="156">
        <v>103.7</v>
      </c>
      <c r="G53" s="157"/>
      <c r="H53" s="157"/>
      <c r="I53" s="155">
        <v>7924184.7000000002</v>
      </c>
      <c r="J53" s="155">
        <v>8624216.9000000004</v>
      </c>
      <c r="K53" s="156">
        <v>108.8</v>
      </c>
      <c r="L53" s="157"/>
      <c r="M53" s="155"/>
      <c r="N53" s="156"/>
    </row>
    <row r="54" spans="3:14">
      <c r="C54" s="159" t="s">
        <v>820</v>
      </c>
      <c r="D54" s="160"/>
      <c r="E54" s="161"/>
      <c r="F54" s="162"/>
      <c r="G54" s="161"/>
      <c r="H54" s="161"/>
      <c r="I54" s="161"/>
      <c r="J54" s="161"/>
      <c r="K54" s="162"/>
      <c r="L54" s="161"/>
      <c r="M54" s="161"/>
      <c r="N54" s="161"/>
    </row>
    <row r="55" spans="3:14">
      <c r="C55" s="112"/>
      <c r="D55" s="111"/>
      <c r="E55" s="112"/>
      <c r="F55" s="113"/>
      <c r="G55" s="112"/>
      <c r="H55" s="112"/>
      <c r="I55" s="112"/>
      <c r="J55" s="112"/>
      <c r="K55" s="113"/>
      <c r="L55" s="112"/>
      <c r="M55" s="112"/>
      <c r="N55" s="112"/>
    </row>
    <row r="56" spans="3:14" ht="22.8" customHeight="1">
      <c r="C56" s="114" t="s">
        <v>821</v>
      </c>
      <c r="D56" s="115"/>
      <c r="E56" s="115"/>
      <c r="F56" s="116"/>
      <c r="G56" s="116"/>
      <c r="H56" s="116"/>
      <c r="I56" s="116"/>
      <c r="J56" s="116"/>
      <c r="K56" s="116"/>
      <c r="L56" s="116"/>
      <c r="M56" s="116"/>
      <c r="N56" s="116"/>
    </row>
    <row r="57" spans="3:14" ht="22.8" customHeight="1">
      <c r="C57" s="117"/>
      <c r="D57" s="119"/>
      <c r="E57" s="120"/>
      <c r="F57" s="117"/>
      <c r="G57" s="118"/>
      <c r="H57" s="118"/>
      <c r="I57" s="118"/>
      <c r="J57" s="118"/>
      <c r="K57" s="117"/>
      <c r="L57" s="118"/>
      <c r="M57" s="118"/>
      <c r="N57" s="121" t="s">
        <v>11</v>
      </c>
    </row>
    <row r="58" spans="3:14" ht="14.4">
      <c r="C58" s="378" t="s">
        <v>791</v>
      </c>
      <c r="D58" s="375"/>
      <c r="E58" s="375"/>
      <c r="F58" s="375"/>
      <c r="G58" s="375"/>
      <c r="H58" s="375"/>
      <c r="I58" s="375"/>
      <c r="J58" s="375"/>
      <c r="K58" s="375"/>
      <c r="L58" s="375"/>
      <c r="M58" s="375"/>
      <c r="N58" s="375"/>
    </row>
    <row r="59" spans="3:14">
      <c r="C59" s="163"/>
      <c r="D59" s="163"/>
      <c r="E59" s="163"/>
      <c r="F59" s="163"/>
      <c r="G59" s="163"/>
      <c r="H59" s="163"/>
      <c r="I59" s="163"/>
      <c r="J59" s="163"/>
      <c r="K59" s="163"/>
      <c r="L59" s="163"/>
      <c r="M59" s="163"/>
      <c r="N59" s="163"/>
    </row>
    <row r="60" spans="3:14" ht="14.4">
      <c r="C60" s="164"/>
      <c r="D60" s="373" t="s">
        <v>792</v>
      </c>
      <c r="E60" s="357"/>
      <c r="F60" s="355"/>
      <c r="G60" s="373" t="s">
        <v>697</v>
      </c>
      <c r="H60" s="355"/>
      <c r="I60" s="373" t="s">
        <v>793</v>
      </c>
      <c r="J60" s="357"/>
      <c r="K60" s="355"/>
      <c r="L60" s="367" t="s">
        <v>794</v>
      </c>
      <c r="M60" s="357"/>
      <c r="N60" s="355"/>
    </row>
    <row r="61" spans="3:14" ht="14.4">
      <c r="C61" s="165" t="s">
        <v>795</v>
      </c>
      <c r="D61" s="364" t="s">
        <v>796</v>
      </c>
      <c r="E61" s="361"/>
      <c r="F61" s="166"/>
      <c r="G61" s="358" t="s">
        <v>797</v>
      </c>
      <c r="H61" s="359"/>
      <c r="I61" s="364" t="s">
        <v>798</v>
      </c>
      <c r="J61" s="361"/>
      <c r="K61" s="166"/>
      <c r="L61" s="364" t="s">
        <v>798</v>
      </c>
      <c r="M61" s="361"/>
      <c r="N61" s="167"/>
    </row>
    <row r="62" spans="3:14">
      <c r="C62" s="168"/>
      <c r="D62" s="164"/>
      <c r="E62" s="164"/>
      <c r="F62" s="169" t="s">
        <v>799</v>
      </c>
      <c r="G62" s="164"/>
      <c r="H62" s="164"/>
      <c r="I62" s="164"/>
      <c r="J62" s="164"/>
      <c r="K62" s="169" t="s">
        <v>799</v>
      </c>
      <c r="L62" s="164"/>
      <c r="M62" s="164"/>
      <c r="N62" s="169" t="s">
        <v>799</v>
      </c>
    </row>
    <row r="63" spans="3:14">
      <c r="C63" s="170"/>
      <c r="D63" s="171">
        <v>2022</v>
      </c>
      <c r="E63" s="171">
        <v>2022</v>
      </c>
      <c r="F63" s="171" t="s">
        <v>822</v>
      </c>
      <c r="G63" s="171">
        <v>2022</v>
      </c>
      <c r="H63" s="171">
        <v>2023</v>
      </c>
      <c r="I63" s="171">
        <v>2022</v>
      </c>
      <c r="J63" s="171">
        <v>2023</v>
      </c>
      <c r="K63" s="171" t="s">
        <v>822</v>
      </c>
      <c r="L63" s="171">
        <v>2022</v>
      </c>
      <c r="M63" s="171">
        <v>2023</v>
      </c>
      <c r="N63" s="171" t="s">
        <v>822</v>
      </c>
    </row>
    <row r="64" spans="3:14" ht="14.4">
      <c r="C64" s="371" t="s">
        <v>801</v>
      </c>
      <c r="D64" s="357"/>
      <c r="E64" s="357"/>
      <c r="F64" s="357"/>
      <c r="G64" s="357"/>
      <c r="H64" s="357"/>
      <c r="I64" s="357"/>
      <c r="J64" s="357"/>
      <c r="K64" s="357"/>
      <c r="L64" s="357"/>
      <c r="M64" s="357"/>
      <c r="N64" s="355"/>
    </row>
    <row r="65" spans="3:14">
      <c r="C65" s="172" t="s">
        <v>802</v>
      </c>
      <c r="D65" s="173">
        <v>23619</v>
      </c>
      <c r="E65" s="173">
        <v>20676</v>
      </c>
      <c r="F65" s="174">
        <v>87.5</v>
      </c>
      <c r="G65" s="175">
        <v>302.7</v>
      </c>
      <c r="H65" s="175">
        <v>307</v>
      </c>
      <c r="I65" s="173">
        <v>714889.2</v>
      </c>
      <c r="J65" s="173">
        <v>634693.19999999995</v>
      </c>
      <c r="K65" s="174">
        <v>88.8</v>
      </c>
      <c r="L65" s="173"/>
      <c r="M65" s="173"/>
      <c r="N65" s="174"/>
    </row>
    <row r="66" spans="3:14" ht="14.4">
      <c r="C66" s="176" t="s">
        <v>804</v>
      </c>
      <c r="D66" s="177"/>
      <c r="E66" s="177"/>
      <c r="F66" s="178"/>
      <c r="G66" s="179"/>
      <c r="H66" s="179"/>
      <c r="I66" s="177">
        <v>69339.520000000004</v>
      </c>
      <c r="J66" s="177">
        <v>102357.4</v>
      </c>
      <c r="K66" s="178">
        <v>147.6</v>
      </c>
      <c r="L66" s="377" t="s">
        <v>805</v>
      </c>
      <c r="M66" s="349"/>
      <c r="N66" s="350"/>
    </row>
    <row r="67" spans="3:14">
      <c r="C67" s="176" t="s">
        <v>306</v>
      </c>
      <c r="D67" s="177">
        <v>20877</v>
      </c>
      <c r="E67" s="177">
        <v>16733</v>
      </c>
      <c r="F67" s="178">
        <v>80.2</v>
      </c>
      <c r="G67" s="179">
        <v>393.9</v>
      </c>
      <c r="H67" s="179">
        <v>433.9</v>
      </c>
      <c r="I67" s="177">
        <v>822412.80000000005</v>
      </c>
      <c r="J67" s="177">
        <v>726076.7</v>
      </c>
      <c r="K67" s="178">
        <v>88.3</v>
      </c>
      <c r="L67" s="180">
        <v>19.899999999999999</v>
      </c>
      <c r="M67" s="202">
        <v>17.7</v>
      </c>
      <c r="N67" s="180">
        <v>88.9</v>
      </c>
    </row>
    <row r="68" spans="3:14" ht="34.200000000000003" customHeight="1">
      <c r="C68" s="181" t="s">
        <v>806</v>
      </c>
      <c r="D68" s="173">
        <v>12550</v>
      </c>
      <c r="E68" s="173">
        <v>12306</v>
      </c>
      <c r="F68" s="174">
        <v>98.1</v>
      </c>
      <c r="G68" s="175">
        <v>303.8</v>
      </c>
      <c r="H68" s="175">
        <v>341.2</v>
      </c>
      <c r="I68" s="173">
        <v>381212.8</v>
      </c>
      <c r="J68" s="173">
        <v>419833.7</v>
      </c>
      <c r="K68" s="174">
        <v>110.1</v>
      </c>
      <c r="L68" s="177">
        <v>8131</v>
      </c>
      <c r="M68" s="182">
        <v>8937.2000000000007</v>
      </c>
      <c r="N68" s="178">
        <v>109.9</v>
      </c>
    </row>
    <row r="69" spans="3:14" ht="22.8" customHeight="1">
      <c r="C69" s="183" t="s">
        <v>807</v>
      </c>
      <c r="D69" s="177">
        <v>154616</v>
      </c>
      <c r="E69" s="177">
        <v>154293</v>
      </c>
      <c r="F69" s="178">
        <v>99.8</v>
      </c>
      <c r="G69" s="179">
        <v>393.1</v>
      </c>
      <c r="H69" s="179">
        <v>435.8</v>
      </c>
      <c r="I69" s="177">
        <v>6077988.0999999996</v>
      </c>
      <c r="J69" s="177">
        <v>6723533</v>
      </c>
      <c r="K69" s="178">
        <v>110.6</v>
      </c>
      <c r="L69" s="177">
        <v>2102361.2999999998</v>
      </c>
      <c r="M69" s="182">
        <v>2356690.2999999998</v>
      </c>
      <c r="N69" s="178">
        <v>112.1</v>
      </c>
    </row>
    <row r="70" spans="3:14" ht="24" customHeight="1">
      <c r="C70" s="184" t="s">
        <v>808</v>
      </c>
      <c r="D70" s="185">
        <v>167166</v>
      </c>
      <c r="E70" s="185">
        <v>166599</v>
      </c>
      <c r="F70" s="186">
        <v>99.7</v>
      </c>
      <c r="G70" s="187">
        <v>386.4</v>
      </c>
      <c r="H70" s="187">
        <v>428.8</v>
      </c>
      <c r="I70" s="188">
        <v>6459200.9000000004</v>
      </c>
      <c r="J70" s="188">
        <v>7143366.7000000002</v>
      </c>
      <c r="K70" s="189">
        <v>110.6</v>
      </c>
      <c r="L70" s="185"/>
      <c r="M70" s="185"/>
      <c r="N70" s="186"/>
    </row>
    <row r="71" spans="3:14" ht="24" customHeight="1">
      <c r="C71" s="184" t="s">
        <v>809</v>
      </c>
      <c r="D71" s="185">
        <v>211662</v>
      </c>
      <c r="E71" s="185">
        <v>204008</v>
      </c>
      <c r="F71" s="186">
        <v>96.4</v>
      </c>
      <c r="G71" s="187">
        <v>381.1</v>
      </c>
      <c r="H71" s="187">
        <v>421.9</v>
      </c>
      <c r="I71" s="188">
        <v>8065842.4199999999</v>
      </c>
      <c r="J71" s="188">
        <v>8606494</v>
      </c>
      <c r="K71" s="189">
        <v>106.7</v>
      </c>
      <c r="L71" s="185"/>
      <c r="M71" s="185"/>
      <c r="N71" s="186"/>
    </row>
    <row r="72" spans="3:14" ht="14.4">
      <c r="C72" s="371" t="s">
        <v>810</v>
      </c>
      <c r="D72" s="357"/>
      <c r="E72" s="357"/>
      <c r="F72" s="357"/>
      <c r="G72" s="357"/>
      <c r="H72" s="357"/>
      <c r="I72" s="357"/>
      <c r="J72" s="357"/>
      <c r="K72" s="357"/>
      <c r="L72" s="357"/>
      <c r="M72" s="357"/>
      <c r="N72" s="355"/>
    </row>
    <row r="73" spans="3:14">
      <c r="C73" s="172" t="s">
        <v>811</v>
      </c>
      <c r="D73" s="173">
        <v>995</v>
      </c>
      <c r="E73" s="173">
        <v>999</v>
      </c>
      <c r="F73" s="174">
        <v>100.4</v>
      </c>
      <c r="G73" s="175">
        <v>75.7</v>
      </c>
      <c r="H73" s="175">
        <v>72.3</v>
      </c>
      <c r="I73" s="173">
        <v>7535.2</v>
      </c>
      <c r="J73" s="173">
        <v>7218.1</v>
      </c>
      <c r="K73" s="174">
        <v>95.8</v>
      </c>
      <c r="L73" s="173">
        <v>400</v>
      </c>
      <c r="M73" s="198">
        <v>350</v>
      </c>
      <c r="N73" s="174">
        <v>87.5</v>
      </c>
    </row>
    <row r="74" spans="3:14">
      <c r="C74" s="176" t="s">
        <v>813</v>
      </c>
      <c r="D74" s="177">
        <v>4291</v>
      </c>
      <c r="E74" s="177">
        <v>4491</v>
      </c>
      <c r="F74" s="178">
        <v>104.7</v>
      </c>
      <c r="G74" s="179">
        <v>58.1</v>
      </c>
      <c r="H74" s="179">
        <v>51.2</v>
      </c>
      <c r="I74" s="177">
        <v>24930</v>
      </c>
      <c r="J74" s="177">
        <v>22980</v>
      </c>
      <c r="K74" s="178">
        <v>92.2</v>
      </c>
      <c r="L74" s="177">
        <v>15000</v>
      </c>
      <c r="M74" s="199">
        <v>13000</v>
      </c>
      <c r="N74" s="178">
        <v>86.7</v>
      </c>
    </row>
    <row r="75" spans="3:14">
      <c r="C75" s="176" t="s">
        <v>814</v>
      </c>
      <c r="D75" s="177">
        <v>1503</v>
      </c>
      <c r="E75" s="177">
        <v>1495</v>
      </c>
      <c r="F75" s="178">
        <v>99.5</v>
      </c>
      <c r="G75" s="179"/>
      <c r="H75" s="179"/>
      <c r="I75" s="177">
        <v>10345.799999999999</v>
      </c>
      <c r="J75" s="177">
        <v>9991</v>
      </c>
      <c r="K75" s="178">
        <v>96.6</v>
      </c>
      <c r="L75" s="177">
        <v>400</v>
      </c>
      <c r="M75" s="199">
        <v>350</v>
      </c>
      <c r="N75" s="178">
        <v>87.5</v>
      </c>
    </row>
    <row r="76" spans="3:14" ht="48" customHeight="1">
      <c r="C76" s="184" t="s">
        <v>815</v>
      </c>
      <c r="D76" s="185">
        <v>6789</v>
      </c>
      <c r="E76" s="185">
        <v>6985</v>
      </c>
      <c r="F76" s="186">
        <v>102.9</v>
      </c>
      <c r="G76" s="187"/>
      <c r="H76" s="187"/>
      <c r="I76" s="188">
        <v>42811</v>
      </c>
      <c r="J76" s="188">
        <v>40189.1</v>
      </c>
      <c r="K76" s="189">
        <v>93.9</v>
      </c>
      <c r="L76" s="185">
        <v>15800</v>
      </c>
      <c r="M76" s="185">
        <v>13700</v>
      </c>
      <c r="N76" s="186">
        <v>86.7</v>
      </c>
    </row>
    <row r="77" spans="3:14" ht="36" customHeight="1">
      <c r="C77" s="184" t="s">
        <v>816</v>
      </c>
      <c r="D77" s="185">
        <v>218451</v>
      </c>
      <c r="E77" s="185">
        <v>210993</v>
      </c>
      <c r="F77" s="186">
        <v>96.6</v>
      </c>
      <c r="G77" s="187"/>
      <c r="H77" s="187"/>
      <c r="I77" s="188">
        <v>8108653.4199999999</v>
      </c>
      <c r="J77" s="188">
        <v>8646683.0999999996</v>
      </c>
      <c r="K77" s="189">
        <v>106.6</v>
      </c>
      <c r="L77" s="185"/>
      <c r="M77" s="185"/>
      <c r="N77" s="186"/>
    </row>
    <row r="78" spans="3:14">
      <c r="C78" s="190">
        <v>2022</v>
      </c>
      <c r="D78" s="191"/>
      <c r="E78" s="192"/>
      <c r="F78" s="193"/>
      <c r="G78" s="192"/>
      <c r="H78" s="192"/>
      <c r="I78" s="192"/>
      <c r="J78" s="192"/>
      <c r="K78" s="193"/>
      <c r="L78" s="192"/>
      <c r="M78" s="192"/>
      <c r="N78" s="192"/>
    </row>
  </sheetData>
  <mergeCells count="34">
    <mergeCell ref="D61:E61"/>
    <mergeCell ref="I37:J37"/>
    <mergeCell ref="C48:N48"/>
    <mergeCell ref="G13:H13"/>
    <mergeCell ref="C72:N72"/>
    <mergeCell ref="L36:N36"/>
    <mergeCell ref="I60:K60"/>
    <mergeCell ref="D37:E37"/>
    <mergeCell ref="D60:F60"/>
    <mergeCell ref="C34:N34"/>
    <mergeCell ref="I36:K36"/>
    <mergeCell ref="L66:N66"/>
    <mergeCell ref="C58:N58"/>
    <mergeCell ref="D36:F36"/>
    <mergeCell ref="I13:J13"/>
    <mergeCell ref="C64:N64"/>
    <mergeCell ref="G61:H61"/>
    <mergeCell ref="L37:M37"/>
    <mergeCell ref="I12:K12"/>
    <mergeCell ref="I61:J61"/>
    <mergeCell ref="L13:M13"/>
    <mergeCell ref="L60:N60"/>
    <mergeCell ref="G37:H37"/>
    <mergeCell ref="L12:N12"/>
    <mergeCell ref="L61:M61"/>
    <mergeCell ref="G60:H60"/>
    <mergeCell ref="G12:H12"/>
    <mergeCell ref="C10:N10"/>
    <mergeCell ref="L42:N42"/>
    <mergeCell ref="L18:N18"/>
    <mergeCell ref="G36:H36"/>
    <mergeCell ref="C40:N40"/>
    <mergeCell ref="D13:E13"/>
    <mergeCell ref="D12:F12"/>
  </mergeCells>
  <hyperlinks>
    <hyperlink ref="A1" location="SOMMAIRE!A1" display="SOMMAIRE" xr:uid="{00000000-0004-0000-1400-000000000000}"/>
  </hyperlinks>
  <pageMargins left="0.39370078740157483" right="0.1362204724409449" top="0.94645669291338586" bottom="1.143700787401575" header="0.75" footer="0.75"/>
  <pageSetup paperSize="9" fitToWidth="0"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20"/>
  <sheetViews>
    <sheetView workbookViewId="0">
      <pane xSplit="3" ySplit="1" topLeftCell="D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12.33203125" style="2" bestFit="1" customWidth="1"/>
    <col min="2" max="2" width="31.77734375" style="1" customWidth="1"/>
    <col min="3" max="3" width="20.6640625" style="1" bestFit="1" customWidth="1"/>
    <col min="4" max="4" width="10.44140625" style="1" bestFit="1" customWidth="1"/>
    <col min="5" max="6" width="19.109375" style="1" bestFit="1" customWidth="1"/>
    <col min="7" max="7" width="6.6640625" style="2" bestFit="1" customWidth="1"/>
    <col min="8" max="8" width="12.109375" style="2" customWidth="1"/>
    <col min="9" max="9" width="10.33203125" style="2" customWidth="1"/>
    <col min="10" max="10" width="12.109375" style="2" bestFit="1" customWidth="1"/>
    <col min="11" max="11" width="12.109375" style="2" customWidth="1"/>
    <col min="12" max="12" width="18.88671875" style="2" bestFit="1" customWidth="1"/>
    <col min="13" max="13" width="18.88671875" style="2" customWidth="1"/>
    <col min="14" max="16" width="20" style="1" customWidth="1"/>
    <col min="17" max="18" width="18.6640625" style="1" customWidth="1"/>
    <col min="19" max="20" width="21.77734375" style="1" customWidth="1"/>
    <col min="21" max="21" width="11.6640625" style="1" bestFit="1" customWidth="1"/>
    <col min="22" max="22" width="13.109375" style="1" customWidth="1"/>
    <col min="23" max="23" width="9.109375" style="1" customWidth="1"/>
    <col min="24" max="16384" width="9.109375" style="1"/>
  </cols>
  <sheetData>
    <row r="1" spans="1:22" ht="38.4" customHeight="1" thickBot="1">
      <c r="A1" s="10" t="s">
        <v>691</v>
      </c>
      <c r="B1" s="11" t="s">
        <v>333</v>
      </c>
      <c r="C1" s="11" t="s">
        <v>334</v>
      </c>
      <c r="D1" s="11" t="s">
        <v>692</v>
      </c>
      <c r="E1" s="11" t="s">
        <v>823</v>
      </c>
      <c r="F1" s="11" t="s">
        <v>824</v>
      </c>
      <c r="G1" s="12" t="str">
        <f>Etiquettes!$A$5</f>
        <v>Campagne</v>
      </c>
      <c r="H1" s="12" t="str">
        <f>Etiquettes!$A$4</f>
        <v>Filière</v>
      </c>
      <c r="I1" s="12" t="str">
        <f>Etiquettes!$A$3</f>
        <v>Type de matière</v>
      </c>
      <c r="J1" s="12" t="str">
        <f>Etiquettes!$A$7</f>
        <v>Territoire</v>
      </c>
      <c r="K1" s="12" t="str">
        <f>Etiquettes!$A$6</f>
        <v>Unité</v>
      </c>
      <c r="L1" s="12" t="str">
        <f>Etiquettes!$A$12</f>
        <v>Type de donnée collectée</v>
      </c>
      <c r="M1" s="12" t="str">
        <f>Etiquettes!$A$10</f>
        <v>Source</v>
      </c>
      <c r="N1" s="12" t="str">
        <f>Etiquettes!$A$9</f>
        <v>Information collectée</v>
      </c>
      <c r="O1" s="12" t="str">
        <f>Etiquettes!$A$13</f>
        <v>Traduction</v>
      </c>
      <c r="P1" s="12" t="str">
        <f>Etiquettes!$A$11</f>
        <v>Hypothèse</v>
      </c>
      <c r="Q1" s="12" t="str">
        <f>Etiquettes!$A$8</f>
        <v>Année de la donnée collectée</v>
      </c>
      <c r="R1" s="12" t="str">
        <f>Etiquettes!$A$15</f>
        <v>Incohérence données collectées</v>
      </c>
      <c r="S1" s="12" t="str">
        <f>Etiquettes!$A$16</f>
        <v>Fiabilité des données</v>
      </c>
      <c r="T1" s="12" t="str">
        <f>Etiquettes!$A$17</f>
        <v>Méthode</v>
      </c>
      <c r="U1" s="11" t="s">
        <v>484</v>
      </c>
      <c r="V1" s="13" t="s">
        <v>485</v>
      </c>
    </row>
    <row r="2" spans="1:22" ht="14.4" customHeight="1">
      <c r="A2" s="2">
        <f>Contraintes!A6+1</f>
        <v>51</v>
      </c>
      <c r="B2" s="1" t="str">
        <f>Produits!$B$6</f>
        <v>Pommes de terre de féculerie</v>
      </c>
      <c r="C2" s="1" t="str">
        <f>Secteurs!$B$7</f>
        <v>Féculerie</v>
      </c>
      <c r="D2" s="206">
        <f>'Coproduits - ONRB'!C9</f>
        <v>0.1</v>
      </c>
      <c r="G2" s="1">
        <f>Etiquettes!$H$5</f>
        <v>0</v>
      </c>
      <c r="H2" s="1" t="str">
        <f>Etiquettes!$C$4</f>
        <v>Pomme de terre</v>
      </c>
      <c r="I2" s="16">
        <f>Etiquettes!$H$3</f>
        <v>0</v>
      </c>
      <c r="J2" s="2" t="s">
        <v>181</v>
      </c>
      <c r="K2" s="16">
        <f>Etiquettes!$H$6</f>
        <v>0</v>
      </c>
      <c r="S2" s="16"/>
      <c r="T2" s="16"/>
      <c r="V2" s="380" t="s">
        <v>825</v>
      </c>
    </row>
    <row r="3" spans="1:22">
      <c r="A3" s="2">
        <f>Contraintes!A7+1</f>
        <v>51</v>
      </c>
      <c r="B3" s="1" t="str">
        <f>Secteurs!$B$7</f>
        <v>Féculerie</v>
      </c>
      <c r="C3" s="1" t="str">
        <f>Produits!$B$51</f>
        <v>Pulpes et solubles</v>
      </c>
      <c r="D3" s="1">
        <v>-1</v>
      </c>
      <c r="G3" s="1">
        <f>Etiquettes!$H$5</f>
        <v>0</v>
      </c>
      <c r="H3" s="1" t="str">
        <f>Etiquettes!$C$4</f>
        <v>Pomme de terre</v>
      </c>
      <c r="I3" s="16">
        <f>Etiquettes!$H$3</f>
        <v>0</v>
      </c>
      <c r="J3" s="2" t="s">
        <v>181</v>
      </c>
      <c r="K3" s="16">
        <f>Etiquettes!$H$6</f>
        <v>0</v>
      </c>
      <c r="L3" s="16" t="s">
        <v>710</v>
      </c>
      <c r="M3" s="16"/>
      <c r="N3" s="1" t="str">
        <f>'Coproduits - ONRB'!$B$6</f>
        <v>ONRB - FranceAgriMer</v>
      </c>
      <c r="O3" s="16" t="s">
        <v>47</v>
      </c>
      <c r="P3" s="15">
        <f>Etiquettes!$I$11</f>
        <v>0</v>
      </c>
      <c r="Q3" t="str">
        <f>_xlfn.CONCAT(L3," = ",MROUND(D2*100,0.01)," % (",N3,")")</f>
        <v>Rendement de transformation de la pomme de terre en pulpes et solubles = 10 % (ONRB - FranceAgriMer)</v>
      </c>
      <c r="R3">
        <f>Etiquettes!$K$15</f>
        <v>0</v>
      </c>
      <c r="S3" s="16" t="s">
        <v>699</v>
      </c>
      <c r="T3" s="16">
        <f>Etiquettes!$H$17</f>
        <v>0</v>
      </c>
      <c r="V3" s="381"/>
    </row>
    <row r="4" spans="1:22">
      <c r="A4" s="2">
        <f t="shared" ref="A4:A19" si="0">A2+1</f>
        <v>52</v>
      </c>
      <c r="B4" s="1" t="str">
        <f>Produits!$B$8</f>
        <v>Pommes de terre de consommation</v>
      </c>
      <c r="C4" s="1" t="str">
        <f>Secteurs!$B$8</f>
        <v>Industrie alimentaire</v>
      </c>
      <c r="D4" s="206">
        <f>'Coproduits - ONRB'!C14</f>
        <v>0.02</v>
      </c>
      <c r="G4" s="1">
        <f>Etiquettes!$H$5</f>
        <v>0</v>
      </c>
      <c r="H4" s="1" t="str">
        <f>Etiquettes!$C$4</f>
        <v>Pomme de terre</v>
      </c>
      <c r="I4" s="16">
        <f>Etiquettes!$H$3</f>
        <v>0</v>
      </c>
      <c r="J4" s="2" t="s">
        <v>181</v>
      </c>
      <c r="K4" s="16">
        <f>Etiquettes!$H$6</f>
        <v>0</v>
      </c>
      <c r="Q4" s="2"/>
      <c r="R4" s="2"/>
      <c r="S4" s="16"/>
      <c r="T4" s="16"/>
      <c r="V4" s="381"/>
    </row>
    <row r="5" spans="1:22">
      <c r="A5" s="2">
        <f t="shared" si="0"/>
        <v>52</v>
      </c>
      <c r="B5" s="1" t="str">
        <f>Secteurs!$B$8</f>
        <v>Industrie alimentaire</v>
      </c>
      <c r="C5" s="1" t="str">
        <f>Produits!$B$53</f>
        <v>Amidon</v>
      </c>
      <c r="D5" s="1">
        <v>-1</v>
      </c>
      <c r="G5" s="1">
        <f>Etiquettes!$H$5</f>
        <v>0</v>
      </c>
      <c r="H5" s="1" t="str">
        <f>Etiquettes!$C$4</f>
        <v>Pomme de terre</v>
      </c>
      <c r="I5" s="16">
        <f>Etiquettes!$H$3</f>
        <v>0</v>
      </c>
      <c r="J5" s="2" t="s">
        <v>181</v>
      </c>
      <c r="K5" s="16">
        <f>Etiquettes!$H$6</f>
        <v>0</v>
      </c>
      <c r="L5" s="16" t="s">
        <v>714</v>
      </c>
      <c r="M5" s="16"/>
      <c r="N5" s="1" t="str">
        <f>'Coproduits - ONRB'!$B$6</f>
        <v>ONRB - FranceAgriMer</v>
      </c>
      <c r="O5" s="16" t="s">
        <v>47</v>
      </c>
      <c r="P5" s="15">
        <f>Etiquettes!$I$11</f>
        <v>0</v>
      </c>
      <c r="Q5" t="str">
        <f>_xlfn.CONCAT(L5," = ",MROUND(D4*100,0.01)," % (",N5,")")</f>
        <v>Rendement de transformation de la pomme de terre en amidon = 2 % (ONRB - FranceAgriMer)</v>
      </c>
      <c r="R5">
        <f>Etiquettes!$K$15</f>
        <v>0</v>
      </c>
      <c r="S5" s="16" t="s">
        <v>699</v>
      </c>
      <c r="T5" s="16">
        <f>Etiquettes!$H$17</f>
        <v>0</v>
      </c>
      <c r="V5" s="381"/>
    </row>
    <row r="6" spans="1:22">
      <c r="A6" s="2">
        <f t="shared" si="0"/>
        <v>53</v>
      </c>
      <c r="B6" s="1" t="str">
        <f>Produits!$B$8</f>
        <v>Pommes de terre de consommation</v>
      </c>
      <c r="C6" s="1" t="str">
        <f>Secteurs!$B$8</f>
        <v>Industrie alimentaire</v>
      </c>
      <c r="D6" s="206">
        <f>'Coproduits - ONRB'!C18</f>
        <v>0.06</v>
      </c>
      <c r="G6" s="1">
        <f>Etiquettes!$H$5</f>
        <v>0</v>
      </c>
      <c r="H6" s="1" t="str">
        <f>Etiquettes!$C$4</f>
        <v>Pomme de terre</v>
      </c>
      <c r="I6" s="16">
        <f>Etiquettes!$H$3</f>
        <v>0</v>
      </c>
      <c r="J6" s="2" t="s">
        <v>181</v>
      </c>
      <c r="K6" s="16">
        <f>Etiquettes!$H$6</f>
        <v>0</v>
      </c>
      <c r="Q6" s="2"/>
      <c r="R6" s="2"/>
      <c r="S6" s="16"/>
      <c r="T6" s="16"/>
      <c r="V6" s="381"/>
    </row>
    <row r="7" spans="1:22">
      <c r="A7" s="2">
        <f t="shared" si="0"/>
        <v>53</v>
      </c>
      <c r="B7" s="1" t="str">
        <f>Secteurs!$B$8</f>
        <v>Industrie alimentaire</v>
      </c>
      <c r="C7" s="1" t="str">
        <f>Produits!$B$54</f>
        <v>Pelures</v>
      </c>
      <c r="D7" s="1">
        <v>-1</v>
      </c>
      <c r="G7" s="1">
        <f>Etiquettes!$H$5</f>
        <v>0</v>
      </c>
      <c r="H7" s="1" t="str">
        <f>Etiquettes!$C$4</f>
        <v>Pomme de terre</v>
      </c>
      <c r="I7" s="16">
        <f>Etiquettes!$H$3</f>
        <v>0</v>
      </c>
      <c r="J7" s="2" t="s">
        <v>181</v>
      </c>
      <c r="K7" s="16">
        <f>Etiquettes!$H$6</f>
        <v>0</v>
      </c>
      <c r="L7" s="16" t="s">
        <v>716</v>
      </c>
      <c r="M7" s="16"/>
      <c r="N7" s="1" t="str">
        <f>'Coproduits - ONRB'!$B$6</f>
        <v>ONRB - FranceAgriMer</v>
      </c>
      <c r="O7" s="16" t="s">
        <v>47</v>
      </c>
      <c r="P7" s="15">
        <f>Etiquettes!$I$11</f>
        <v>0</v>
      </c>
      <c r="Q7" t="str">
        <f>_xlfn.CONCAT(L7," = ",MROUND(D6*100,0.01)," % (",N7,")")</f>
        <v>Rendement de transformation de la pomme de terre en pelures = 6 % (ONRB - FranceAgriMer)</v>
      </c>
      <c r="R7">
        <f>Etiquettes!$K$15</f>
        <v>0</v>
      </c>
      <c r="S7" s="16" t="s">
        <v>699</v>
      </c>
      <c r="T7" s="16">
        <f>Etiquettes!$H$17</f>
        <v>0</v>
      </c>
      <c r="V7" s="381"/>
    </row>
    <row r="8" spans="1:22">
      <c r="A8" s="2">
        <f t="shared" si="0"/>
        <v>54</v>
      </c>
      <c r="B8" s="1" t="str">
        <f>Produits!$B$8</f>
        <v>Pommes de terre de consommation</v>
      </c>
      <c r="C8" s="1" t="str">
        <f>Secteurs!$B$8</f>
        <v>Industrie alimentaire</v>
      </c>
      <c r="D8" s="206">
        <f>'Coproduits - ONRB'!C23</f>
        <v>0.05</v>
      </c>
      <c r="G8" s="1">
        <f>Etiquettes!$H$5</f>
        <v>0</v>
      </c>
      <c r="H8" s="1" t="str">
        <f>Etiquettes!$C$4</f>
        <v>Pomme de terre</v>
      </c>
      <c r="I8" s="16">
        <f>Etiquettes!$H$3</f>
        <v>0</v>
      </c>
      <c r="J8" s="2" t="s">
        <v>181</v>
      </c>
      <c r="K8" s="16">
        <f>Etiquettes!$H$6</f>
        <v>0</v>
      </c>
      <c r="Q8" s="2"/>
      <c r="R8" s="2"/>
      <c r="S8" s="16"/>
      <c r="T8" s="16"/>
      <c r="V8" s="381"/>
    </row>
    <row r="9" spans="1:22">
      <c r="A9" s="2">
        <f t="shared" si="0"/>
        <v>54</v>
      </c>
      <c r="B9" s="1" t="str">
        <f>Secteurs!$B$8</f>
        <v>Industrie alimentaire</v>
      </c>
      <c r="C9" s="1" t="str">
        <f>Produits!$B$55</f>
        <v>Screenings</v>
      </c>
      <c r="D9" s="1">
        <v>-1</v>
      </c>
      <c r="G9" s="1">
        <f>Etiquettes!$H$5</f>
        <v>0</v>
      </c>
      <c r="H9" s="1" t="str">
        <f>Etiquettes!$C$4</f>
        <v>Pomme de terre</v>
      </c>
      <c r="I9" s="16">
        <f>Etiquettes!$H$3</f>
        <v>0</v>
      </c>
      <c r="J9" s="2" t="s">
        <v>181</v>
      </c>
      <c r="K9" s="16">
        <f>Etiquettes!$H$6</f>
        <v>0</v>
      </c>
      <c r="L9" s="16" t="s">
        <v>718</v>
      </c>
      <c r="N9" s="1" t="str">
        <f>'Coproduits - ONRB'!$B$6</f>
        <v>ONRB - FranceAgriMer</v>
      </c>
      <c r="O9" s="16" t="s">
        <v>47</v>
      </c>
      <c r="P9" s="15">
        <f>Etiquettes!$I$11</f>
        <v>0</v>
      </c>
      <c r="Q9" t="str">
        <f>_xlfn.CONCAT(L9," = ",MROUND(D8*100,0.01)," % (",N9,")")</f>
        <v>Rendement de transformation de la pomme de terre en screenings = 5 % (ONRB - FranceAgriMer)</v>
      </c>
      <c r="R9">
        <f>Etiquettes!$K$15</f>
        <v>0</v>
      </c>
      <c r="S9" s="16" t="s">
        <v>699</v>
      </c>
      <c r="T9" s="16">
        <f>Etiquettes!$H$17</f>
        <v>0</v>
      </c>
      <c r="V9" s="381"/>
    </row>
    <row r="10" spans="1:22">
      <c r="A10" s="2">
        <f t="shared" si="0"/>
        <v>55</v>
      </c>
      <c r="B10" s="1" t="str">
        <f>Produits!$B$51</f>
        <v>Pulpes et solubles</v>
      </c>
      <c r="C10" s="1" t="str">
        <f>Secteurs!$B$13</f>
        <v>Débouchés</v>
      </c>
      <c r="D10" s="206">
        <f>'Coproduits - ONRB'!E9</f>
        <v>1</v>
      </c>
      <c r="G10" s="1">
        <f>Etiquettes!$H$5</f>
        <v>0</v>
      </c>
      <c r="H10" s="1" t="str">
        <f>Etiquettes!$C$4</f>
        <v>Pomme de terre</v>
      </c>
      <c r="I10" s="16">
        <f>Etiquettes!$H$3</f>
        <v>0</v>
      </c>
      <c r="J10" s="2" t="s">
        <v>181</v>
      </c>
      <c r="K10" s="16">
        <f>Etiquettes!$H$6</f>
        <v>0</v>
      </c>
      <c r="Q10" s="2"/>
      <c r="R10" s="2"/>
      <c r="S10" s="16"/>
      <c r="T10" s="16"/>
      <c r="V10" s="382" t="s">
        <v>826</v>
      </c>
    </row>
    <row r="11" spans="1:22">
      <c r="A11" s="2">
        <f t="shared" si="0"/>
        <v>55</v>
      </c>
      <c r="B11" s="1" t="str">
        <f>Produits!$B$51</f>
        <v>Pulpes et solubles</v>
      </c>
      <c r="C11" s="1" t="str">
        <f>Secteurs!$B$21</f>
        <v>FAB</v>
      </c>
      <c r="D11" s="1">
        <v>-1</v>
      </c>
      <c r="G11" s="1">
        <f>Etiquettes!$H$5</f>
        <v>0</v>
      </c>
      <c r="H11" s="1" t="str">
        <f>Etiquettes!$C$4</f>
        <v>Pomme de terre</v>
      </c>
      <c r="I11" s="16">
        <f>Etiquettes!$H$3</f>
        <v>0</v>
      </c>
      <c r="J11" s="2" t="s">
        <v>181</v>
      </c>
      <c r="K11" s="16">
        <f>Etiquettes!$H$6</f>
        <v>0</v>
      </c>
      <c r="L11" s="16" t="s">
        <v>720</v>
      </c>
      <c r="N11" s="1" t="str">
        <f>'Coproduits - ONRB'!$B$6</f>
        <v>ONRB - FranceAgriMer</v>
      </c>
      <c r="O11" s="16" t="s">
        <v>47</v>
      </c>
      <c r="P11" s="15">
        <f>Etiquettes!$J$11</f>
        <v>0</v>
      </c>
      <c r="Q11" t="str">
        <f>_xlfn.CONCAT(L11," = ",MROUND(D10*100,0.01)," % (",N11,")")</f>
        <v>Part de la consommation de pulpes et solubles par les FAB = 100 % (ONRB - FranceAgriMer)</v>
      </c>
      <c r="R11">
        <f>Etiquettes!$K$15</f>
        <v>0</v>
      </c>
      <c r="S11" s="16" t="s">
        <v>699</v>
      </c>
      <c r="T11" s="16">
        <f>Etiquettes!$H$17</f>
        <v>0</v>
      </c>
      <c r="V11" s="381"/>
    </row>
    <row r="12" spans="1:22">
      <c r="A12" s="2">
        <f t="shared" si="0"/>
        <v>56</v>
      </c>
      <c r="B12" s="1" t="str">
        <f>Produits!$B$53</f>
        <v>Amidon</v>
      </c>
      <c r="C12" s="1" t="str">
        <f>Secteurs!$B$13</f>
        <v>Débouchés</v>
      </c>
      <c r="D12" s="206">
        <f>'Coproduits - ONRB'!E14</f>
        <v>0.2</v>
      </c>
      <c r="G12" s="1">
        <f>Etiquettes!$H$5</f>
        <v>0</v>
      </c>
      <c r="H12" s="1" t="str">
        <f>Etiquettes!$C$4</f>
        <v>Pomme de terre</v>
      </c>
      <c r="I12" s="16">
        <f>Etiquettes!$H$3</f>
        <v>0</v>
      </c>
      <c r="J12" s="2" t="s">
        <v>181</v>
      </c>
      <c r="K12" s="16">
        <f>Etiquettes!$H$6</f>
        <v>0</v>
      </c>
      <c r="Q12" s="2"/>
      <c r="R12" s="2"/>
      <c r="S12" s="16"/>
      <c r="T12" s="16"/>
      <c r="V12" s="381"/>
    </row>
    <row r="13" spans="1:22">
      <c r="A13" s="2">
        <f t="shared" si="0"/>
        <v>56</v>
      </c>
      <c r="B13" s="1" t="str">
        <f>Produits!$B$53</f>
        <v>Amidon</v>
      </c>
      <c r="C13" s="1" t="str">
        <f>Secteurs!$B$14</f>
        <v>Alimentation humaine</v>
      </c>
      <c r="D13" s="1">
        <v>-1</v>
      </c>
      <c r="G13" s="1">
        <f>Etiquettes!$H$5</f>
        <v>0</v>
      </c>
      <c r="H13" s="1" t="str">
        <f>Etiquettes!$C$4</f>
        <v>Pomme de terre</v>
      </c>
      <c r="I13" s="16">
        <f>Etiquettes!$H$3</f>
        <v>0</v>
      </c>
      <c r="J13" s="2" t="s">
        <v>181</v>
      </c>
      <c r="K13" s="16">
        <f>Etiquettes!$H$6</f>
        <v>0</v>
      </c>
      <c r="L13" s="16" t="s">
        <v>722</v>
      </c>
      <c r="N13" s="1" t="str">
        <f>'Coproduits - ONRB'!$B$6</f>
        <v>ONRB - FranceAgriMer</v>
      </c>
      <c r="O13" s="16" t="s">
        <v>47</v>
      </c>
      <c r="P13" s="15">
        <f>Etiquettes!$J$11</f>
        <v>0</v>
      </c>
      <c r="Q13" t="str">
        <f>_xlfn.CONCAT(L13," = ",MROUND(D12*100,0.01)," % (",N13,")")</f>
        <v>Part de la consommation de l'amidon en alimentation humaine = 20 % (ONRB - FranceAgriMer)</v>
      </c>
      <c r="R13">
        <f>Etiquettes!$K$15</f>
        <v>0</v>
      </c>
      <c r="S13" s="16" t="s">
        <v>699</v>
      </c>
      <c r="T13" s="16">
        <f>Etiquettes!$H$17</f>
        <v>0</v>
      </c>
      <c r="V13" s="381"/>
    </row>
    <row r="14" spans="1:22">
      <c r="A14" s="2">
        <f t="shared" si="0"/>
        <v>57</v>
      </c>
      <c r="B14" s="1" t="str">
        <f>Produits!$B$53</f>
        <v>Amidon</v>
      </c>
      <c r="C14" s="1" t="str">
        <f>Secteurs!$B$13</f>
        <v>Débouchés</v>
      </c>
      <c r="D14" s="206">
        <f>'Coproduits - ONRB'!F14</f>
        <v>0.8</v>
      </c>
      <c r="G14" s="1">
        <f>Etiquettes!$H$5</f>
        <v>0</v>
      </c>
      <c r="H14" s="1" t="str">
        <f>Etiquettes!$C$4</f>
        <v>Pomme de terre</v>
      </c>
      <c r="I14" s="16">
        <f>Etiquettes!$H$3</f>
        <v>0</v>
      </c>
      <c r="J14" s="2" t="s">
        <v>181</v>
      </c>
      <c r="K14" s="16">
        <f>Etiquettes!$H$6</f>
        <v>0</v>
      </c>
      <c r="Q14" s="2"/>
      <c r="R14" s="2"/>
      <c r="S14" s="16"/>
      <c r="T14" s="16"/>
      <c r="V14" s="381"/>
    </row>
    <row r="15" spans="1:22">
      <c r="A15" s="2">
        <f t="shared" si="0"/>
        <v>57</v>
      </c>
      <c r="B15" s="1" t="str">
        <f>Produits!$B$53</f>
        <v>Amidon</v>
      </c>
      <c r="C15" s="1" t="str">
        <f>Secteurs!$B$23</f>
        <v>Chimie biosourcée</v>
      </c>
      <c r="D15" s="1">
        <v>-1</v>
      </c>
      <c r="G15" s="1">
        <f>Etiquettes!$H$5</f>
        <v>0</v>
      </c>
      <c r="H15" s="1" t="str">
        <f>Etiquettes!$C$4</f>
        <v>Pomme de terre</v>
      </c>
      <c r="I15" s="16">
        <f>Etiquettes!$H$3</f>
        <v>0</v>
      </c>
      <c r="J15" s="2" t="s">
        <v>181</v>
      </c>
      <c r="K15" s="16">
        <f>Etiquettes!$H$6</f>
        <v>0</v>
      </c>
      <c r="L15" s="16" t="s">
        <v>724</v>
      </c>
      <c r="N15" s="1" t="str">
        <f>'Coproduits - ONRB'!$B$6</f>
        <v>ONRB - FranceAgriMer</v>
      </c>
      <c r="O15" s="16" t="s">
        <v>47</v>
      </c>
      <c r="P15" s="15">
        <f>Etiquettes!$J$11</f>
        <v>0</v>
      </c>
      <c r="Q15" t="str">
        <f>_xlfn.CONCAT(L15," = ",MROUND(D14*100,0.01)," % (",N15,")")</f>
        <v>Part de la consommation de l'amidon par la chimie biosourcée = 80 % (ONRB - FranceAgriMer)</v>
      </c>
      <c r="R15">
        <f>Etiquettes!$K$15</f>
        <v>0</v>
      </c>
      <c r="S15" s="16" t="s">
        <v>699</v>
      </c>
      <c r="T15" s="16">
        <f>Etiquettes!$H$17</f>
        <v>0</v>
      </c>
      <c r="V15" s="381"/>
    </row>
    <row r="16" spans="1:22">
      <c r="A16" s="2">
        <f t="shared" si="0"/>
        <v>58</v>
      </c>
      <c r="B16" s="1" t="str">
        <f>Produits!$B$54</f>
        <v>Pelures</v>
      </c>
      <c r="C16" s="1" t="str">
        <f>Secteurs!$B$13</f>
        <v>Débouchés</v>
      </c>
      <c r="D16" s="206">
        <f>'Coproduits - ONRB'!E18</f>
        <v>1</v>
      </c>
      <c r="G16" s="1">
        <f>Etiquettes!$H$5</f>
        <v>0</v>
      </c>
      <c r="H16" s="1" t="str">
        <f>Etiquettes!$C$4</f>
        <v>Pomme de terre</v>
      </c>
      <c r="I16" s="16">
        <f>Etiquettes!$H$3</f>
        <v>0</v>
      </c>
      <c r="J16" s="2" t="s">
        <v>181</v>
      </c>
      <c r="K16" s="16">
        <f>Etiquettes!$H$6</f>
        <v>0</v>
      </c>
      <c r="Q16" s="2"/>
      <c r="R16" s="2"/>
      <c r="T16" s="16"/>
      <c r="V16" s="381"/>
    </row>
    <row r="17" spans="1:22">
      <c r="A17" s="2">
        <f t="shared" si="0"/>
        <v>58</v>
      </c>
      <c r="B17" s="1" t="str">
        <f>Produits!$B$54</f>
        <v>Pelures</v>
      </c>
      <c r="C17" s="1" t="str">
        <f>Secteurs!$B$21</f>
        <v>FAB</v>
      </c>
      <c r="D17" s="1">
        <v>-1</v>
      </c>
      <c r="G17" s="1">
        <f>Etiquettes!$H$5</f>
        <v>0</v>
      </c>
      <c r="H17" s="1" t="str">
        <f>Etiquettes!$C$4</f>
        <v>Pomme de terre</v>
      </c>
      <c r="I17" s="16">
        <f>Etiquettes!$H$3</f>
        <v>0</v>
      </c>
      <c r="J17" s="2" t="s">
        <v>181</v>
      </c>
      <c r="K17" s="16">
        <f>Etiquettes!$H$6</f>
        <v>0</v>
      </c>
      <c r="L17" s="16" t="s">
        <v>726</v>
      </c>
      <c r="N17" s="1" t="str">
        <f>'Coproduits - ONRB'!$B$6</f>
        <v>ONRB - FranceAgriMer</v>
      </c>
      <c r="O17" s="16" t="s">
        <v>47</v>
      </c>
      <c r="P17" s="15">
        <f>Etiquettes!$J$11</f>
        <v>0</v>
      </c>
      <c r="Q17" t="str">
        <f>_xlfn.CONCAT(L17," = ",MROUND(D16*100,0.01)," % (",N17,")")</f>
        <v>Part de la consommation de pelures par les FAB = 100 % (ONRB - FranceAgriMer)</v>
      </c>
      <c r="R17">
        <f>Etiquettes!$K$15</f>
        <v>0</v>
      </c>
      <c r="S17" s="16" t="s">
        <v>699</v>
      </c>
      <c r="T17" s="16">
        <f>Etiquettes!$H$17</f>
        <v>0</v>
      </c>
      <c r="V17" s="381"/>
    </row>
    <row r="18" spans="1:22">
      <c r="A18" s="2">
        <f t="shared" si="0"/>
        <v>59</v>
      </c>
      <c r="B18" s="1" t="str">
        <f>Produits!$B$55</f>
        <v>Screenings</v>
      </c>
      <c r="C18" s="1" t="str">
        <f>Secteurs!$B$13</f>
        <v>Débouchés</v>
      </c>
      <c r="D18" s="206">
        <f>'Coproduits - ONRB'!E23</f>
        <v>1</v>
      </c>
      <c r="G18" s="1">
        <f>Etiquettes!$H$5</f>
        <v>0</v>
      </c>
      <c r="H18" s="1" t="str">
        <f>Etiquettes!$C$4</f>
        <v>Pomme de terre</v>
      </c>
      <c r="I18" s="16">
        <f>Etiquettes!$H$3</f>
        <v>0</v>
      </c>
      <c r="J18" s="2" t="s">
        <v>181</v>
      </c>
      <c r="K18" s="16">
        <f>Etiquettes!$H$6</f>
        <v>0</v>
      </c>
      <c r="Q18" s="2"/>
      <c r="R18" s="2"/>
      <c r="T18" s="16"/>
      <c r="V18" s="381"/>
    </row>
    <row r="19" spans="1:22">
      <c r="A19" s="2">
        <f t="shared" si="0"/>
        <v>59</v>
      </c>
      <c r="B19" s="1" t="str">
        <f>Produits!$B$55</f>
        <v>Screenings</v>
      </c>
      <c r="C19" s="1" t="str">
        <f>Secteurs!$B$21</f>
        <v>FAB</v>
      </c>
      <c r="D19" s="1">
        <v>-1</v>
      </c>
      <c r="G19" s="1">
        <f>Etiquettes!$H$5</f>
        <v>0</v>
      </c>
      <c r="H19" s="1" t="str">
        <f>Etiquettes!$C$4</f>
        <v>Pomme de terre</v>
      </c>
      <c r="I19" s="16">
        <f>Etiquettes!$H$3</f>
        <v>0</v>
      </c>
      <c r="J19" s="2" t="s">
        <v>181</v>
      </c>
      <c r="K19" s="16">
        <f>Etiquettes!$H$6</f>
        <v>0</v>
      </c>
      <c r="L19" s="16" t="s">
        <v>728</v>
      </c>
      <c r="N19" s="1" t="str">
        <f>'Coproduits - ONRB'!$B$6</f>
        <v>ONRB - FranceAgriMer</v>
      </c>
      <c r="O19" s="16" t="s">
        <v>47</v>
      </c>
      <c r="P19" s="15">
        <f>Etiquettes!$J$11</f>
        <v>0</v>
      </c>
      <c r="Q19" t="str">
        <f>_xlfn.CONCAT(L19," = ",MROUND(D18*100,0.01)," % (",N19,")")</f>
        <v>Part de la consommation de screenings par les FAB = 100 % (ONRB - FranceAgriMer)</v>
      </c>
      <c r="R19">
        <f>Etiquettes!$K$15</f>
        <v>0</v>
      </c>
      <c r="S19" s="16" t="s">
        <v>699</v>
      </c>
      <c r="T19" s="16">
        <f>Etiquettes!$H$17</f>
        <v>0</v>
      </c>
      <c r="V19" s="381"/>
    </row>
    <row r="20" spans="1:22">
      <c r="T20" s="16"/>
    </row>
  </sheetData>
  <mergeCells count="2">
    <mergeCell ref="V2:V9"/>
    <mergeCell ref="V10:V19"/>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1" bestFit="1" customWidth="1"/>
    <col min="3" max="3" width="14.33203125" style="1" customWidth="1"/>
    <col min="4" max="4" width="13.109375" style="1" customWidth="1"/>
    <col min="5" max="5" width="19.109375" style="1" bestFit="1" customWidth="1"/>
    <col min="6" max="8" width="9.5546875" style="1" customWidth="1"/>
    <col min="9" max="13" width="14.44140625" style="15" customWidth="1"/>
    <col min="14" max="14" width="9.5546875" style="1" bestFit="1" customWidth="1"/>
    <col min="15" max="15" width="9.109375" style="1" customWidth="1"/>
    <col min="16" max="16384" width="9.109375" style="1"/>
  </cols>
  <sheetData>
    <row r="1" spans="1:18" ht="15" customHeight="1" thickBot="1">
      <c r="A1" s="10" t="s">
        <v>333</v>
      </c>
      <c r="B1" s="11" t="s">
        <v>334</v>
      </c>
      <c r="C1" s="11" t="s">
        <v>335</v>
      </c>
      <c r="D1" s="11" t="s">
        <v>336</v>
      </c>
      <c r="E1" s="1" t="str">
        <f t="array" ref="E1:R10">_xlfn._xlws.FILTER('Contraintes '!G1:T200,ISTEXT('Contraintes '!P1:P200))</f>
        <v>Campagne</v>
      </c>
      <c r="F1" s="1" t="str">
        <v>Filière</v>
      </c>
      <c r="G1" s="1" t="str">
        <v>Type de matière</v>
      </c>
      <c r="H1" s="1" t="str">
        <v>Territoire</v>
      </c>
      <c r="I1" s="1" t="str">
        <v>Unité</v>
      </c>
      <c r="J1" s="1" t="str">
        <v>Type de donnée collectée</v>
      </c>
      <c r="K1" s="1" t="str">
        <v>Source</v>
      </c>
      <c r="L1" s="1" t="str">
        <v>Information collectée</v>
      </c>
      <c r="M1" s="1" t="str">
        <v>Traduction</v>
      </c>
      <c r="N1" s="1" t="str">
        <v>Hypothèse</v>
      </c>
      <c r="O1" s="1" t="str">
        <v>Année de la donnée collectée</v>
      </c>
      <c r="P1" s="1" t="str">
        <v>Incohérence données collectées</v>
      </c>
      <c r="Q1" s="1" t="str">
        <v>Fiabilité des données</v>
      </c>
      <c r="R1" s="1" t="str">
        <v>Méthode</v>
      </c>
    </row>
    <row r="2" spans="1:18">
      <c r="A2" s="1" t="e" vm="1">
        <f t="array" ref="A2:B10">_xlfn._xlws.FILTER('Contraintes '!B2:C200,ISTEXT('Contraintes '!P2:P200))</f>
        <v>#VALUE!</v>
      </c>
      <c r="B2" s="1" t="e" vm="1">
        <v>#VALUE!</v>
      </c>
      <c r="E2" s="1" t="str">
        <v>Campagne</v>
      </c>
      <c r="F2" s="1" t="str">
        <v>Filière</v>
      </c>
      <c r="G2" s="1" t="str">
        <v>Type de matière</v>
      </c>
      <c r="H2" s="1" t="str">
        <v>Territoire</v>
      </c>
      <c r="I2" s="1" t="str">
        <v>Unité</v>
      </c>
      <c r="J2" s="1" t="str">
        <v>Type de donnée collectée</v>
      </c>
      <c r="K2" s="1" t="str">
        <v>Source</v>
      </c>
      <c r="L2" s="1" t="str">
        <v>Information collectée</v>
      </c>
      <c r="M2" s="1" t="str">
        <v>Traduction</v>
      </c>
      <c r="N2" s="1" t="str">
        <v>Hypothèse</v>
      </c>
      <c r="O2" s="1" t="str">
        <v>Année de la donnée collectée</v>
      </c>
      <c r="P2" s="1" t="str">
        <v>Incohérence données collectées</v>
      </c>
      <c r="Q2" s="1" t="str">
        <v>Fiabilité des données</v>
      </c>
      <c r="R2" s="1" t="str">
        <v>Méthode</v>
      </c>
    </row>
    <row r="3" spans="1:18">
      <c r="A3" s="1" t="e" vm="1">
        <v>#VALUE!</v>
      </c>
      <c r="B3" s="1" t="e" vm="1">
        <v>#VALUE!</v>
      </c>
      <c r="E3" s="1" t="str">
        <v>Campagne</v>
      </c>
      <c r="F3" s="1" t="str">
        <v>Filière</v>
      </c>
      <c r="G3" s="1" t="str">
        <v>Type de matière</v>
      </c>
      <c r="H3" s="1" t="str">
        <v>Territoire</v>
      </c>
      <c r="I3" s="1" t="str">
        <v>Unité</v>
      </c>
      <c r="J3" s="1" t="str">
        <v>Type de donnée collectée</v>
      </c>
      <c r="K3" s="1" t="str">
        <v>Source</v>
      </c>
      <c r="L3" s="1" t="str">
        <v>Information collectée</v>
      </c>
      <c r="M3" s="1" t="str">
        <v>Traduction</v>
      </c>
      <c r="N3" s="1" t="str">
        <v>Hypothèse</v>
      </c>
      <c r="O3" s="1" t="str">
        <v>Année de la donnée collectée</v>
      </c>
      <c r="P3" s="1" t="str">
        <v>Incohérence données collectées</v>
      </c>
      <c r="Q3" s="1" t="str">
        <v>Fiabilité des données</v>
      </c>
      <c r="R3" s="1" t="str">
        <v>Méthode</v>
      </c>
    </row>
    <row r="4" spans="1:18">
      <c r="A4" s="1" t="e" vm="1">
        <v>#VALUE!</v>
      </c>
      <c r="B4" s="1" t="e" vm="1">
        <v>#VALUE!</v>
      </c>
      <c r="E4" s="1" t="str">
        <v>Campagne</v>
      </c>
      <c r="F4" s="1" t="str">
        <v>Filière</v>
      </c>
      <c r="G4" s="1" t="str">
        <v>Type de matière</v>
      </c>
      <c r="H4" s="1" t="str">
        <v>Territoire</v>
      </c>
      <c r="I4" s="1" t="str">
        <v>Unité</v>
      </c>
      <c r="J4" s="1" t="str">
        <v>Type de donnée collectée</v>
      </c>
      <c r="K4" s="1" t="str">
        <v>Source</v>
      </c>
      <c r="L4" s="1" t="str">
        <v>Information collectée</v>
      </c>
      <c r="M4" s="1" t="str">
        <v>Traduction</v>
      </c>
      <c r="N4" s="1" t="str">
        <v>Hypothèse</v>
      </c>
      <c r="O4" s="1" t="str">
        <v>Année de la donnée collectée</v>
      </c>
      <c r="P4" s="1" t="str">
        <v>Incohérence données collectées</v>
      </c>
      <c r="Q4" s="1" t="str">
        <v>Fiabilité des données</v>
      </c>
      <c r="R4" s="1" t="str">
        <v>Méthode</v>
      </c>
    </row>
    <row r="5" spans="1:18">
      <c r="A5" s="1" t="e" vm="1">
        <v>#VALUE!</v>
      </c>
      <c r="B5" s="1" t="e" vm="1">
        <v>#VALUE!</v>
      </c>
      <c r="E5" s="1" t="str">
        <v>Campagne</v>
      </c>
      <c r="F5" s="1" t="str">
        <v>Filière</v>
      </c>
      <c r="G5" s="1" t="str">
        <v>Type de matière</v>
      </c>
      <c r="H5" s="1" t="str">
        <v>Territoire</v>
      </c>
      <c r="I5" s="1" t="str">
        <v>Unité</v>
      </c>
      <c r="J5" s="1" t="str">
        <v>Type de donnée collectée</v>
      </c>
      <c r="K5" s="1" t="str">
        <v>Source</v>
      </c>
      <c r="L5" s="1" t="str">
        <v>Information collectée</v>
      </c>
      <c r="M5" s="1" t="str">
        <v>Traduction</v>
      </c>
      <c r="N5" s="1" t="str">
        <v>Hypothèse</v>
      </c>
      <c r="O5" s="1" t="str">
        <v>Année de la donnée collectée</v>
      </c>
      <c r="P5" s="1" t="str">
        <v>Incohérence données collectées</v>
      </c>
      <c r="Q5" s="1" t="str">
        <v>Fiabilité des données</v>
      </c>
      <c r="R5" s="1" t="str">
        <v>Méthode</v>
      </c>
    </row>
    <row r="6" spans="1:18">
      <c r="A6" s="1" t="e" vm="1">
        <v>#VALUE!</v>
      </c>
      <c r="B6" s="1" t="e" vm="1">
        <v>#VALUE!</v>
      </c>
      <c r="E6" s="1" t="str">
        <v>Campagne</v>
      </c>
      <c r="F6" s="1" t="str">
        <v>Filière</v>
      </c>
      <c r="G6" s="1" t="str">
        <v>Type de matière</v>
      </c>
      <c r="H6" s="1" t="str">
        <v>Territoire</v>
      </c>
      <c r="I6" s="1" t="str">
        <v>Unité</v>
      </c>
      <c r="J6" s="1" t="str">
        <v>Type de donnée collectée</v>
      </c>
      <c r="K6" s="1" t="str">
        <v>Source</v>
      </c>
      <c r="L6" s="1" t="str">
        <v>Information collectée</v>
      </c>
      <c r="M6" s="1" t="str">
        <v>Traduction</v>
      </c>
      <c r="N6" s="1" t="str">
        <v>Hypothèse</v>
      </c>
      <c r="O6" s="1" t="str">
        <v>Année de la donnée collectée</v>
      </c>
      <c r="P6" s="1" t="str">
        <v>Incohérence données collectées</v>
      </c>
      <c r="Q6" s="1" t="str">
        <v>Fiabilité des données</v>
      </c>
      <c r="R6" s="1" t="str">
        <v>Méthode</v>
      </c>
    </row>
    <row r="7" spans="1:18">
      <c r="A7" s="1" t="e" vm="1">
        <v>#VALUE!</v>
      </c>
      <c r="B7" s="1" t="e" vm="1">
        <v>#VALUE!</v>
      </c>
      <c r="E7" s="1" t="str">
        <v>Campagne</v>
      </c>
      <c r="F7" s="1" t="str">
        <v>Filière</v>
      </c>
      <c r="G7" s="1" t="str">
        <v>Type de matière</v>
      </c>
      <c r="H7" s="1" t="str">
        <v>Territoire</v>
      </c>
      <c r="I7" s="1" t="str">
        <v>Unité</v>
      </c>
      <c r="J7" s="1" t="str">
        <v>Type de donnée collectée</v>
      </c>
      <c r="K7" s="1" t="str">
        <v>Source</v>
      </c>
      <c r="L7" s="1" t="str">
        <v>Information collectée</v>
      </c>
      <c r="M7" s="1" t="str">
        <v>Traduction</v>
      </c>
      <c r="N7" s="1" t="str">
        <v>Hypothèse</v>
      </c>
      <c r="O7" s="1" t="str">
        <v>Année de la donnée collectée</v>
      </c>
      <c r="P7" s="1" t="str">
        <v>Incohérence données collectées</v>
      </c>
      <c r="Q7" s="1" t="str">
        <v>Fiabilité des données</v>
      </c>
      <c r="R7" s="1" t="str">
        <v>Méthode</v>
      </c>
    </row>
    <row r="8" spans="1:18">
      <c r="A8" s="1" t="e" vm="1">
        <v>#VALUE!</v>
      </c>
      <c r="B8" s="1" t="e" vm="1">
        <v>#VALUE!</v>
      </c>
      <c r="E8" s="1" t="str">
        <v>Campagne</v>
      </c>
      <c r="F8" s="1" t="str">
        <v>Filière</v>
      </c>
      <c r="G8" s="1" t="str">
        <v>Type de matière</v>
      </c>
      <c r="H8" s="1" t="str">
        <v>Territoire</v>
      </c>
      <c r="I8" s="1" t="str">
        <v>Unité</v>
      </c>
      <c r="J8" s="1" t="str">
        <v>Type de donnée collectée</v>
      </c>
      <c r="K8" s="1" t="str">
        <v>Source</v>
      </c>
      <c r="L8" s="1" t="str">
        <v>Information collectée</v>
      </c>
      <c r="M8" s="1" t="str">
        <v>Traduction</v>
      </c>
      <c r="N8" s="1" t="str">
        <v>Hypothèse</v>
      </c>
      <c r="O8" s="1" t="str">
        <v>Année de la donnée collectée</v>
      </c>
      <c r="P8" s="1" t="str">
        <v>Incohérence données collectées</v>
      </c>
      <c r="Q8" s="1" t="str">
        <v>Fiabilité des données</v>
      </c>
      <c r="R8" s="1" t="str">
        <v>Méthode</v>
      </c>
    </row>
    <row r="9" spans="1:18">
      <c r="A9" s="1" t="e" vm="1">
        <v>#VALUE!</v>
      </c>
      <c r="B9" s="1" t="e" vm="1">
        <v>#VALUE!</v>
      </c>
      <c r="E9" s="1" t="str">
        <v>Campagne</v>
      </c>
      <c r="F9" s="1" t="str">
        <v>Filière</v>
      </c>
      <c r="G9" s="1" t="str">
        <v>Type de matière</v>
      </c>
      <c r="H9" s="1" t="str">
        <v>Territoire</v>
      </c>
      <c r="I9" s="1" t="str">
        <v>Unité</v>
      </c>
      <c r="J9" s="1" t="str">
        <v>Type de donnée collectée</v>
      </c>
      <c r="K9" s="1" t="str">
        <v>Source</v>
      </c>
      <c r="L9" s="1" t="str">
        <v>Information collectée</v>
      </c>
      <c r="M9" s="1" t="str">
        <v>Traduction</v>
      </c>
      <c r="N9" s="1" t="str">
        <v>Hypothèse</v>
      </c>
      <c r="O9" s="1" t="str">
        <v>Année de la donnée collectée</v>
      </c>
      <c r="P9" s="1" t="str">
        <v>Incohérence données collectées</v>
      </c>
      <c r="Q9" s="1" t="str">
        <v>Fiabilité des données</v>
      </c>
      <c r="R9" s="1" t="str">
        <v>Méthode</v>
      </c>
    </row>
    <row r="10" spans="1:18">
      <c r="A10" s="1" t="e" vm="1">
        <v>#VALUE!</v>
      </c>
      <c r="B10" s="1" t="e" vm="1">
        <v>#VALUE!</v>
      </c>
      <c r="E10" s="1" t="str">
        <v>Campagne</v>
      </c>
      <c r="F10" s="1" t="str">
        <v>Filière</v>
      </c>
      <c r="G10" s="1" t="str">
        <v>Type de matière</v>
      </c>
      <c r="H10" s="1" t="str">
        <v>Territoire</v>
      </c>
      <c r="I10" s="1" t="str">
        <v>Unité</v>
      </c>
      <c r="J10" s="1" t="str">
        <v>Type de donnée collectée</v>
      </c>
      <c r="K10" s="1" t="str">
        <v>Source</v>
      </c>
      <c r="L10" s="1" t="str">
        <v>Information collectée</v>
      </c>
      <c r="M10" s="1" t="str">
        <v>Traduction</v>
      </c>
      <c r="N10" s="1" t="str">
        <v>Hypothèse</v>
      </c>
      <c r="O10" s="1" t="str">
        <v>Année de la donnée collectée</v>
      </c>
      <c r="P10" s="1" t="str">
        <v>Incohérence données collectées</v>
      </c>
      <c r="Q10" s="1" t="str">
        <v>Fiabilité des données</v>
      </c>
      <c r="R10" s="1" t="str">
        <v>Méthode</v>
      </c>
    </row>
    <row r="11" spans="1:18">
      <c r="I11" s="1"/>
      <c r="J11" s="1"/>
      <c r="K11" s="1"/>
      <c r="L11" s="1"/>
      <c r="M11" s="1"/>
    </row>
    <row r="12" spans="1:18">
      <c r="I12" s="1"/>
      <c r="J12" s="1"/>
      <c r="K12" s="1"/>
      <c r="L12" s="1"/>
      <c r="M12" s="1"/>
    </row>
    <row r="13" spans="1:18">
      <c r="I13" s="1"/>
      <c r="J13" s="1"/>
      <c r="K13" s="1"/>
      <c r="L13" s="1"/>
      <c r="M13" s="1"/>
    </row>
    <row r="14" spans="1:18">
      <c r="I14" s="1"/>
      <c r="J14" s="1"/>
      <c r="K14" s="1"/>
      <c r="L14" s="1"/>
      <c r="M14" s="1"/>
    </row>
    <row r="15" spans="1:18">
      <c r="I15" s="1"/>
      <c r="J15" s="1"/>
      <c r="K15" s="1"/>
      <c r="L15" s="1"/>
      <c r="M15" s="1"/>
    </row>
    <row r="16" spans="1:18">
      <c r="I16" s="1"/>
      <c r="J16" s="1"/>
      <c r="K16" s="1"/>
      <c r="L16" s="1"/>
      <c r="M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H25"/>
  <sheetViews>
    <sheetView workbookViewId="0">
      <selection activeCell="G10" sqref="G10"/>
    </sheetView>
  </sheetViews>
  <sheetFormatPr baseColWidth="10" defaultRowHeight="14.4"/>
  <cols>
    <col min="1" max="1" width="12.109375" style="207" bestFit="1" customWidth="1"/>
    <col min="2" max="2" width="42.77734375" style="207" bestFit="1" customWidth="1"/>
    <col min="3" max="3" width="36.109375" customWidth="1"/>
    <col min="5" max="5" width="58.33203125" customWidth="1"/>
    <col min="6" max="6" width="23.88671875" customWidth="1"/>
  </cols>
  <sheetData>
    <row r="1" spans="1:8" s="207" customFormat="1" ht="15" customHeight="1" thickBot="1">
      <c r="A1" s="279" t="s">
        <v>15</v>
      </c>
      <c r="B1" s="309" t="s">
        <v>486</v>
      </c>
    </row>
    <row r="2" spans="1:8" s="207" customFormat="1">
      <c r="A2" s="27" t="s">
        <v>487</v>
      </c>
      <c r="B2" s="28" t="s">
        <v>827</v>
      </c>
    </row>
    <row r="3" spans="1:8" s="207" customFormat="1">
      <c r="A3" s="29" t="s">
        <v>489</v>
      </c>
      <c r="B3" s="30" t="s">
        <v>828</v>
      </c>
    </row>
    <row r="4" spans="1:8" s="207" customFormat="1">
      <c r="A4" s="29" t="s">
        <v>183</v>
      </c>
      <c r="B4" s="30" t="s">
        <v>11</v>
      </c>
    </row>
    <row r="5" spans="1:8" s="207" customFormat="1">
      <c r="A5" s="29" t="s">
        <v>182</v>
      </c>
      <c r="B5" s="30" t="s">
        <v>829</v>
      </c>
    </row>
    <row r="6" spans="1:8" s="207" customFormat="1">
      <c r="A6" s="29" t="s">
        <v>190</v>
      </c>
      <c r="B6" s="1" t="s">
        <v>288</v>
      </c>
    </row>
    <row r="7" spans="1:8" s="207" customFormat="1" ht="15" customHeight="1" thickBot="1">
      <c r="A7" s="31" t="s">
        <v>492</v>
      </c>
      <c r="B7" s="32" t="s">
        <v>493</v>
      </c>
    </row>
    <row r="8" spans="1:8">
      <c r="C8" s="208" t="s">
        <v>830</v>
      </c>
      <c r="E8" s="211" t="s">
        <v>831</v>
      </c>
    </row>
    <row r="9" spans="1:8">
      <c r="C9" s="229">
        <v>0.1</v>
      </c>
      <c r="E9" s="233">
        <v>1</v>
      </c>
    </row>
    <row r="10" spans="1:8">
      <c r="C10" s="217" t="s">
        <v>832</v>
      </c>
      <c r="D10" s="212"/>
      <c r="E10" s="218" t="s">
        <v>833</v>
      </c>
    </row>
    <row r="13" spans="1:8" ht="14.4" customHeight="1">
      <c r="C13" s="213" t="s">
        <v>834</v>
      </c>
      <c r="E13" s="216" t="s">
        <v>835</v>
      </c>
      <c r="F13" s="216" t="s">
        <v>836</v>
      </c>
    </row>
    <row r="14" spans="1:8">
      <c r="C14" s="231">
        <v>0.02</v>
      </c>
      <c r="E14" s="232">
        <v>0.2</v>
      </c>
      <c r="F14" s="232">
        <v>0.8</v>
      </c>
    </row>
    <row r="15" spans="1:8">
      <c r="C15" s="219" t="s">
        <v>837</v>
      </c>
      <c r="D15" s="214"/>
      <c r="E15" s="219" t="s">
        <v>838</v>
      </c>
      <c r="F15" s="219" t="s">
        <v>838</v>
      </c>
      <c r="G15" s="215"/>
      <c r="H15" s="215"/>
    </row>
    <row r="17" spans="3:7" ht="14.4" customHeight="1">
      <c r="C17" s="208" t="s">
        <v>839</v>
      </c>
      <c r="E17" s="223" t="s">
        <v>840</v>
      </c>
    </row>
    <row r="18" spans="3:7">
      <c r="C18" s="229">
        <v>0.06</v>
      </c>
      <c r="E18" s="230">
        <v>1</v>
      </c>
    </row>
    <row r="19" spans="3:7" ht="14.4" customHeight="1">
      <c r="C19" s="222" t="s">
        <v>841</v>
      </c>
      <c r="D19" s="221"/>
      <c r="E19" s="224" t="s">
        <v>842</v>
      </c>
    </row>
    <row r="20" spans="3:7" ht="14.4" customHeight="1">
      <c r="C20" s="217" t="s">
        <v>843</v>
      </c>
      <c r="D20" s="212"/>
      <c r="E20" s="217" t="s">
        <v>838</v>
      </c>
      <c r="F20" s="220"/>
    </row>
    <row r="22" spans="3:7">
      <c r="C22" s="208" t="s">
        <v>844</v>
      </c>
      <c r="E22" s="223" t="s">
        <v>840</v>
      </c>
    </row>
    <row r="23" spans="3:7">
      <c r="C23" s="229">
        <v>0.05</v>
      </c>
      <c r="E23" s="230">
        <v>1</v>
      </c>
      <c r="G23" s="209"/>
    </row>
    <row r="24" spans="3:7" ht="14.4" customHeight="1">
      <c r="C24" s="222" t="s">
        <v>845</v>
      </c>
      <c r="D24" s="225"/>
      <c r="E24" s="225"/>
      <c r="F24" s="226"/>
      <c r="G24" s="210"/>
    </row>
    <row r="25" spans="3:7" ht="14.4" customHeight="1">
      <c r="C25" s="217" t="s">
        <v>843</v>
      </c>
      <c r="D25" s="227"/>
      <c r="E25" s="217" t="s">
        <v>846</v>
      </c>
      <c r="F25" s="227"/>
      <c r="G25" s="228"/>
    </row>
  </sheetData>
  <hyperlinks>
    <hyperlink ref="A1" location="SOMMAIRE!A1" display="SOMMAIRE" xr:uid="{00000000-0004-0000-17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T77"/>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62.88671875" style="1" customWidth="1"/>
    <col min="2" max="2" width="31" style="1" bestFit="1" customWidth="1"/>
    <col min="3" max="3" width="9.77734375" style="1" bestFit="1" customWidth="1"/>
    <col min="4" max="4" width="12.88671875" style="2" bestFit="1" customWidth="1"/>
    <col min="5" max="5" width="6.6640625" style="1" bestFit="1" customWidth="1"/>
    <col min="6" max="6" width="9.554687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Secteurs!$B$8</f>
        <v>Industrie alimentaire</v>
      </c>
      <c r="B2" s="1" t="str">
        <f>Produits!$B$26</f>
        <v>Produits finis</v>
      </c>
      <c r="C2" s="205">
        <f>'Transformation - GIPT'!S72</f>
        <v>600</v>
      </c>
      <c r="D2" s="1"/>
      <c r="E2" s="1">
        <f>Etiquettes!$H$5</f>
        <v>0</v>
      </c>
      <c r="F2" s="1">
        <v>0</v>
      </c>
      <c r="G2" s="16">
        <f>Etiquettes!$H$3</f>
        <v>0</v>
      </c>
      <c r="H2" s="2" t="s">
        <v>449</v>
      </c>
      <c r="I2" s="16">
        <f>Etiquettes!$H$6</f>
        <v>0</v>
      </c>
      <c r="J2" s="16" t="s">
        <v>847</v>
      </c>
      <c r="K2" s="16"/>
      <c r="L2" s="1" t="str">
        <f>'Transformation - GIPT'!$B$6</f>
        <v>GIPT</v>
      </c>
      <c r="M2" s="16" t="s">
        <v>48</v>
      </c>
      <c r="N2" s="15">
        <f>Etiquettes!$H$11</f>
        <v>0</v>
      </c>
      <c r="O2" s="16" t="str">
        <f>_xlfn.CONCAT(J2,IF(OR(ISBLANK(C2),ISERROR(C2)),"",_xlfn.CONCAT(" = ",MROUND(C2,1)," ",E2," (",L2,")")))</f>
        <v>Production de produits finis = 600 0 (GIPT)</v>
      </c>
      <c r="P2" s="16"/>
      <c r="Q2" s="16"/>
      <c r="R2" s="16"/>
    </row>
    <row r="3" spans="1:20">
      <c r="A3" s="1" t="str">
        <f>Produits!$B$6</f>
        <v>Pommes de terre de féculerie</v>
      </c>
      <c r="B3" s="1" t="str">
        <f>Secteurs!$B$7</f>
        <v>Féculerie</v>
      </c>
      <c r="C3" s="205">
        <f>'Transformation - GIPT'!M158</f>
        <v>500</v>
      </c>
      <c r="E3" s="1">
        <f>Etiquettes!$H$5</f>
        <v>0</v>
      </c>
      <c r="F3" s="1">
        <v>0</v>
      </c>
      <c r="G3" s="16">
        <f>Etiquettes!$H$3</f>
        <v>0</v>
      </c>
      <c r="H3" s="2" t="s">
        <v>449</v>
      </c>
      <c r="I3" s="16">
        <f>Etiquettes!$H$6</f>
        <v>0</v>
      </c>
      <c r="J3" s="16" t="s">
        <v>420</v>
      </c>
      <c r="L3" s="1" t="str">
        <f>'Transformation - GIPT'!$B$6</f>
        <v>GIPT</v>
      </c>
      <c r="M3" s="16" t="s">
        <v>48</v>
      </c>
      <c r="N3" s="15">
        <f>Etiquettes!$H$11</f>
        <v>0</v>
      </c>
      <c r="O3" s="16" t="str">
        <f>_xlfn.CONCAT(J3,IF(OR(ISBLANK(C3),ISERROR(C3)),"",_xlfn.CONCAT(" = ",MROUND(C3,1)," ",E3," (",L3,")")))</f>
        <v>Consommation de pommes de terre de la féculerie = 500 0 (GIPT)</v>
      </c>
      <c r="P3" s="16"/>
      <c r="Q3" s="16"/>
      <c r="R3" s="16"/>
    </row>
    <row r="4" spans="1:20">
      <c r="A4" s="1" t="str">
        <f>Produits!$B$8</f>
        <v>Pommes de terre de consommation</v>
      </c>
      <c r="B4" s="1" t="str">
        <f>Secteurs!$B$8</f>
        <v>Industrie alimentaire</v>
      </c>
      <c r="C4" s="205">
        <f>'Transformation - GIPT'!M159</f>
        <v>1600</v>
      </c>
      <c r="D4" s="1"/>
      <c r="E4" s="1">
        <f>Etiquettes!$H$5</f>
        <v>0</v>
      </c>
      <c r="F4" s="1">
        <v>0</v>
      </c>
      <c r="G4" s="16">
        <f>Etiquettes!$H$3</f>
        <v>0</v>
      </c>
      <c r="H4" s="2" t="s">
        <v>449</v>
      </c>
      <c r="I4" s="16">
        <f>Etiquettes!$H$6</f>
        <v>0</v>
      </c>
      <c r="J4" s="16" t="s">
        <v>848</v>
      </c>
      <c r="K4" s="16"/>
      <c r="L4" s="1" t="str">
        <f>'Transformation - GIPT'!$B$6</f>
        <v>GIPT</v>
      </c>
      <c r="M4" s="16" t="s">
        <v>48</v>
      </c>
      <c r="N4" s="15">
        <f>Etiquettes!$H$11</f>
        <v>0</v>
      </c>
      <c r="O4" s="16" t="str">
        <f>_xlfn.CONCAT(J4,IF(OR(ISBLANK(C4),ISERROR(C4)),"",_xlfn.CONCAT(" = ",MROUND(C4,1)," ",E4," (",L4,")")))</f>
        <v>Consommation de pommes de terre de l'industrie alimentaire = 1600 0 (GIPT)</v>
      </c>
      <c r="P4" s="16"/>
      <c r="Q4" s="16"/>
      <c r="R4" s="16"/>
    </row>
    <row r="5" spans="1:20">
      <c r="A5" s="1" t="str">
        <f>Produits!$B$6</f>
        <v>Pommes de terre de féculerie</v>
      </c>
      <c r="B5" s="1" t="str">
        <f>Secteurs!$B$7</f>
        <v>Féculerie</v>
      </c>
      <c r="C5" s="205"/>
      <c r="E5" s="1">
        <f>Etiquettes!$H$5</f>
        <v>0</v>
      </c>
      <c r="F5" s="1">
        <f>Etiquettes!$H$4</f>
        <v>0</v>
      </c>
      <c r="G5" s="16">
        <f>Etiquettes!$H$3</f>
        <v>0</v>
      </c>
      <c r="H5" s="2"/>
      <c r="I5" s="16">
        <f>Etiquettes!$H$6</f>
        <v>0</v>
      </c>
      <c r="J5" s="16" t="s">
        <v>420</v>
      </c>
      <c r="L5" s="1"/>
      <c r="O5" s="16"/>
      <c r="P5" s="16">
        <f>Etiquettes!$I$15</f>
        <v>0</v>
      </c>
      <c r="Q5" s="16" t="s">
        <v>693</v>
      </c>
      <c r="R5" s="16">
        <f>Etiquettes!$J$17</f>
        <v>0</v>
      </c>
    </row>
    <row r="6" spans="1:20">
      <c r="A6" s="1" t="str">
        <f>Produits!$B$6</f>
        <v>Pommes de terre de féculerie</v>
      </c>
      <c r="B6" s="1" t="str">
        <f>Secteurs!$B$7</f>
        <v>Féculerie</v>
      </c>
      <c r="C6" s="205">
        <f>'Transformation - GIPT'!M181</f>
        <v>981.63499999999999</v>
      </c>
      <c r="E6" s="1">
        <f>Etiquettes!$H$5</f>
        <v>0</v>
      </c>
      <c r="F6" s="1">
        <f>Etiquettes!$I$4</f>
        <v>0</v>
      </c>
      <c r="G6" s="16">
        <f>Etiquettes!$H$3</f>
        <v>0</v>
      </c>
      <c r="H6" s="2" t="s">
        <v>417</v>
      </c>
      <c r="I6" s="16">
        <f>Etiquettes!$H$6</f>
        <v>0</v>
      </c>
      <c r="J6" s="16" t="s">
        <v>420</v>
      </c>
      <c r="L6" s="1" t="str">
        <f>'Transformation - GIPT'!$B$6</f>
        <v>GIPT</v>
      </c>
      <c r="M6" s="16" t="s">
        <v>48</v>
      </c>
      <c r="N6" s="15">
        <f>Etiquettes!$H$11</f>
        <v>0</v>
      </c>
      <c r="O6" s="16" t="str">
        <f t="shared" ref="O6:O37" si="0">_xlfn.CONCAT(J6,IF(OR(ISBLANK(C6),ISERROR(C6)),"",_xlfn.CONCAT(" = ",MROUND(C6,1)," ",E6," (",L6,")")))</f>
        <v>Consommation de pommes de terre de la féculerie = 982 0 (GIPT)</v>
      </c>
      <c r="P6" s="16">
        <f>Etiquettes!$I$15</f>
        <v>0</v>
      </c>
      <c r="Q6" s="16" t="s">
        <v>342</v>
      </c>
      <c r="R6" s="16">
        <f>Etiquettes!$H$17</f>
        <v>0</v>
      </c>
    </row>
    <row r="7" spans="1:20">
      <c r="A7" s="1" t="str">
        <f>Produits!$B$6</f>
        <v>Pommes de terre de féculerie</v>
      </c>
      <c r="B7" s="1" t="str">
        <f>Secteurs!$B$7</f>
        <v>Féculerie</v>
      </c>
      <c r="C7" s="205">
        <f>'Transformation - GIPT'!Q181</f>
        <v>667.505</v>
      </c>
      <c r="E7" s="1">
        <f>Etiquettes!$H$5</f>
        <v>0</v>
      </c>
      <c r="F7" s="1">
        <f>Etiquettes!$J$4</f>
        <v>0</v>
      </c>
      <c r="G7" s="16">
        <f>Etiquettes!$H$3</f>
        <v>0</v>
      </c>
      <c r="H7" s="2" t="s">
        <v>449</v>
      </c>
      <c r="I7" s="16">
        <f>Etiquettes!$H$6</f>
        <v>0</v>
      </c>
      <c r="J7" s="16" t="s">
        <v>420</v>
      </c>
      <c r="L7" s="1" t="str">
        <f>'Transformation - GIPT'!$B$6</f>
        <v>GIPT</v>
      </c>
      <c r="M7" s="16" t="s">
        <v>48</v>
      </c>
      <c r="N7" s="15">
        <f>Etiquettes!$H$11</f>
        <v>0</v>
      </c>
      <c r="O7" s="16" t="str">
        <f t="shared" si="0"/>
        <v>Consommation de pommes de terre de la féculerie = 668 0 (GIPT)</v>
      </c>
      <c r="P7" s="16">
        <f>Etiquettes!$I$15</f>
        <v>0</v>
      </c>
      <c r="Q7" s="16" t="s">
        <v>342</v>
      </c>
      <c r="R7" s="16">
        <f>Etiquettes!$H$17</f>
        <v>0</v>
      </c>
    </row>
    <row r="8" spans="1:20">
      <c r="A8" s="1" t="str">
        <f>Produits!$B$21</f>
        <v>Pommes de terre de consommation - Production sous contrat</v>
      </c>
      <c r="B8" s="1" t="str">
        <f>Secteurs!$B$8</f>
        <v>Industrie alimentaire</v>
      </c>
      <c r="C8" s="205">
        <f>'Transformation - GIPT'!L231</f>
        <v>938</v>
      </c>
      <c r="E8" s="1">
        <f>Etiquettes!$H$5</f>
        <v>0</v>
      </c>
      <c r="F8" s="1">
        <f>Etiquettes!$I$4</f>
        <v>0</v>
      </c>
      <c r="G8" s="16">
        <f>Etiquettes!$H$3</f>
        <v>0</v>
      </c>
      <c r="H8" s="2" t="s">
        <v>417</v>
      </c>
      <c r="I8" s="16">
        <f>Etiquettes!$H$6</f>
        <v>0</v>
      </c>
      <c r="J8" s="16" t="s">
        <v>363</v>
      </c>
      <c r="L8" s="1" t="str">
        <f>'Transformation - GIPT'!$B$6</f>
        <v>GIPT</v>
      </c>
      <c r="M8" s="16" t="s">
        <v>48</v>
      </c>
      <c r="N8" s="15">
        <f>Etiquettes!$H$11</f>
        <v>0</v>
      </c>
      <c r="O8" s="16" t="str">
        <f t="shared" si="0"/>
        <v>Consommation de pommes de terre produites sous contrat par l'industrie alimentaire = 938 0 (GIPT)</v>
      </c>
      <c r="P8" s="16">
        <f>Etiquettes!$I$15</f>
        <v>0</v>
      </c>
      <c r="Q8" s="16" t="s">
        <v>342</v>
      </c>
      <c r="R8" s="16">
        <f>Etiquettes!$H$17</f>
        <v>0</v>
      </c>
    </row>
    <row r="9" spans="1:20">
      <c r="A9" s="1" t="str">
        <f>Produits!$B$22</f>
        <v>Pommes de terre de consommation - Production hors contrat</v>
      </c>
      <c r="B9" s="1" t="str">
        <f>Secteurs!$B$8</f>
        <v>Industrie alimentaire</v>
      </c>
      <c r="C9" s="205">
        <f>'Transformation - GIPT'!L232</f>
        <v>97</v>
      </c>
      <c r="E9" s="1">
        <f>Etiquettes!$H$5</f>
        <v>0</v>
      </c>
      <c r="F9" s="1">
        <f>Etiquettes!$I$4</f>
        <v>0</v>
      </c>
      <c r="G9" s="16">
        <f>Etiquettes!$H$3</f>
        <v>0</v>
      </c>
      <c r="H9" s="2" t="s">
        <v>417</v>
      </c>
      <c r="I9" s="16">
        <f>Etiquettes!$H$6</f>
        <v>0</v>
      </c>
      <c r="J9" s="16" t="s">
        <v>366</v>
      </c>
      <c r="L9" s="1" t="str">
        <f>'Transformation - GIPT'!$B$6</f>
        <v>GIPT</v>
      </c>
      <c r="M9" s="16" t="s">
        <v>48</v>
      </c>
      <c r="N9" s="15">
        <f>Etiquettes!$H$11</f>
        <v>0</v>
      </c>
      <c r="O9" s="16" t="str">
        <f t="shared" si="0"/>
        <v>Consommation de pommes de terre produites hors contrat par l'industrie alimentaire = 97 0 (GIPT)</v>
      </c>
      <c r="P9" s="16">
        <f>Etiquettes!$I$15</f>
        <v>0</v>
      </c>
      <c r="Q9" s="16" t="s">
        <v>342</v>
      </c>
      <c r="R9" s="16">
        <f>Etiquettes!$H$17</f>
        <v>0</v>
      </c>
    </row>
    <row r="10" spans="1:20">
      <c r="A10" s="1" t="str">
        <f>Produits!$B$23</f>
        <v>Pommes de terre de consommation - Importation</v>
      </c>
      <c r="B10" s="1" t="str">
        <f>Secteurs!$B$8</f>
        <v>Industrie alimentaire</v>
      </c>
      <c r="C10" s="205">
        <f>'Transformation - GIPT'!L233</f>
        <v>145</v>
      </c>
      <c r="E10" s="1">
        <f>Etiquettes!$H$5</f>
        <v>0</v>
      </c>
      <c r="F10" s="1">
        <f>Etiquettes!$I$4</f>
        <v>0</v>
      </c>
      <c r="G10" s="16">
        <f>Etiquettes!$H$3</f>
        <v>0</v>
      </c>
      <c r="H10" s="2" t="s">
        <v>417</v>
      </c>
      <c r="I10" s="16">
        <f>Etiquettes!$H$6</f>
        <v>0</v>
      </c>
      <c r="J10" s="16" t="s">
        <v>368</v>
      </c>
      <c r="L10" s="1" t="str">
        <f>'Transformation - GIPT'!$B$6</f>
        <v>GIPT</v>
      </c>
      <c r="M10" s="16" t="s">
        <v>48</v>
      </c>
      <c r="N10" s="15">
        <f>Etiquettes!$H$11</f>
        <v>0</v>
      </c>
      <c r="O10" s="16" t="str">
        <f t="shared" si="0"/>
        <v>Consommation de pommes de terre importées par l'industrie alimentaire = 145 0 (GIPT)</v>
      </c>
      <c r="P10" s="16">
        <f>Etiquettes!$I$15</f>
        <v>0</v>
      </c>
      <c r="Q10" s="16" t="s">
        <v>342</v>
      </c>
      <c r="R10" s="16">
        <f>Etiquettes!$H$17</f>
        <v>0</v>
      </c>
    </row>
    <row r="11" spans="1:20">
      <c r="A11" s="1" t="str">
        <f>Produits!$B$21</f>
        <v>Pommes de terre de consommation - Production sous contrat</v>
      </c>
      <c r="B11" s="1" t="str">
        <f>Secteurs!$B$8</f>
        <v>Industrie alimentaire</v>
      </c>
      <c r="C11" s="205">
        <f>'Transformation - GIPT'!P231</f>
        <v>1235</v>
      </c>
      <c r="E11" s="1">
        <f>Etiquettes!$H$5</f>
        <v>0</v>
      </c>
      <c r="F11" s="1">
        <f>Etiquettes!$J$4</f>
        <v>0</v>
      </c>
      <c r="G11" s="16">
        <f>Etiquettes!$H$3</f>
        <v>0</v>
      </c>
      <c r="H11" s="2" t="s">
        <v>449</v>
      </c>
      <c r="I11" s="16">
        <f>Etiquettes!$H$6</f>
        <v>0</v>
      </c>
      <c r="J11" s="16" t="s">
        <v>363</v>
      </c>
      <c r="L11" s="1" t="str">
        <f>'Transformation - GIPT'!$B$6</f>
        <v>GIPT</v>
      </c>
      <c r="M11" s="16" t="s">
        <v>48</v>
      </c>
      <c r="N11" s="15">
        <f>Etiquettes!$H$11</f>
        <v>0</v>
      </c>
      <c r="O11" s="16" t="str">
        <f t="shared" si="0"/>
        <v>Consommation de pommes de terre produites sous contrat par l'industrie alimentaire = 1235 0 (GIPT)</v>
      </c>
      <c r="P11" s="16">
        <f>Etiquettes!$I$15</f>
        <v>0</v>
      </c>
      <c r="Q11" s="16" t="s">
        <v>342</v>
      </c>
      <c r="R11" s="16">
        <f>Etiquettes!$H$17</f>
        <v>0</v>
      </c>
    </row>
    <row r="12" spans="1:20">
      <c r="A12" s="1" t="str">
        <f>Produits!$B$22</f>
        <v>Pommes de terre de consommation - Production hors contrat</v>
      </c>
      <c r="B12" s="1" t="str">
        <f>Secteurs!$B$8</f>
        <v>Industrie alimentaire</v>
      </c>
      <c r="C12" s="205">
        <f>'Transformation - GIPT'!P232</f>
        <v>130</v>
      </c>
      <c r="E12" s="1">
        <f>Etiquettes!$H$5</f>
        <v>0</v>
      </c>
      <c r="F12" s="1">
        <f>Etiquettes!$J$4</f>
        <v>0</v>
      </c>
      <c r="G12" s="16">
        <f>Etiquettes!$H$3</f>
        <v>0</v>
      </c>
      <c r="H12" s="2" t="s">
        <v>449</v>
      </c>
      <c r="I12" s="16">
        <f>Etiquettes!$H$6</f>
        <v>0</v>
      </c>
      <c r="J12" s="16" t="s">
        <v>366</v>
      </c>
      <c r="L12" s="1" t="str">
        <f>'Transformation - GIPT'!$B$6</f>
        <v>GIPT</v>
      </c>
      <c r="M12" s="16" t="s">
        <v>48</v>
      </c>
      <c r="N12" s="15">
        <f>Etiquettes!$H$11</f>
        <v>0</v>
      </c>
      <c r="O12" s="16" t="str">
        <f t="shared" si="0"/>
        <v>Consommation de pommes de terre produites hors contrat par l'industrie alimentaire = 130 0 (GIPT)</v>
      </c>
      <c r="P12" s="16">
        <f>Etiquettes!$I$15</f>
        <v>0</v>
      </c>
      <c r="Q12" s="16" t="s">
        <v>342</v>
      </c>
      <c r="R12" s="16">
        <f>Etiquettes!$H$17</f>
        <v>0</v>
      </c>
    </row>
    <row r="13" spans="1:20">
      <c r="A13" s="1" t="str">
        <f>Produits!$B$23</f>
        <v>Pommes de terre de consommation - Importation</v>
      </c>
      <c r="B13" s="1" t="str">
        <f>Secteurs!$B$8</f>
        <v>Industrie alimentaire</v>
      </c>
      <c r="C13" s="205">
        <f>'Transformation - GIPT'!P233</f>
        <v>244</v>
      </c>
      <c r="E13" s="1">
        <f>Etiquettes!$H$5</f>
        <v>0</v>
      </c>
      <c r="F13" s="1">
        <f>Etiquettes!$J$4</f>
        <v>0</v>
      </c>
      <c r="G13" s="16">
        <f>Etiquettes!$H$3</f>
        <v>0</v>
      </c>
      <c r="H13" s="2" t="s">
        <v>449</v>
      </c>
      <c r="I13" s="16">
        <f>Etiquettes!$H$6</f>
        <v>0</v>
      </c>
      <c r="J13" s="16" t="s">
        <v>368</v>
      </c>
      <c r="L13" s="1" t="str">
        <f>'Transformation - GIPT'!$B$6</f>
        <v>GIPT</v>
      </c>
      <c r="M13" s="16" t="s">
        <v>48</v>
      </c>
      <c r="N13" s="15">
        <f>Etiquettes!$H$11</f>
        <v>0</v>
      </c>
      <c r="O13" s="16" t="str">
        <f t="shared" si="0"/>
        <v>Consommation de pommes de terre importées par l'industrie alimentaire = 244 0 (GIPT)</v>
      </c>
      <c r="P13" s="16">
        <f>Etiquettes!$I$15</f>
        <v>0</v>
      </c>
      <c r="Q13" s="16" t="s">
        <v>342</v>
      </c>
      <c r="R13" s="16">
        <f>Etiquettes!$H$17</f>
        <v>0</v>
      </c>
    </row>
    <row r="14" spans="1:20">
      <c r="A14" s="1" t="str">
        <f>Produits!$B$44</f>
        <v>Chips</v>
      </c>
      <c r="B14" s="1" t="str">
        <f>Secteurs!$B$32</f>
        <v>Exportations</v>
      </c>
      <c r="C14" s="205">
        <f>'Transformation - GIPT'!K281</f>
        <v>7.5</v>
      </c>
      <c r="E14" s="1">
        <f>Etiquettes!$H$5</f>
        <v>0</v>
      </c>
      <c r="F14" s="1">
        <v>0</v>
      </c>
      <c r="G14" s="16">
        <f>Etiquettes!$H$3</f>
        <v>0</v>
      </c>
      <c r="H14" s="2" t="s">
        <v>417</v>
      </c>
      <c r="I14" s="16">
        <f>Etiquettes!$H$6</f>
        <v>0</v>
      </c>
      <c r="J14" s="16" t="str">
        <f t="shared" ref="J14:J21" si="1">_xlfn.CONCAT("Exportation de ",A14)</f>
        <v>Exportation de Chips</v>
      </c>
      <c r="L14" s="1" t="str">
        <f>'Transformation - GIPT'!$B$6</f>
        <v>GIPT</v>
      </c>
      <c r="M14" s="16" t="s">
        <v>48</v>
      </c>
      <c r="N14" s="15">
        <f>Etiquettes!$H$11</f>
        <v>0</v>
      </c>
      <c r="O14" s="16" t="str">
        <f t="shared" si="0"/>
        <v>Exportation de Chips = 8 0 (GIPT)</v>
      </c>
      <c r="P14" s="16"/>
      <c r="Q14" s="16"/>
      <c r="R14" s="16"/>
    </row>
    <row r="15" spans="1:20">
      <c r="A15" s="1" t="str">
        <f>Produits!$B$35</f>
        <v>Produits déshydratés</v>
      </c>
      <c r="B15" s="1" t="str">
        <f>Secteurs!$B$32</f>
        <v>Exportations</v>
      </c>
      <c r="C15" s="205">
        <f>'Transformation - GIPT'!K282</f>
        <v>24.9</v>
      </c>
      <c r="E15" s="1">
        <f>Etiquettes!$H$5</f>
        <v>0</v>
      </c>
      <c r="F15" s="1">
        <v>0</v>
      </c>
      <c r="G15" s="16">
        <f>Etiquettes!$H$3</f>
        <v>0</v>
      </c>
      <c r="H15" s="2" t="s">
        <v>417</v>
      </c>
      <c r="I15" s="16">
        <f>Etiquettes!$H$6</f>
        <v>0</v>
      </c>
      <c r="J15" s="16" t="str">
        <f t="shared" si="1"/>
        <v>Exportation de Produits déshydratés</v>
      </c>
      <c r="L15" s="1" t="str">
        <f>'Transformation - GIPT'!$B$6</f>
        <v>GIPT</v>
      </c>
      <c r="M15" s="16" t="s">
        <v>48</v>
      </c>
      <c r="N15" s="15">
        <f>Etiquettes!$H$11</f>
        <v>0</v>
      </c>
      <c r="O15" s="16" t="str">
        <f t="shared" si="0"/>
        <v>Exportation de Produits déshydratés = 25 0 (GIPT)</v>
      </c>
      <c r="P15" s="16"/>
      <c r="Q15" s="16"/>
      <c r="R15" s="16"/>
    </row>
    <row r="16" spans="1:20">
      <c r="A16" s="1" t="str">
        <f>Produits!$B$27</f>
        <v>Produits surgelés</v>
      </c>
      <c r="B16" s="1" t="str">
        <f>Secteurs!$B$32</f>
        <v>Exportations</v>
      </c>
      <c r="C16" s="205">
        <f>'Transformation - GIPT'!K283</f>
        <v>291.8</v>
      </c>
      <c r="E16" s="1">
        <f>Etiquettes!$H$5</f>
        <v>0</v>
      </c>
      <c r="F16" s="1">
        <v>0</v>
      </c>
      <c r="G16" s="16">
        <f>Etiquettes!$H$3</f>
        <v>0</v>
      </c>
      <c r="H16" s="2" t="s">
        <v>417</v>
      </c>
      <c r="I16" s="16">
        <f>Etiquettes!$H$6</f>
        <v>0</v>
      </c>
      <c r="J16" s="16" t="str">
        <f t="shared" si="1"/>
        <v>Exportation de Produits surgelés</v>
      </c>
      <c r="L16" s="1" t="str">
        <f>'Transformation - GIPT'!$B$6</f>
        <v>GIPT</v>
      </c>
      <c r="M16" s="16" t="s">
        <v>48</v>
      </c>
      <c r="N16" s="15">
        <f>Etiquettes!$H$11</f>
        <v>0</v>
      </c>
      <c r="O16" s="16" t="str">
        <f t="shared" si="0"/>
        <v>Exportation de Produits surgelés = 292 0 (GIPT)</v>
      </c>
      <c r="P16" s="16"/>
    </row>
    <row r="17" spans="1:18">
      <c r="A17" s="1" t="str">
        <f>Produits!$B$46</f>
        <v>Autres produits finis</v>
      </c>
      <c r="B17" s="1" t="str">
        <f>Secteurs!$B$32</f>
        <v>Exportations</v>
      </c>
      <c r="C17" s="205">
        <f>'Transformation - GIPT'!K284</f>
        <v>4.7</v>
      </c>
      <c r="E17" s="1">
        <f>Etiquettes!$H$5</f>
        <v>0</v>
      </c>
      <c r="F17" s="1">
        <v>0</v>
      </c>
      <c r="G17" s="16">
        <f>Etiquettes!$H$3</f>
        <v>0</v>
      </c>
      <c r="H17" s="2" t="s">
        <v>417</v>
      </c>
      <c r="I17" s="16">
        <f>Etiquettes!$H$6</f>
        <v>0</v>
      </c>
      <c r="J17" s="16" t="str">
        <f t="shared" si="1"/>
        <v>Exportation de Autres produits finis</v>
      </c>
      <c r="L17" s="1" t="str">
        <f>'Transformation - GIPT'!$B$6</f>
        <v>GIPT</v>
      </c>
      <c r="M17" s="16" t="s">
        <v>48</v>
      </c>
      <c r="N17" s="15">
        <f>Etiquettes!$H$11</f>
        <v>0</v>
      </c>
      <c r="O17" s="16" t="str">
        <f t="shared" si="0"/>
        <v>Exportation de Autres produits finis = 5 0 (GIPT)</v>
      </c>
      <c r="P17" s="16"/>
    </row>
    <row r="18" spans="1:18">
      <c r="A18" s="1" t="str">
        <f>Produits!$B$44</f>
        <v>Chips</v>
      </c>
      <c r="B18" s="1" t="str">
        <f>Secteurs!$B$32</f>
        <v>Exportations</v>
      </c>
      <c r="C18" s="205">
        <f>'Transformation - GIPT'!O281</f>
        <v>11.1</v>
      </c>
      <c r="E18" s="1">
        <f>Etiquettes!$H$5</f>
        <v>0</v>
      </c>
      <c r="F18" s="1">
        <v>0</v>
      </c>
      <c r="G18" s="16">
        <f>Etiquettes!$H$3</f>
        <v>0</v>
      </c>
      <c r="H18" s="2" t="s">
        <v>449</v>
      </c>
      <c r="I18" s="16">
        <f>Etiquettes!$H$6</f>
        <v>0</v>
      </c>
      <c r="J18" s="16" t="str">
        <f t="shared" si="1"/>
        <v>Exportation de Chips</v>
      </c>
      <c r="L18" s="1" t="str">
        <f>'Transformation - GIPT'!$B$6</f>
        <v>GIPT</v>
      </c>
      <c r="M18" s="16" t="s">
        <v>48</v>
      </c>
      <c r="N18" s="15">
        <f>Etiquettes!$H$11</f>
        <v>0</v>
      </c>
      <c r="O18" s="16" t="str">
        <f t="shared" si="0"/>
        <v>Exportation de Chips = 11 0 (GIPT)</v>
      </c>
      <c r="P18" s="16"/>
      <c r="R18" s="16"/>
    </row>
    <row r="19" spans="1:18">
      <c r="A19" s="1" t="str">
        <f>Produits!$B$35</f>
        <v>Produits déshydratés</v>
      </c>
      <c r="B19" s="1" t="str">
        <f>Secteurs!$B$32</f>
        <v>Exportations</v>
      </c>
      <c r="C19" s="205">
        <f>'Transformation - GIPT'!O282</f>
        <v>20.6</v>
      </c>
      <c r="E19" s="1">
        <f>Etiquettes!$H$5</f>
        <v>0</v>
      </c>
      <c r="F19" s="1">
        <v>0</v>
      </c>
      <c r="G19" s="16">
        <f>Etiquettes!$H$3</f>
        <v>0</v>
      </c>
      <c r="H19" s="2" t="s">
        <v>449</v>
      </c>
      <c r="I19" s="16">
        <f>Etiquettes!$H$6</f>
        <v>0</v>
      </c>
      <c r="J19" s="16" t="str">
        <f t="shared" si="1"/>
        <v>Exportation de Produits déshydratés</v>
      </c>
      <c r="L19" s="1" t="str">
        <f>'Transformation - GIPT'!$B$6</f>
        <v>GIPT</v>
      </c>
      <c r="M19" s="16" t="s">
        <v>48</v>
      </c>
      <c r="N19" s="15">
        <f>Etiquettes!$H$11</f>
        <v>0</v>
      </c>
      <c r="O19" s="16" t="str">
        <f t="shared" si="0"/>
        <v>Exportation de Produits déshydratés = 21 0 (GIPT)</v>
      </c>
      <c r="P19" s="16"/>
      <c r="R19" s="16"/>
    </row>
    <row r="20" spans="1:18">
      <c r="A20" s="1" t="str">
        <f>Produits!$B$27</f>
        <v>Produits surgelés</v>
      </c>
      <c r="B20" s="1" t="str">
        <f>Secteurs!$B$32</f>
        <v>Exportations</v>
      </c>
      <c r="C20" s="205">
        <f>'Transformation - GIPT'!O283</f>
        <v>492.9</v>
      </c>
      <c r="E20" s="1">
        <f>Etiquettes!$H$5</f>
        <v>0</v>
      </c>
      <c r="F20" s="1">
        <v>0</v>
      </c>
      <c r="G20" s="16">
        <f>Etiquettes!$H$3</f>
        <v>0</v>
      </c>
      <c r="H20" s="2" t="s">
        <v>449</v>
      </c>
      <c r="I20" s="16">
        <f>Etiquettes!$H$6</f>
        <v>0</v>
      </c>
      <c r="J20" s="16" t="str">
        <f t="shared" si="1"/>
        <v>Exportation de Produits surgelés</v>
      </c>
      <c r="L20" s="1" t="str">
        <f>'Transformation - GIPT'!$B$6</f>
        <v>GIPT</v>
      </c>
      <c r="M20" s="16" t="s">
        <v>48</v>
      </c>
      <c r="N20" s="15">
        <f>Etiquettes!$H$11</f>
        <v>0</v>
      </c>
      <c r="O20" s="16" t="str">
        <f t="shared" si="0"/>
        <v>Exportation de Produits surgelés = 493 0 (GIPT)</v>
      </c>
      <c r="P20" s="16"/>
      <c r="R20" s="16"/>
    </row>
    <row r="21" spans="1:18">
      <c r="A21" s="1" t="str">
        <f>Produits!$B$46</f>
        <v>Autres produits finis</v>
      </c>
      <c r="B21" s="1" t="str">
        <f>Secteurs!$B$32</f>
        <v>Exportations</v>
      </c>
      <c r="C21" s="205">
        <f>'Transformation - GIPT'!O284</f>
        <v>5.2</v>
      </c>
      <c r="E21" s="1">
        <f>Etiquettes!$H$5</f>
        <v>0</v>
      </c>
      <c r="F21" s="1">
        <v>0</v>
      </c>
      <c r="G21" s="16">
        <f>Etiquettes!$H$3</f>
        <v>0</v>
      </c>
      <c r="H21" s="2" t="s">
        <v>449</v>
      </c>
      <c r="I21" s="16">
        <f>Etiquettes!$H$6</f>
        <v>0</v>
      </c>
      <c r="J21" s="16" t="str">
        <f t="shared" si="1"/>
        <v>Exportation de Autres produits finis</v>
      </c>
      <c r="L21" s="1" t="str">
        <f>'Transformation - GIPT'!$B$6</f>
        <v>GIPT</v>
      </c>
      <c r="M21" s="16" t="s">
        <v>48</v>
      </c>
      <c r="N21" s="15">
        <f>Etiquettes!$H$11</f>
        <v>0</v>
      </c>
      <c r="O21" s="16" t="str">
        <f t="shared" si="0"/>
        <v>Exportation de Autres produits finis = 5 0 (GIPT)</v>
      </c>
      <c r="P21" s="16"/>
    </row>
    <row r="22" spans="1:18">
      <c r="A22" s="1" t="str">
        <f>Secteurs!$B$31</f>
        <v>Importations</v>
      </c>
      <c r="B22" s="1" t="str">
        <f>Produits!$B$44</f>
        <v>Chips</v>
      </c>
      <c r="C22" s="205">
        <f>'Transformation - GIPT'!N310</f>
        <v>65</v>
      </c>
      <c r="E22" s="1">
        <f>Etiquettes!$H$5</f>
        <v>0</v>
      </c>
      <c r="F22" s="1">
        <v>0</v>
      </c>
      <c r="G22" s="16">
        <f>Etiquettes!$H$3</f>
        <v>0</v>
      </c>
      <c r="H22" s="2" t="s">
        <v>449</v>
      </c>
      <c r="I22" s="16">
        <f>Etiquettes!$H$6</f>
        <v>0</v>
      </c>
      <c r="J22" s="16" t="str">
        <f>_xlfn.CONCAT("Importation de ",B22)</f>
        <v>Importation de Chips</v>
      </c>
      <c r="L22" s="1" t="str">
        <f>'Transformation - GIPT'!$B$6</f>
        <v>GIPT</v>
      </c>
      <c r="M22" s="16" t="s">
        <v>48</v>
      </c>
      <c r="N22" s="15">
        <f>Etiquettes!$H$11</f>
        <v>0</v>
      </c>
      <c r="O22" s="16" t="str">
        <f t="shared" si="0"/>
        <v>Importation de Chips = 65 0 (GIPT)</v>
      </c>
      <c r="P22" s="16"/>
    </row>
    <row r="23" spans="1:18">
      <c r="A23" s="1" t="str">
        <f>Secteurs!$B$31</f>
        <v>Importations</v>
      </c>
      <c r="B23" s="1" t="str">
        <f>Produits!$B$35</f>
        <v>Produits déshydratés</v>
      </c>
      <c r="C23" s="205">
        <f>'Transformation - GIPT'!N311</f>
        <v>47.5</v>
      </c>
      <c r="E23" s="1">
        <f>Etiquettes!$H$5</f>
        <v>0</v>
      </c>
      <c r="F23" s="1">
        <v>0</v>
      </c>
      <c r="G23" s="16">
        <f>Etiquettes!$H$3</f>
        <v>0</v>
      </c>
      <c r="H23" s="2" t="s">
        <v>449</v>
      </c>
      <c r="I23" s="16">
        <f>Etiquettes!$H$6</f>
        <v>0</v>
      </c>
      <c r="J23" s="16" t="str">
        <f>_xlfn.CONCAT("Importation de ",B23)</f>
        <v>Importation de Produits déshydratés</v>
      </c>
      <c r="L23" s="1" t="str">
        <f>'Transformation - GIPT'!$B$6</f>
        <v>GIPT</v>
      </c>
      <c r="M23" s="16" t="s">
        <v>48</v>
      </c>
      <c r="N23" s="15">
        <f>Etiquettes!$H$11</f>
        <v>0</v>
      </c>
      <c r="O23" s="16" t="str">
        <f t="shared" si="0"/>
        <v>Importation de Produits déshydratés = 48 0 (GIPT)</v>
      </c>
      <c r="P23" s="16"/>
    </row>
    <row r="24" spans="1:18">
      <c r="A24" s="1" t="str">
        <f>Secteurs!$B$31</f>
        <v>Importations</v>
      </c>
      <c r="B24" s="1" t="str">
        <f>Produits!$B$27</f>
        <v>Produits surgelés</v>
      </c>
      <c r="C24" s="205">
        <f>'Transformation - GIPT'!N312</f>
        <v>553.9</v>
      </c>
      <c r="E24" s="1">
        <f>Etiquettes!$H$5</f>
        <v>0</v>
      </c>
      <c r="F24" s="1">
        <v>0</v>
      </c>
      <c r="G24" s="16">
        <f>Etiquettes!$H$3</f>
        <v>0</v>
      </c>
      <c r="H24" s="2" t="s">
        <v>449</v>
      </c>
      <c r="I24" s="16">
        <f>Etiquettes!$H$6</f>
        <v>0</v>
      </c>
      <c r="J24" s="16" t="str">
        <f>_xlfn.CONCAT("Importation de ",B24)</f>
        <v>Importation de Produits surgelés</v>
      </c>
      <c r="L24" s="1" t="str">
        <f>'Transformation - GIPT'!$B$6</f>
        <v>GIPT</v>
      </c>
      <c r="M24" s="16" t="s">
        <v>48</v>
      </c>
      <c r="N24" s="15">
        <f>Etiquettes!$H$11</f>
        <v>0</v>
      </c>
      <c r="O24" s="16" t="str">
        <f t="shared" si="0"/>
        <v>Importation de Produits surgelés = 554 0 (GIPT)</v>
      </c>
      <c r="P24" s="16"/>
    </row>
    <row r="25" spans="1:18">
      <c r="A25" s="1" t="str">
        <f>Secteurs!$B$31</f>
        <v>Importations</v>
      </c>
      <c r="B25" s="1" t="str">
        <f>Produits!$B$46</f>
        <v>Autres produits finis</v>
      </c>
      <c r="C25" s="205">
        <f>'Transformation - GIPT'!N313</f>
        <v>47.900000000000006</v>
      </c>
      <c r="E25" s="1">
        <f>Etiquettes!$H$5</f>
        <v>0</v>
      </c>
      <c r="F25" s="1">
        <v>0</v>
      </c>
      <c r="G25" s="16">
        <f>Etiquettes!$H$3</f>
        <v>0</v>
      </c>
      <c r="H25" s="2" t="s">
        <v>449</v>
      </c>
      <c r="I25" s="16">
        <f>Etiquettes!$H$6</f>
        <v>0</v>
      </c>
      <c r="J25" s="16" t="str">
        <f>_xlfn.CONCAT("Importation de ",B25)</f>
        <v>Importation de Autres produits finis</v>
      </c>
      <c r="L25" s="1" t="str">
        <f>'Transformation - GIPT'!$B$6</f>
        <v>GIPT</v>
      </c>
      <c r="M25" s="16" t="s">
        <v>48</v>
      </c>
      <c r="N25" s="15">
        <f>Etiquettes!$H$11</f>
        <v>0</v>
      </c>
      <c r="O25" s="16" t="str">
        <f t="shared" si="0"/>
        <v>Importation de Autres produits finis = 48 0 (GIPT)</v>
      </c>
      <c r="P25" s="16"/>
    </row>
    <row r="26" spans="1:18">
      <c r="A26" s="1" t="str">
        <f>Produits!$B$26</f>
        <v>Produits finis</v>
      </c>
      <c r="B26" s="1" t="str">
        <f>Secteurs!$B$16</f>
        <v>Ménages</v>
      </c>
      <c r="C26" s="205">
        <f>'Transformation - GIPT'!N327</f>
        <v>314</v>
      </c>
      <c r="E26" s="1">
        <f>Etiquettes!$H$5</f>
        <v>0</v>
      </c>
      <c r="F26" s="1">
        <v>0</v>
      </c>
      <c r="G26" s="16">
        <f>Etiquettes!$H$3</f>
        <v>0</v>
      </c>
      <c r="H26" s="2" t="s">
        <v>449</v>
      </c>
      <c r="I26" s="16">
        <f>Etiquettes!$H$6</f>
        <v>0</v>
      </c>
      <c r="J26" s="16" t="s">
        <v>849</v>
      </c>
      <c r="L26" s="1" t="str">
        <f>'Transformation - GIPT'!$B$6</f>
        <v>GIPT</v>
      </c>
      <c r="M26" s="16" t="s">
        <v>48</v>
      </c>
      <c r="N26" s="15">
        <f>Etiquettes!$H$11</f>
        <v>0</v>
      </c>
      <c r="O26" s="16" t="str">
        <f t="shared" si="0"/>
        <v>Consommation de produits finis par les ménages = 314 0 (GIPT)</v>
      </c>
      <c r="P26" s="16"/>
    </row>
    <row r="27" spans="1:18">
      <c r="A27" s="1" t="str">
        <f>Produits!$B$44</f>
        <v>Chips</v>
      </c>
      <c r="B27" s="1" t="str">
        <f>Secteurs!$B$15</f>
        <v>A domicile</v>
      </c>
      <c r="C27" s="205">
        <f>'Transformation - GIPT'!K442</f>
        <v>60</v>
      </c>
      <c r="D27" s="1"/>
      <c r="E27" s="1">
        <f>Etiquettes!$H$5</f>
        <v>0</v>
      </c>
      <c r="F27" s="1">
        <v>0</v>
      </c>
      <c r="G27" s="16">
        <f>Etiquettes!$H$3</f>
        <v>0</v>
      </c>
      <c r="H27" s="2" t="s">
        <v>449</v>
      </c>
      <c r="I27" s="16">
        <f>Etiquettes!$H$6</f>
        <v>0</v>
      </c>
      <c r="J27" s="16" t="s">
        <v>850</v>
      </c>
      <c r="L27" s="1" t="str">
        <f>'Transformation - GIPT'!$B$6</f>
        <v>GIPT</v>
      </c>
      <c r="M27" s="16" t="s">
        <v>48</v>
      </c>
      <c r="N27" s="15">
        <f>Etiquettes!$H$11</f>
        <v>0</v>
      </c>
      <c r="O27" s="16" t="str">
        <f t="shared" si="0"/>
        <v>Consommation de chips à domicile = 60 0 (GIPT)</v>
      </c>
      <c r="P27" s="16"/>
    </row>
    <row r="28" spans="1:18">
      <c r="A28" s="1" t="str">
        <f>Produits!$B$36</f>
        <v>Purée déshydratée</v>
      </c>
      <c r="B28" s="1" t="str">
        <f>Secteurs!$B$15</f>
        <v>A domicile</v>
      </c>
      <c r="C28" s="205">
        <f>'Transformation - GIPT'!K443</f>
        <v>25</v>
      </c>
      <c r="D28" s="1"/>
      <c r="E28" s="1">
        <f>Etiquettes!$H$5</f>
        <v>0</v>
      </c>
      <c r="F28" s="1">
        <v>0</v>
      </c>
      <c r="G28" s="16">
        <f>Etiquettes!$H$3</f>
        <v>0</v>
      </c>
      <c r="H28" s="2" t="s">
        <v>449</v>
      </c>
      <c r="I28" s="16">
        <f>Etiquettes!$H$6</f>
        <v>0</v>
      </c>
      <c r="J28" s="16" t="s">
        <v>851</v>
      </c>
      <c r="L28" s="1" t="str">
        <f>'Transformation - GIPT'!$B$6</f>
        <v>GIPT</v>
      </c>
      <c r="M28" s="16" t="s">
        <v>48</v>
      </c>
      <c r="N28" s="15">
        <f>Etiquettes!$H$11</f>
        <v>0</v>
      </c>
      <c r="O28" s="16" t="str">
        <f t="shared" si="0"/>
        <v>Consommation de purée déshydratée à domicile = 25 0 (GIPT)</v>
      </c>
      <c r="P28" s="16"/>
    </row>
    <row r="29" spans="1:18">
      <c r="A29" s="1" t="str">
        <f>Produits!$B$48</f>
        <v>Produits de 4ème et 5ème gamme</v>
      </c>
      <c r="B29" s="1" t="str">
        <f>Secteurs!$B$15</f>
        <v>A domicile</v>
      </c>
      <c r="C29" s="205">
        <f>'Transformation - GIPT'!K444</f>
        <v>5</v>
      </c>
      <c r="D29" s="1"/>
      <c r="E29" s="1">
        <f>Etiquettes!$H$5</f>
        <v>0</v>
      </c>
      <c r="F29" s="1">
        <v>0</v>
      </c>
      <c r="G29" s="16">
        <f>Etiquettes!$H$3</f>
        <v>0</v>
      </c>
      <c r="H29" s="2" t="s">
        <v>449</v>
      </c>
      <c r="I29" s="16">
        <f>Etiquettes!$H$6</f>
        <v>0</v>
      </c>
      <c r="J29" s="16" t="s">
        <v>852</v>
      </c>
      <c r="L29" s="1" t="str">
        <f>'Transformation - GIPT'!$B$6</f>
        <v>GIPT</v>
      </c>
      <c r="M29" s="16" t="s">
        <v>48</v>
      </c>
      <c r="N29" s="15">
        <f>Etiquettes!$H$11</f>
        <v>0</v>
      </c>
      <c r="O29" s="16" t="str">
        <f t="shared" si="0"/>
        <v>Consommation de produits de 4ème et 5ème gamme à domicile = 5 0 (GIPT)</v>
      </c>
      <c r="P29" s="16"/>
    </row>
    <row r="30" spans="1:18">
      <c r="A30" s="1" t="str">
        <f>Produits!$B$31</f>
        <v>Frites</v>
      </c>
      <c r="B30" s="1" t="str">
        <f>Secteurs!$B$15</f>
        <v>A domicile</v>
      </c>
      <c r="C30" s="205">
        <f>'Transformation - GIPT'!K445</f>
        <v>140</v>
      </c>
      <c r="D30" s="1"/>
      <c r="E30" s="1">
        <f>Etiquettes!$H$5</f>
        <v>0</v>
      </c>
      <c r="F30" s="1">
        <v>0</v>
      </c>
      <c r="G30" s="16">
        <f>Etiquettes!$H$3</f>
        <v>0</v>
      </c>
      <c r="H30" s="2" t="s">
        <v>449</v>
      </c>
      <c r="I30" s="16">
        <f>Etiquettes!$H$6</f>
        <v>0</v>
      </c>
      <c r="J30" s="16" t="s">
        <v>853</v>
      </c>
      <c r="L30" s="1" t="str">
        <f>'Transformation - GIPT'!$B$6</f>
        <v>GIPT</v>
      </c>
      <c r="M30" s="16" t="s">
        <v>48</v>
      </c>
      <c r="N30" s="15">
        <f>Etiquettes!$H$11</f>
        <v>0</v>
      </c>
      <c r="O30" s="16" t="str">
        <f t="shared" si="0"/>
        <v>Consommation de frites à domicile = 140 0 (GIPT)</v>
      </c>
      <c r="P30" s="16"/>
    </row>
    <row r="31" spans="1:18">
      <c r="A31" s="1" t="str">
        <f>Produits!$B$28</f>
        <v>Garnitures surgelées</v>
      </c>
      <c r="B31" s="1" t="str">
        <f>Secteurs!$B$15</f>
        <v>A domicile</v>
      </c>
      <c r="C31" s="205">
        <f>'Transformation - GIPT'!K446</f>
        <v>120</v>
      </c>
      <c r="D31" s="1"/>
      <c r="E31" s="1">
        <f>Etiquettes!$H$5</f>
        <v>0</v>
      </c>
      <c r="F31" s="1">
        <v>0</v>
      </c>
      <c r="G31" s="16">
        <f>Etiquettes!$H$3</f>
        <v>0</v>
      </c>
      <c r="H31" s="2" t="s">
        <v>449</v>
      </c>
      <c r="I31" s="16">
        <f>Etiquettes!$H$6</f>
        <v>0</v>
      </c>
      <c r="J31" s="16" t="s">
        <v>854</v>
      </c>
      <c r="L31" s="1" t="str">
        <f>'Transformation - GIPT'!$B$6</f>
        <v>GIPT</v>
      </c>
      <c r="M31" s="16" t="s">
        <v>48</v>
      </c>
      <c r="N31" s="15">
        <f>Etiquettes!$H$11</f>
        <v>0</v>
      </c>
      <c r="O31" s="16" t="str">
        <f t="shared" si="0"/>
        <v>Consommation de garnitures surgelées à domicile = 120 0 (GIPT)</v>
      </c>
      <c r="P31" s="16"/>
    </row>
    <row r="32" spans="1:18">
      <c r="A32" s="1" t="str">
        <f>Produits!$B$44</f>
        <v>Chips</v>
      </c>
      <c r="B32" s="1" t="str">
        <f>Secteurs!$B$18</f>
        <v>Restauration commerciale</v>
      </c>
      <c r="C32" s="205">
        <f>'Transformation - GIPT'!L442</f>
        <v>3</v>
      </c>
      <c r="D32" s="1"/>
      <c r="E32" s="1">
        <f>Etiquettes!$H$5</f>
        <v>0</v>
      </c>
      <c r="F32" s="1">
        <v>0</v>
      </c>
      <c r="G32" s="16">
        <f>Etiquettes!$H$3</f>
        <v>0</v>
      </c>
      <c r="H32" s="2" t="s">
        <v>449</v>
      </c>
      <c r="I32" s="16">
        <f>Etiquettes!$H$6</f>
        <v>0</v>
      </c>
      <c r="J32" s="16" t="s">
        <v>855</v>
      </c>
      <c r="L32" s="1" t="str">
        <f>'Transformation - GIPT'!$B$6</f>
        <v>GIPT</v>
      </c>
      <c r="M32" s="16" t="s">
        <v>48</v>
      </c>
      <c r="N32" s="15">
        <f>Etiquettes!$H$11</f>
        <v>0</v>
      </c>
      <c r="O32" s="16" t="str">
        <f t="shared" si="0"/>
        <v>Consommation de chips en restauration commerciale = 3 0 (GIPT)</v>
      </c>
      <c r="P32" s="16"/>
    </row>
    <row r="33" spans="1:18">
      <c r="A33" s="1" t="str">
        <f>Produits!$B$36</f>
        <v>Purée déshydratée</v>
      </c>
      <c r="B33" s="1" t="str">
        <f>Secteurs!$B$18</f>
        <v>Restauration commerciale</v>
      </c>
      <c r="C33" s="205">
        <f>'Transformation - GIPT'!L443</f>
        <v>1</v>
      </c>
      <c r="D33" s="1"/>
      <c r="E33" s="1">
        <f>Etiquettes!$H$5</f>
        <v>0</v>
      </c>
      <c r="F33" s="1">
        <v>0</v>
      </c>
      <c r="G33" s="16">
        <f>Etiquettes!$H$3</f>
        <v>0</v>
      </c>
      <c r="H33" s="2" t="s">
        <v>449</v>
      </c>
      <c r="I33" s="16">
        <f>Etiquettes!$H$6</f>
        <v>0</v>
      </c>
      <c r="J33" s="16" t="s">
        <v>856</v>
      </c>
      <c r="L33" s="1" t="str">
        <f>'Transformation - GIPT'!$B$6</f>
        <v>GIPT</v>
      </c>
      <c r="M33" s="16" t="s">
        <v>48</v>
      </c>
      <c r="N33" s="15">
        <f>Etiquettes!$H$11</f>
        <v>0</v>
      </c>
      <c r="O33" s="16" t="str">
        <f t="shared" si="0"/>
        <v>Consommation de purée déshydratée en restauration commerciale = 1 0 (GIPT)</v>
      </c>
      <c r="P33" s="16"/>
    </row>
    <row r="34" spans="1:18">
      <c r="A34" s="1" t="str">
        <f>Produits!$B$48</f>
        <v>Produits de 4ème et 5ème gamme</v>
      </c>
      <c r="B34" s="1" t="str">
        <f>Secteurs!$B$18</f>
        <v>Restauration commerciale</v>
      </c>
      <c r="C34" s="205">
        <f>'Transformation - GIPT'!L444</f>
        <v>25</v>
      </c>
      <c r="D34" s="1"/>
      <c r="E34" s="1">
        <f>Etiquettes!$H$5</f>
        <v>0</v>
      </c>
      <c r="F34" s="1">
        <v>0</v>
      </c>
      <c r="G34" s="16">
        <f>Etiquettes!$H$3</f>
        <v>0</v>
      </c>
      <c r="H34" s="2" t="s">
        <v>449</v>
      </c>
      <c r="I34" s="16">
        <f>Etiquettes!$H$6</f>
        <v>0</v>
      </c>
      <c r="J34" s="16" t="s">
        <v>857</v>
      </c>
      <c r="L34" s="1" t="str">
        <f>'Transformation - GIPT'!$B$6</f>
        <v>GIPT</v>
      </c>
      <c r="M34" s="16" t="s">
        <v>48</v>
      </c>
      <c r="N34" s="15">
        <f>Etiquettes!$H$11</f>
        <v>0</v>
      </c>
      <c r="O34" s="16" t="str">
        <f t="shared" si="0"/>
        <v>Consommation de produits de 4ème et 5ème gamme en restauration commerciale = 25 0 (GIPT)</v>
      </c>
      <c r="P34" s="16"/>
    </row>
    <row r="35" spans="1:18">
      <c r="A35" s="1" t="str">
        <f>Produits!$B$31</f>
        <v>Frites</v>
      </c>
      <c r="B35" s="1" t="str">
        <f>Secteurs!$B$18</f>
        <v>Restauration commerciale</v>
      </c>
      <c r="C35" s="205">
        <f>'Transformation - GIPT'!L445</f>
        <v>190</v>
      </c>
      <c r="D35" s="1"/>
      <c r="E35" s="1">
        <f>Etiquettes!$H$5</f>
        <v>0</v>
      </c>
      <c r="F35" s="1">
        <v>0</v>
      </c>
      <c r="G35" s="16">
        <f>Etiquettes!$H$3</f>
        <v>0</v>
      </c>
      <c r="H35" s="2" t="s">
        <v>449</v>
      </c>
      <c r="I35" s="16">
        <f>Etiquettes!$H$6</f>
        <v>0</v>
      </c>
      <c r="J35" s="16" t="s">
        <v>858</v>
      </c>
      <c r="L35" s="1" t="str">
        <f>'Transformation - GIPT'!$B$6</f>
        <v>GIPT</v>
      </c>
      <c r="M35" s="16" t="s">
        <v>48</v>
      </c>
      <c r="N35" s="15">
        <f>Etiquettes!$H$11</f>
        <v>0</v>
      </c>
      <c r="O35" s="16" t="str">
        <f t="shared" si="0"/>
        <v>Consommation de frites en restauration commerciale = 190 0 (GIPT)</v>
      </c>
      <c r="P35" s="16"/>
    </row>
    <row r="36" spans="1:18">
      <c r="A36" s="1" t="str">
        <f>Produits!$B$28</f>
        <v>Garnitures surgelées</v>
      </c>
      <c r="B36" s="1" t="str">
        <f>Secteurs!$B$18</f>
        <v>Restauration commerciale</v>
      </c>
      <c r="C36" s="205">
        <f>'Transformation - GIPT'!L446</f>
        <v>35</v>
      </c>
      <c r="D36" s="1"/>
      <c r="E36" s="1">
        <f>Etiquettes!$H$5</f>
        <v>0</v>
      </c>
      <c r="F36" s="1">
        <v>0</v>
      </c>
      <c r="G36" s="16">
        <f>Etiquettes!$H$3</f>
        <v>0</v>
      </c>
      <c r="H36" s="2" t="s">
        <v>449</v>
      </c>
      <c r="I36" s="16">
        <f>Etiquettes!$H$6</f>
        <v>0</v>
      </c>
      <c r="J36" s="16" t="s">
        <v>859</v>
      </c>
      <c r="L36" s="1" t="str">
        <f>'Transformation - GIPT'!$B$6</f>
        <v>GIPT</v>
      </c>
      <c r="M36" s="16" t="s">
        <v>48</v>
      </c>
      <c r="N36" s="15">
        <f>Etiquettes!$H$11</f>
        <v>0</v>
      </c>
      <c r="O36" s="16" t="str">
        <f t="shared" si="0"/>
        <v>Consommation de garnitures surgelées en restauration commerciale = 35 0 (GIPT)</v>
      </c>
      <c r="P36" s="16"/>
    </row>
    <row r="37" spans="1:18">
      <c r="A37" s="1" t="str">
        <f>Produits!$B$44</f>
        <v>Chips</v>
      </c>
      <c r="B37" s="1" t="str">
        <f>Secteurs!$B$19</f>
        <v>Restauration collective</v>
      </c>
      <c r="C37" s="205">
        <f>'Transformation - GIPT'!M442</f>
        <v>0</v>
      </c>
      <c r="E37" s="1">
        <f>Etiquettes!$H$5</f>
        <v>0</v>
      </c>
      <c r="F37" s="1">
        <v>0</v>
      </c>
      <c r="G37" s="16">
        <f>Etiquettes!$H$3</f>
        <v>0</v>
      </c>
      <c r="H37" s="2" t="s">
        <v>449</v>
      </c>
      <c r="I37" s="16">
        <f>Etiquettes!$H$6</f>
        <v>0</v>
      </c>
      <c r="J37" s="16" t="s">
        <v>860</v>
      </c>
      <c r="L37" s="1" t="str">
        <f>'Transformation - GIPT'!$B$6</f>
        <v>GIPT</v>
      </c>
      <c r="M37" s="16" t="s">
        <v>48</v>
      </c>
      <c r="N37" s="15">
        <f>Etiquettes!$H$11</f>
        <v>0</v>
      </c>
      <c r="O37" s="16" t="str">
        <f t="shared" si="0"/>
        <v>Consommation de chips en restauration collective = 0 0 (GIPT)</v>
      </c>
      <c r="P37" s="16"/>
    </row>
    <row r="38" spans="1:18">
      <c r="A38" s="1" t="str">
        <f>Produits!$B$36</f>
        <v>Purée déshydratée</v>
      </c>
      <c r="B38" s="1" t="str">
        <f>Secteurs!$B$19</f>
        <v>Restauration collective</v>
      </c>
      <c r="C38" s="205">
        <f>'Transformation - GIPT'!M443</f>
        <v>15</v>
      </c>
      <c r="E38" s="1">
        <f>Etiquettes!$H$5</f>
        <v>0</v>
      </c>
      <c r="F38" s="1">
        <v>0</v>
      </c>
      <c r="G38" s="16">
        <f>Etiquettes!$H$3</f>
        <v>0</v>
      </c>
      <c r="H38" s="2" t="s">
        <v>449</v>
      </c>
      <c r="I38" s="16">
        <f>Etiquettes!$H$6</f>
        <v>0</v>
      </c>
      <c r="J38" s="16" t="s">
        <v>861</v>
      </c>
      <c r="L38" s="1" t="str">
        <f>'Transformation - GIPT'!$B$6</f>
        <v>GIPT</v>
      </c>
      <c r="M38" s="16" t="s">
        <v>48</v>
      </c>
      <c r="N38" s="15">
        <f>Etiquettes!$H$11</f>
        <v>0</v>
      </c>
      <c r="O38" s="16" t="str">
        <f t="shared" ref="O38:O69" si="2">_xlfn.CONCAT(J38,IF(OR(ISBLANK(C38),ISERROR(C38)),"",_xlfn.CONCAT(" = ",MROUND(C38,1)," ",E38," (",L38,")")))</f>
        <v>Consommation de purée déshydratée en restauration collective = 15 0 (GIPT)</v>
      </c>
      <c r="P38" s="16"/>
    </row>
    <row r="39" spans="1:18">
      <c r="A39" s="1" t="str">
        <f>Produits!$B$48</f>
        <v>Produits de 4ème et 5ème gamme</v>
      </c>
      <c r="B39" s="1" t="str">
        <f>Secteurs!$B$19</f>
        <v>Restauration collective</v>
      </c>
      <c r="C39" s="205">
        <f>'Transformation - GIPT'!M444</f>
        <v>55</v>
      </c>
      <c r="E39" s="1">
        <f>Etiquettes!$H$5</f>
        <v>0</v>
      </c>
      <c r="F39" s="1">
        <v>0</v>
      </c>
      <c r="G39" s="16">
        <f>Etiquettes!$H$3</f>
        <v>0</v>
      </c>
      <c r="H39" s="2" t="s">
        <v>449</v>
      </c>
      <c r="I39" s="16">
        <f>Etiquettes!$H$6</f>
        <v>0</v>
      </c>
      <c r="J39" s="16" t="s">
        <v>862</v>
      </c>
      <c r="L39" s="1" t="str">
        <f>'Transformation - GIPT'!$B$6</f>
        <v>GIPT</v>
      </c>
      <c r="M39" s="16" t="s">
        <v>48</v>
      </c>
      <c r="N39" s="15">
        <f>Etiquettes!$H$11</f>
        <v>0</v>
      </c>
      <c r="O39" s="16" t="str">
        <f t="shared" si="2"/>
        <v>Consommation de produits de 4ème et 5ème gamme en restauration collective = 55 0 (GIPT)</v>
      </c>
      <c r="P39" s="16"/>
    </row>
    <row r="40" spans="1:18">
      <c r="A40" s="1" t="str">
        <f>Produits!$B$31</f>
        <v>Frites</v>
      </c>
      <c r="B40" s="1" t="str">
        <f>Secteurs!$B$19</f>
        <v>Restauration collective</v>
      </c>
      <c r="C40" s="205">
        <f>'Transformation - GIPT'!M445</f>
        <v>30</v>
      </c>
      <c r="E40" s="1">
        <f>Etiquettes!$H$5</f>
        <v>0</v>
      </c>
      <c r="F40" s="1">
        <v>0</v>
      </c>
      <c r="G40" s="16">
        <f>Etiquettes!$H$3</f>
        <v>0</v>
      </c>
      <c r="H40" s="2" t="s">
        <v>449</v>
      </c>
      <c r="I40" s="16">
        <f>Etiquettes!$H$6</f>
        <v>0</v>
      </c>
      <c r="J40" s="16" t="s">
        <v>863</v>
      </c>
      <c r="L40" s="1" t="str">
        <f>'Transformation - GIPT'!$B$6</f>
        <v>GIPT</v>
      </c>
      <c r="M40" s="16" t="s">
        <v>48</v>
      </c>
      <c r="N40" s="15">
        <f>Etiquettes!$H$11</f>
        <v>0</v>
      </c>
      <c r="O40" s="16" t="str">
        <f t="shared" si="2"/>
        <v>Consommation de frites en restauration collective = 30 0 (GIPT)</v>
      </c>
      <c r="P40" s="16"/>
    </row>
    <row r="41" spans="1:18">
      <c r="A41" s="1" t="str">
        <f>Produits!$B$28</f>
        <v>Garnitures surgelées</v>
      </c>
      <c r="B41" s="1" t="str">
        <f>Secteurs!$B$19</f>
        <v>Restauration collective</v>
      </c>
      <c r="C41" s="205">
        <f>'Transformation - GIPT'!M446</f>
        <v>30</v>
      </c>
      <c r="E41" s="1">
        <f>Etiquettes!$H$5</f>
        <v>0</v>
      </c>
      <c r="F41" s="1">
        <v>0</v>
      </c>
      <c r="G41" s="16">
        <f>Etiquettes!$H$3</f>
        <v>0</v>
      </c>
      <c r="H41" s="2" t="s">
        <v>449</v>
      </c>
      <c r="I41" s="16">
        <f>Etiquettes!$H$6</f>
        <v>0</v>
      </c>
      <c r="J41" s="16" t="s">
        <v>864</v>
      </c>
      <c r="L41" s="1" t="str">
        <f>'Transformation - GIPT'!$B$6</f>
        <v>GIPT</v>
      </c>
      <c r="M41" s="16" t="s">
        <v>48</v>
      </c>
      <c r="N41" s="15">
        <f>Etiquettes!$H$11</f>
        <v>0</v>
      </c>
      <c r="O41" s="16" t="str">
        <f t="shared" si="2"/>
        <v>Consommation de garnitures surgelées en restauration collective = 30 0 (GIPT)</v>
      </c>
      <c r="P41" s="16"/>
    </row>
    <row r="42" spans="1:18">
      <c r="A42" s="1" t="str">
        <f>Secteurs!$B$8</f>
        <v>Industrie alimentaire</v>
      </c>
      <c r="B42" s="1" t="str">
        <f>Produits!$B$44</f>
        <v>Chips</v>
      </c>
      <c r="C42" s="205">
        <f>'Transformation - GIPT'!E469</f>
        <v>48.4375</v>
      </c>
      <c r="E42" s="1">
        <f>Etiquettes!$H$5</f>
        <v>0</v>
      </c>
      <c r="F42" s="1">
        <f>Etiquettes!$H$4</f>
        <v>0</v>
      </c>
      <c r="G42" s="16">
        <f>Etiquettes!$H$3</f>
        <v>0</v>
      </c>
      <c r="H42" s="15" t="s">
        <v>337</v>
      </c>
      <c r="I42" s="16">
        <f>Etiquettes!$H$6</f>
        <v>0</v>
      </c>
      <c r="J42" s="16" t="str">
        <f t="shared" ref="J42:J53" si="3">"Fabrications de "&amp;B42</f>
        <v>Fabrications de Chips</v>
      </c>
      <c r="L42" s="1" t="str">
        <f>'Transformation - GIPT'!$B$6</f>
        <v>GIPT</v>
      </c>
      <c r="M42" s="16" t="s">
        <v>48</v>
      </c>
      <c r="N42" s="15">
        <f>Etiquettes!$H$11</f>
        <v>0</v>
      </c>
      <c r="O42" s="16" t="str">
        <f t="shared" si="2"/>
        <v>Fabrications de Chips = 48 0 (GIPT)</v>
      </c>
      <c r="P42" s="16">
        <f>Etiquettes!$I$15</f>
        <v>0</v>
      </c>
      <c r="Q42" s="16" t="s">
        <v>342</v>
      </c>
      <c r="R42" s="16">
        <f>Etiquettes!$H$17</f>
        <v>0</v>
      </c>
    </row>
    <row r="43" spans="1:18">
      <c r="A43" s="1" t="str">
        <f>Secteurs!$B$8</f>
        <v>Industrie alimentaire</v>
      </c>
      <c r="B43" s="1" t="str">
        <f>Produits!$B$35</f>
        <v>Produits déshydratés</v>
      </c>
      <c r="C43" s="205">
        <f>'Transformation - GIPT'!E465</f>
        <v>41.875</v>
      </c>
      <c r="E43" s="1">
        <f>Etiquettes!$H$5</f>
        <v>0</v>
      </c>
      <c r="F43" s="1">
        <f>Etiquettes!$H$4</f>
        <v>0</v>
      </c>
      <c r="G43" s="16">
        <f>Etiquettes!$H$3</f>
        <v>0</v>
      </c>
      <c r="H43" s="15" t="s">
        <v>337</v>
      </c>
      <c r="I43" s="16">
        <f>Etiquettes!$H$6</f>
        <v>0</v>
      </c>
      <c r="J43" s="16" t="str">
        <f t="shared" si="3"/>
        <v>Fabrications de Produits déshydratés</v>
      </c>
      <c r="L43" s="1" t="str">
        <f>'Transformation - GIPT'!$B$6</f>
        <v>GIPT</v>
      </c>
      <c r="M43" s="16" t="s">
        <v>48</v>
      </c>
      <c r="N43" s="15">
        <f>Etiquettes!$H$11</f>
        <v>0</v>
      </c>
      <c r="O43" s="16" t="str">
        <f t="shared" si="2"/>
        <v>Fabrications de Produits déshydratés = 42 0 (GIPT)</v>
      </c>
      <c r="P43" s="16">
        <f>Etiquettes!$I$15</f>
        <v>0</v>
      </c>
      <c r="Q43" s="16" t="s">
        <v>342</v>
      </c>
      <c r="R43" s="16">
        <f>Etiquettes!$H$17</f>
        <v>0</v>
      </c>
    </row>
    <row r="44" spans="1:18">
      <c r="A44" s="1" t="str">
        <f>Secteurs!$B$8</f>
        <v>Industrie alimentaire</v>
      </c>
      <c r="B44" s="1" t="str">
        <f>Produits!$B$27</f>
        <v>Produits surgelés</v>
      </c>
      <c r="C44" s="205">
        <f>'Transformation - GIPT'!E473</f>
        <v>428.88888888888891</v>
      </c>
      <c r="E44" s="1">
        <f>Etiquettes!$H$5</f>
        <v>0</v>
      </c>
      <c r="F44" s="1">
        <f>Etiquettes!$H$4</f>
        <v>0</v>
      </c>
      <c r="G44" s="16">
        <f>Etiquettes!$H$3</f>
        <v>0</v>
      </c>
      <c r="H44" s="15" t="s">
        <v>337</v>
      </c>
      <c r="I44" s="16">
        <f>Etiquettes!$H$6</f>
        <v>0</v>
      </c>
      <c r="J44" s="16" t="str">
        <f t="shared" si="3"/>
        <v>Fabrications de Produits surgelés</v>
      </c>
      <c r="L44" s="1" t="str">
        <f>'Transformation - GIPT'!$B$6</f>
        <v>GIPT</v>
      </c>
      <c r="M44" s="16" t="s">
        <v>48</v>
      </c>
      <c r="N44" s="15">
        <f>Etiquettes!$H$11</f>
        <v>0</v>
      </c>
      <c r="O44" s="16" t="str">
        <f t="shared" si="2"/>
        <v>Fabrications de Produits surgelés = 429 0 (GIPT)</v>
      </c>
      <c r="P44" s="16">
        <f>Etiquettes!$I$15</f>
        <v>0</v>
      </c>
      <c r="Q44" s="16" t="s">
        <v>342</v>
      </c>
      <c r="R44" s="16">
        <f>Etiquettes!$H$17</f>
        <v>0</v>
      </c>
    </row>
    <row r="45" spans="1:18">
      <c r="A45" s="1" t="str">
        <f>Secteurs!$B$8</f>
        <v>Industrie alimentaire</v>
      </c>
      <c r="B45" s="1" t="str">
        <f>Produits!$B$48</f>
        <v>Produits de 4ème et 5ème gamme</v>
      </c>
      <c r="C45" s="205">
        <f>'Transformation - GIPT'!E477</f>
        <v>25.196850393700789</v>
      </c>
      <c r="E45" s="1">
        <f>Etiquettes!$H$5</f>
        <v>0</v>
      </c>
      <c r="F45" s="1">
        <f>Etiquettes!$H$4</f>
        <v>0</v>
      </c>
      <c r="G45" s="16">
        <f>Etiquettes!$H$3</f>
        <v>0</v>
      </c>
      <c r="H45" s="15" t="s">
        <v>337</v>
      </c>
      <c r="I45" s="16">
        <f>Etiquettes!$H$6</f>
        <v>0</v>
      </c>
      <c r="J45" s="16" t="str">
        <f t="shared" si="3"/>
        <v>Fabrications de Produits de 4ème et 5ème gamme</v>
      </c>
      <c r="L45" s="1" t="str">
        <f>'Transformation - GIPT'!$B$6</f>
        <v>GIPT</v>
      </c>
      <c r="M45" s="16" t="s">
        <v>48</v>
      </c>
      <c r="N45" s="15">
        <f>Etiquettes!$H$11</f>
        <v>0</v>
      </c>
      <c r="O45" s="16" t="str">
        <f t="shared" si="2"/>
        <v>Fabrications de Produits de 4ème et 5ème gamme = 25 0 (GIPT)</v>
      </c>
      <c r="P45" s="16">
        <f>Etiquettes!$I$15</f>
        <v>0</v>
      </c>
      <c r="Q45" s="16" t="s">
        <v>342</v>
      </c>
      <c r="R45" s="16">
        <f>Etiquettes!$H$17</f>
        <v>0</v>
      </c>
    </row>
    <row r="46" spans="1:18">
      <c r="A46" s="1" t="str">
        <f>Secteurs!$B$8</f>
        <v>Industrie alimentaire</v>
      </c>
      <c r="B46" s="1" t="str">
        <f>Produits!$B$44</f>
        <v>Chips</v>
      </c>
      <c r="C46" s="205">
        <f>'Transformation - GIPT'!F469</f>
        <v>50</v>
      </c>
      <c r="E46" s="1">
        <f>Etiquettes!$H$5</f>
        <v>0</v>
      </c>
      <c r="F46" s="1">
        <f>Etiquettes!$I$4</f>
        <v>0</v>
      </c>
      <c r="G46" s="16">
        <f>Etiquettes!$H$3</f>
        <v>0</v>
      </c>
      <c r="H46" s="15" t="s">
        <v>417</v>
      </c>
      <c r="I46" s="16">
        <f>Etiquettes!$H$6</f>
        <v>0</v>
      </c>
      <c r="J46" s="16" t="str">
        <f t="shared" si="3"/>
        <v>Fabrications de Chips</v>
      </c>
      <c r="L46" s="1" t="str">
        <f>'Transformation - GIPT'!$B$6</f>
        <v>GIPT</v>
      </c>
      <c r="M46" s="16" t="s">
        <v>48</v>
      </c>
      <c r="N46" s="15">
        <f>Etiquettes!$H$11</f>
        <v>0</v>
      </c>
      <c r="O46" s="16" t="str">
        <f t="shared" si="2"/>
        <v>Fabrications de Chips = 50 0 (GIPT)</v>
      </c>
      <c r="P46" s="16">
        <f>Etiquettes!$I$15</f>
        <v>0</v>
      </c>
      <c r="Q46" s="16" t="s">
        <v>342</v>
      </c>
      <c r="R46" s="16">
        <f>Etiquettes!$H$17</f>
        <v>0</v>
      </c>
    </row>
    <row r="47" spans="1:18">
      <c r="A47" s="1" t="str">
        <f>Secteurs!$B$8</f>
        <v>Industrie alimentaire</v>
      </c>
      <c r="B47" s="1" t="str">
        <f>Produits!$B$35</f>
        <v>Produits déshydratés</v>
      </c>
      <c r="C47" s="205">
        <f>'Transformation - GIPT'!F465</f>
        <v>49.791666666666671</v>
      </c>
      <c r="E47" s="1">
        <f>Etiquettes!$H$5</f>
        <v>0</v>
      </c>
      <c r="F47" s="1">
        <f>Etiquettes!$I$4</f>
        <v>0</v>
      </c>
      <c r="G47" s="16">
        <f>Etiquettes!$H$3</f>
        <v>0</v>
      </c>
      <c r="H47" s="15" t="s">
        <v>417</v>
      </c>
      <c r="I47" s="16">
        <f>Etiquettes!$H$6</f>
        <v>0</v>
      </c>
      <c r="J47" s="16" t="str">
        <f t="shared" si="3"/>
        <v>Fabrications de Produits déshydratés</v>
      </c>
      <c r="L47" s="1" t="str">
        <f>'Transformation - GIPT'!$B$6</f>
        <v>GIPT</v>
      </c>
      <c r="M47" s="16" t="s">
        <v>48</v>
      </c>
      <c r="N47" s="15">
        <f>Etiquettes!$H$11</f>
        <v>0</v>
      </c>
      <c r="O47" s="16" t="str">
        <f t="shared" si="2"/>
        <v>Fabrications de Produits déshydratés = 50 0 (GIPT)</v>
      </c>
      <c r="P47" s="16">
        <f>Etiquettes!$I$15</f>
        <v>0</v>
      </c>
      <c r="Q47" s="16" t="s">
        <v>342</v>
      </c>
      <c r="R47" s="16">
        <f>Etiquettes!$H$17</f>
        <v>0</v>
      </c>
    </row>
    <row r="48" spans="1:18">
      <c r="A48" s="1" t="str">
        <f>Secteurs!$B$8</f>
        <v>Industrie alimentaire</v>
      </c>
      <c r="B48" s="1" t="str">
        <f>Produits!$B$27</f>
        <v>Produits surgelés</v>
      </c>
      <c r="C48" s="205">
        <f>'Transformation - GIPT'!F473</f>
        <v>397.22222222222217</v>
      </c>
      <c r="E48" s="1">
        <f>Etiquettes!$H$5</f>
        <v>0</v>
      </c>
      <c r="F48" s="1">
        <f>Etiquettes!$I$4</f>
        <v>0</v>
      </c>
      <c r="G48" s="16">
        <f>Etiquettes!$H$3</f>
        <v>0</v>
      </c>
      <c r="H48" s="15" t="s">
        <v>417</v>
      </c>
      <c r="I48" s="16">
        <f>Etiquettes!$H$6</f>
        <v>0</v>
      </c>
      <c r="J48" s="16" t="str">
        <f t="shared" si="3"/>
        <v>Fabrications de Produits surgelés</v>
      </c>
      <c r="L48" s="1" t="str">
        <f>'Transformation - GIPT'!$B$6</f>
        <v>GIPT</v>
      </c>
      <c r="M48" s="16" t="s">
        <v>48</v>
      </c>
      <c r="N48" s="15">
        <f>Etiquettes!$H$11</f>
        <v>0</v>
      </c>
      <c r="O48" s="16" t="str">
        <f t="shared" si="2"/>
        <v>Fabrications de Produits surgelés = 397 0 (GIPT)</v>
      </c>
      <c r="P48" s="16">
        <f>Etiquettes!$I$15</f>
        <v>0</v>
      </c>
      <c r="Q48" s="16" t="s">
        <v>342</v>
      </c>
      <c r="R48" s="16">
        <f>Etiquettes!$H$17</f>
        <v>0</v>
      </c>
    </row>
    <row r="49" spans="1:18">
      <c r="A49" s="1" t="str">
        <f>Secteurs!$B$8</f>
        <v>Industrie alimentaire</v>
      </c>
      <c r="B49" s="1" t="str">
        <f>Produits!$B$48</f>
        <v>Produits de 4ème et 5ème gamme</v>
      </c>
      <c r="C49" s="205">
        <f>'Transformation - GIPT'!F477</f>
        <v>21.653543307086611</v>
      </c>
      <c r="E49" s="1">
        <f>Etiquettes!$H$5</f>
        <v>0</v>
      </c>
      <c r="F49" s="1">
        <f>Etiquettes!$I$4</f>
        <v>0</v>
      </c>
      <c r="G49" s="16">
        <f>Etiquettes!$H$3</f>
        <v>0</v>
      </c>
      <c r="H49" s="15" t="s">
        <v>417</v>
      </c>
      <c r="I49" s="16">
        <f>Etiquettes!$H$6</f>
        <v>0</v>
      </c>
      <c r="J49" s="16" t="str">
        <f t="shared" si="3"/>
        <v>Fabrications de Produits de 4ème et 5ème gamme</v>
      </c>
      <c r="L49" s="1" t="str">
        <f>'Transformation - GIPT'!$B$6</f>
        <v>GIPT</v>
      </c>
      <c r="M49" s="16" t="s">
        <v>48</v>
      </c>
      <c r="N49" s="15">
        <f>Etiquettes!$H$11</f>
        <v>0</v>
      </c>
      <c r="O49" s="16" t="str">
        <f t="shared" si="2"/>
        <v>Fabrications de Produits de 4ème et 5ème gamme = 22 0 (GIPT)</v>
      </c>
      <c r="P49" s="16">
        <f>Etiquettes!$I$15</f>
        <v>0</v>
      </c>
      <c r="Q49" s="16" t="s">
        <v>342</v>
      </c>
      <c r="R49" s="16">
        <f>Etiquettes!$H$17</f>
        <v>0</v>
      </c>
    </row>
    <row r="50" spans="1:18">
      <c r="A50" s="1" t="str">
        <f>Secteurs!$B$8</f>
        <v>Industrie alimentaire</v>
      </c>
      <c r="B50" s="1" t="str">
        <f>Produits!$B$44</f>
        <v>Chips</v>
      </c>
      <c r="C50" s="205">
        <f>'Transformation - GIPT'!G469</f>
        <v>70</v>
      </c>
      <c r="E50" s="1">
        <f>Etiquettes!$H$5</f>
        <v>0</v>
      </c>
      <c r="F50" s="1">
        <f>Etiquettes!$J$4</f>
        <v>0</v>
      </c>
      <c r="G50" s="16">
        <f>Etiquettes!$H$3</f>
        <v>0</v>
      </c>
      <c r="H50" s="15" t="s">
        <v>449</v>
      </c>
      <c r="I50" s="16">
        <f>Etiquettes!$H$6</f>
        <v>0</v>
      </c>
      <c r="J50" s="16" t="str">
        <f t="shared" si="3"/>
        <v>Fabrications de Chips</v>
      </c>
      <c r="L50" s="1" t="str">
        <f>'Transformation - GIPT'!$B$6</f>
        <v>GIPT</v>
      </c>
      <c r="M50" s="16" t="s">
        <v>48</v>
      </c>
      <c r="N50" s="15">
        <f>Etiquettes!$H$11</f>
        <v>0</v>
      </c>
      <c r="O50" s="16" t="str">
        <f t="shared" si="2"/>
        <v>Fabrications de Chips = 70 0 (GIPT)</v>
      </c>
      <c r="P50" s="16">
        <f>Etiquettes!$I$15</f>
        <v>0</v>
      </c>
      <c r="Q50" s="16" t="s">
        <v>342</v>
      </c>
      <c r="R50" s="16">
        <f>Etiquettes!$H$17</f>
        <v>0</v>
      </c>
    </row>
    <row r="51" spans="1:18">
      <c r="A51" s="1" t="str">
        <f>Secteurs!$B$8</f>
        <v>Industrie alimentaire</v>
      </c>
      <c r="B51" s="1" t="str">
        <f>Produits!$B$35</f>
        <v>Produits déshydratés</v>
      </c>
      <c r="C51" s="205">
        <f>'Transformation - GIPT'!G465</f>
        <v>45.208333333333343</v>
      </c>
      <c r="E51" s="1">
        <f>Etiquettes!$H$5</f>
        <v>0</v>
      </c>
      <c r="F51" s="1">
        <f>Etiquettes!$J$4</f>
        <v>0</v>
      </c>
      <c r="G51" s="16">
        <f>Etiquettes!$H$3</f>
        <v>0</v>
      </c>
      <c r="H51" s="15" t="s">
        <v>449</v>
      </c>
      <c r="I51" s="16">
        <f>Etiquettes!$H$6</f>
        <v>0</v>
      </c>
      <c r="J51" s="16" t="str">
        <f t="shared" si="3"/>
        <v>Fabrications de Produits déshydratés</v>
      </c>
      <c r="L51" s="1" t="str">
        <f>'Transformation - GIPT'!$B$6</f>
        <v>GIPT</v>
      </c>
      <c r="M51" s="16" t="s">
        <v>48</v>
      </c>
      <c r="N51" s="15">
        <f>Etiquettes!$H$11</f>
        <v>0</v>
      </c>
      <c r="O51" s="16" t="str">
        <f t="shared" si="2"/>
        <v>Fabrications de Produits déshydratés = 45 0 (GIPT)</v>
      </c>
      <c r="P51" s="16">
        <f>Etiquettes!$I$15</f>
        <v>0</v>
      </c>
      <c r="Q51" s="16" t="s">
        <v>342</v>
      </c>
      <c r="R51" s="16">
        <f>Etiquettes!$H$17</f>
        <v>0</v>
      </c>
    </row>
    <row r="52" spans="1:18">
      <c r="A52" s="1" t="str">
        <f>Secteurs!$B$8</f>
        <v>Industrie alimentaire</v>
      </c>
      <c r="B52" s="1" t="str">
        <f>Produits!$B$27</f>
        <v>Produits surgelés</v>
      </c>
      <c r="C52" s="205">
        <f>'Transformation - GIPT'!G473</f>
        <v>593.33333333333337</v>
      </c>
      <c r="E52" s="1">
        <f>Etiquettes!$H$5</f>
        <v>0</v>
      </c>
      <c r="F52" s="1">
        <f>Etiquettes!$J$4</f>
        <v>0</v>
      </c>
      <c r="G52" s="16">
        <f>Etiquettes!$H$3</f>
        <v>0</v>
      </c>
      <c r="H52" s="15" t="s">
        <v>449</v>
      </c>
      <c r="I52" s="16">
        <f>Etiquettes!$H$6</f>
        <v>0</v>
      </c>
      <c r="J52" s="16" t="str">
        <f t="shared" si="3"/>
        <v>Fabrications de Produits surgelés</v>
      </c>
      <c r="L52" s="1" t="str">
        <f>'Transformation - GIPT'!$B$6</f>
        <v>GIPT</v>
      </c>
      <c r="M52" s="16" t="s">
        <v>48</v>
      </c>
      <c r="N52" s="15">
        <f>Etiquettes!$H$11</f>
        <v>0</v>
      </c>
      <c r="O52" s="16" t="str">
        <f t="shared" si="2"/>
        <v>Fabrications de Produits surgelés = 593 0 (GIPT)</v>
      </c>
      <c r="P52" s="16">
        <f>Etiquettes!$I$15</f>
        <v>0</v>
      </c>
      <c r="Q52" s="16" t="s">
        <v>342</v>
      </c>
      <c r="R52" s="16">
        <f>Etiquettes!$H$17</f>
        <v>0</v>
      </c>
    </row>
    <row r="53" spans="1:18">
      <c r="A53" s="1" t="str">
        <f>Secteurs!$B$8</f>
        <v>Industrie alimentaire</v>
      </c>
      <c r="B53" s="1" t="str">
        <f>Produits!$B$48</f>
        <v>Produits de 4ème et 5ème gamme</v>
      </c>
      <c r="C53" s="205">
        <f>'Transformation - GIPT'!G477</f>
        <v>39.763779527559052</v>
      </c>
      <c r="E53" s="1">
        <f>Etiquettes!$H$5</f>
        <v>0</v>
      </c>
      <c r="F53" s="1">
        <f>Etiquettes!$J$4</f>
        <v>0</v>
      </c>
      <c r="G53" s="16">
        <f>Etiquettes!$H$3</f>
        <v>0</v>
      </c>
      <c r="H53" s="15" t="s">
        <v>449</v>
      </c>
      <c r="I53" s="16">
        <f>Etiquettes!$H$6</f>
        <v>0</v>
      </c>
      <c r="J53" s="16" t="str">
        <f t="shared" si="3"/>
        <v>Fabrications de Produits de 4ème et 5ème gamme</v>
      </c>
      <c r="L53" s="1" t="str">
        <f>'Transformation - GIPT'!$B$6</f>
        <v>GIPT</v>
      </c>
      <c r="M53" s="16" t="s">
        <v>48</v>
      </c>
      <c r="N53" s="15">
        <f>Etiquettes!$H$11</f>
        <v>0</v>
      </c>
      <c r="O53" s="16" t="str">
        <f t="shared" si="2"/>
        <v>Fabrications de Produits de 4ème et 5ème gamme = 40 0 (GIPT)</v>
      </c>
      <c r="P53" s="16">
        <f>Etiquettes!$I$15</f>
        <v>0</v>
      </c>
      <c r="Q53" s="16" t="s">
        <v>342</v>
      </c>
      <c r="R53" s="16">
        <f>Etiquettes!$H$17</f>
        <v>0</v>
      </c>
    </row>
    <row r="54" spans="1:18">
      <c r="A54" s="1" t="str">
        <f>Secteurs!$B$31</f>
        <v>Importations</v>
      </c>
      <c r="B54" s="1" t="str">
        <f>Produits!$B$44</f>
        <v>Chips</v>
      </c>
      <c r="C54" s="205">
        <f>-'Transformation - GIPT'!E470</f>
        <v>76.2</v>
      </c>
      <c r="E54" s="1">
        <f>Etiquettes!$H$5</f>
        <v>0</v>
      </c>
      <c r="F54" s="1">
        <f>Etiquettes!$H$4</f>
        <v>0</v>
      </c>
      <c r="G54" s="16">
        <f>Etiquettes!$H$3</f>
        <v>0</v>
      </c>
      <c r="H54" s="15" t="s">
        <v>337</v>
      </c>
      <c r="I54" s="16">
        <f>Etiquettes!$H$6</f>
        <v>0</v>
      </c>
      <c r="J54" s="16" t="str">
        <f t="shared" ref="J54:J65" si="4">"Importations de "&amp;B54</f>
        <v>Importations de Chips</v>
      </c>
      <c r="L54" s="1" t="str">
        <f>'Transformation - GIPT'!$B$6</f>
        <v>GIPT</v>
      </c>
      <c r="M54" s="16" t="s">
        <v>48</v>
      </c>
      <c r="N54" s="15">
        <f>Etiquettes!$H$11</f>
        <v>0</v>
      </c>
      <c r="O54" s="16" t="str">
        <f t="shared" si="2"/>
        <v>Importations de Chips = 76 0 (GIPT)</v>
      </c>
      <c r="P54" s="16">
        <f>Etiquettes!$I$15</f>
        <v>0</v>
      </c>
      <c r="Q54" s="16" t="s">
        <v>342</v>
      </c>
      <c r="R54" s="16">
        <f>Etiquettes!$H$17</f>
        <v>0</v>
      </c>
    </row>
    <row r="55" spans="1:18">
      <c r="A55" s="1" t="str">
        <f>Secteurs!$B$31</f>
        <v>Importations</v>
      </c>
      <c r="B55" s="1" t="str">
        <f>Produits!$B$35</f>
        <v>Produits déshydratés</v>
      </c>
      <c r="C55" s="205">
        <f>-'Transformation - GIPT'!E466</f>
        <v>36.5</v>
      </c>
      <c r="E55" s="1">
        <f>Etiquettes!$H$5</f>
        <v>0</v>
      </c>
      <c r="F55" s="1">
        <f>Etiquettes!$H$4</f>
        <v>0</v>
      </c>
      <c r="G55" s="16">
        <f>Etiquettes!$H$3</f>
        <v>0</v>
      </c>
      <c r="H55" s="15" t="s">
        <v>337</v>
      </c>
      <c r="I55" s="16">
        <f>Etiquettes!$H$6</f>
        <v>0</v>
      </c>
      <c r="J55" s="16" t="str">
        <f t="shared" si="4"/>
        <v>Importations de Produits déshydratés</v>
      </c>
      <c r="L55" s="1" t="str">
        <f>'Transformation - GIPT'!$B$6</f>
        <v>GIPT</v>
      </c>
      <c r="M55" s="16" t="s">
        <v>48</v>
      </c>
      <c r="N55" s="15">
        <f>Etiquettes!$H$11</f>
        <v>0</v>
      </c>
      <c r="O55" s="16" t="str">
        <f t="shared" si="2"/>
        <v>Importations de Produits déshydratés = 37 0 (GIPT)</v>
      </c>
      <c r="P55" s="16">
        <f>Etiquettes!$I$15</f>
        <v>0</v>
      </c>
      <c r="Q55" s="16" t="s">
        <v>342</v>
      </c>
      <c r="R55" s="16">
        <f>Etiquettes!$H$17</f>
        <v>0</v>
      </c>
    </row>
    <row r="56" spans="1:18">
      <c r="A56" s="1" t="str">
        <f>Secteurs!$B$31</f>
        <v>Importations</v>
      </c>
      <c r="B56" s="1" t="str">
        <f>Produits!$B$27</f>
        <v>Produits surgelés</v>
      </c>
      <c r="C56" s="205">
        <f>-'Transformation - GIPT'!E474</f>
        <v>583.79999999999995</v>
      </c>
      <c r="E56" s="1">
        <f>Etiquettes!$H$5</f>
        <v>0</v>
      </c>
      <c r="F56" s="1">
        <f>Etiquettes!$H$4</f>
        <v>0</v>
      </c>
      <c r="G56" s="16">
        <f>Etiquettes!$H$3</f>
        <v>0</v>
      </c>
      <c r="H56" s="15" t="s">
        <v>337</v>
      </c>
      <c r="I56" s="16">
        <f>Etiquettes!$H$6</f>
        <v>0</v>
      </c>
      <c r="J56" s="16" t="str">
        <f t="shared" si="4"/>
        <v>Importations de Produits surgelés</v>
      </c>
      <c r="L56" s="1" t="str">
        <f>'Transformation - GIPT'!$B$6</f>
        <v>GIPT</v>
      </c>
      <c r="M56" s="16" t="s">
        <v>48</v>
      </c>
      <c r="N56" s="15">
        <f>Etiquettes!$H$11</f>
        <v>0</v>
      </c>
      <c r="O56" s="16" t="str">
        <f t="shared" si="2"/>
        <v>Importations de Produits surgelés = 584 0 (GIPT)</v>
      </c>
      <c r="P56" s="16">
        <f>Etiquettes!$I$15</f>
        <v>0</v>
      </c>
      <c r="Q56" s="16" t="s">
        <v>342</v>
      </c>
      <c r="R56" s="16">
        <f>Etiquettes!$H$17</f>
        <v>0</v>
      </c>
    </row>
    <row r="57" spans="1:18">
      <c r="A57" s="1" t="str">
        <f>Secteurs!$B$31</f>
        <v>Importations</v>
      </c>
      <c r="B57" s="1" t="str">
        <f>Produits!$B$48</f>
        <v>Produits de 4ème et 5ème gamme</v>
      </c>
      <c r="C57" s="205">
        <f>-'Transformation - GIPT'!E478</f>
        <v>55.2</v>
      </c>
      <c r="E57" s="1">
        <f>Etiquettes!$H$5</f>
        <v>0</v>
      </c>
      <c r="F57" s="1">
        <f>Etiquettes!$H$4</f>
        <v>0</v>
      </c>
      <c r="G57" s="16">
        <f>Etiquettes!$H$3</f>
        <v>0</v>
      </c>
      <c r="H57" s="15" t="s">
        <v>337</v>
      </c>
      <c r="I57" s="16">
        <f>Etiquettes!$H$6</f>
        <v>0</v>
      </c>
      <c r="J57" s="16" t="str">
        <f t="shared" si="4"/>
        <v>Importations de Produits de 4ème et 5ème gamme</v>
      </c>
      <c r="L57" s="1" t="str">
        <f>'Transformation - GIPT'!$B$6</f>
        <v>GIPT</v>
      </c>
      <c r="M57" s="16" t="s">
        <v>48</v>
      </c>
      <c r="N57" s="15">
        <f>Etiquettes!$H$11</f>
        <v>0</v>
      </c>
      <c r="O57" s="16" t="str">
        <f t="shared" si="2"/>
        <v>Importations de Produits de 4ème et 5ème gamme = 55 0 (GIPT)</v>
      </c>
      <c r="P57" s="16">
        <f>Etiquettes!$I$15</f>
        <v>0</v>
      </c>
      <c r="Q57" s="16" t="s">
        <v>342</v>
      </c>
      <c r="R57" s="16">
        <f>Etiquettes!$H$17</f>
        <v>0</v>
      </c>
    </row>
    <row r="58" spans="1:18">
      <c r="A58" s="1" t="str">
        <f>Secteurs!$B$31</f>
        <v>Importations</v>
      </c>
      <c r="B58" s="1" t="str">
        <f>Produits!$B$44</f>
        <v>Chips</v>
      </c>
      <c r="C58" s="205">
        <f>-'Transformation - GIPT'!F470</f>
        <v>61.4</v>
      </c>
      <c r="E58" s="1">
        <f>Etiquettes!$H$5</f>
        <v>0</v>
      </c>
      <c r="F58" s="1">
        <f>Etiquettes!$I$4</f>
        <v>0</v>
      </c>
      <c r="G58" s="16">
        <f>Etiquettes!$H$3</f>
        <v>0</v>
      </c>
      <c r="H58" s="15" t="s">
        <v>417</v>
      </c>
      <c r="I58" s="16">
        <f>Etiquettes!$H$6</f>
        <v>0</v>
      </c>
      <c r="J58" s="16" t="str">
        <f t="shared" si="4"/>
        <v>Importations de Chips</v>
      </c>
      <c r="L58" s="1" t="str">
        <f>'Transformation - GIPT'!$B$6</f>
        <v>GIPT</v>
      </c>
      <c r="M58" s="16" t="s">
        <v>48</v>
      </c>
      <c r="N58" s="15">
        <f>Etiquettes!$H$11</f>
        <v>0</v>
      </c>
      <c r="O58" s="16" t="str">
        <f t="shared" si="2"/>
        <v>Importations de Chips = 61 0 (GIPT)</v>
      </c>
      <c r="P58" s="16">
        <f>Etiquettes!$I$15</f>
        <v>0</v>
      </c>
      <c r="Q58" s="16" t="s">
        <v>342</v>
      </c>
      <c r="R58" s="16">
        <f>Etiquettes!$H$17</f>
        <v>0</v>
      </c>
    </row>
    <row r="59" spans="1:18">
      <c r="A59" s="1" t="str">
        <f>Secteurs!$B$31</f>
        <v>Importations</v>
      </c>
      <c r="B59" s="1" t="str">
        <f>Produits!$B$35</f>
        <v>Produits déshydratés</v>
      </c>
      <c r="C59" s="205">
        <f>-'Transformation - GIPT'!F466</f>
        <v>35.9</v>
      </c>
      <c r="E59" s="1">
        <f>Etiquettes!$H$5</f>
        <v>0</v>
      </c>
      <c r="F59" s="1">
        <f>Etiquettes!$I$4</f>
        <v>0</v>
      </c>
      <c r="G59" s="16">
        <f>Etiquettes!$H$3</f>
        <v>0</v>
      </c>
      <c r="H59" s="15" t="s">
        <v>417</v>
      </c>
      <c r="I59" s="16">
        <f>Etiquettes!$H$6</f>
        <v>0</v>
      </c>
      <c r="J59" s="16" t="str">
        <f t="shared" si="4"/>
        <v>Importations de Produits déshydratés</v>
      </c>
      <c r="L59" s="1" t="str">
        <f>'Transformation - GIPT'!$B$6</f>
        <v>GIPT</v>
      </c>
      <c r="M59" s="16" t="s">
        <v>48</v>
      </c>
      <c r="N59" s="15">
        <f>Etiquettes!$H$11</f>
        <v>0</v>
      </c>
      <c r="O59" s="16" t="str">
        <f t="shared" si="2"/>
        <v>Importations de Produits déshydratés = 36 0 (GIPT)</v>
      </c>
      <c r="P59" s="16">
        <f>Etiquettes!$I$15</f>
        <v>0</v>
      </c>
      <c r="Q59" s="16" t="s">
        <v>342</v>
      </c>
      <c r="R59" s="16">
        <f>Etiquettes!$H$17</f>
        <v>0</v>
      </c>
    </row>
    <row r="60" spans="1:18">
      <c r="A60" s="1" t="str">
        <f>Secteurs!$B$31</f>
        <v>Importations</v>
      </c>
      <c r="B60" s="1" t="str">
        <f>Produits!$B$27</f>
        <v>Produits surgelés</v>
      </c>
      <c r="C60" s="205">
        <f>-'Transformation - GIPT'!F474</f>
        <v>567.5</v>
      </c>
      <c r="E60" s="1">
        <f>Etiquettes!$H$5</f>
        <v>0</v>
      </c>
      <c r="F60" s="1">
        <f>Etiquettes!$I$4</f>
        <v>0</v>
      </c>
      <c r="G60" s="16">
        <f>Etiquettes!$H$3</f>
        <v>0</v>
      </c>
      <c r="H60" s="15" t="s">
        <v>417</v>
      </c>
      <c r="I60" s="16">
        <f>Etiquettes!$H$6</f>
        <v>0</v>
      </c>
      <c r="J60" s="16" t="str">
        <f t="shared" si="4"/>
        <v>Importations de Produits surgelés</v>
      </c>
      <c r="L60" s="1" t="str">
        <f>'Transformation - GIPT'!$B$6</f>
        <v>GIPT</v>
      </c>
      <c r="M60" s="16" t="s">
        <v>48</v>
      </c>
      <c r="N60" s="15">
        <f>Etiquettes!$H$11</f>
        <v>0</v>
      </c>
      <c r="O60" s="16" t="str">
        <f t="shared" si="2"/>
        <v>Importations de Produits surgelés = 568 0 (GIPT)</v>
      </c>
      <c r="P60" s="16">
        <f>Etiquettes!$I$15</f>
        <v>0</v>
      </c>
      <c r="Q60" s="16" t="s">
        <v>342</v>
      </c>
      <c r="R60" s="16">
        <f>Etiquettes!$H$17</f>
        <v>0</v>
      </c>
    </row>
    <row r="61" spans="1:18">
      <c r="A61" s="1" t="str">
        <f>Secteurs!$B$31</f>
        <v>Importations</v>
      </c>
      <c r="B61" s="1" t="str">
        <f>Produits!$B$48</f>
        <v>Produits de 4ème et 5ème gamme</v>
      </c>
      <c r="C61" s="205">
        <f>-'Transformation - GIPT'!F478</f>
        <v>52</v>
      </c>
      <c r="E61" s="1">
        <f>Etiquettes!$H$5</f>
        <v>0</v>
      </c>
      <c r="F61" s="1">
        <f>Etiquettes!$I$4</f>
        <v>0</v>
      </c>
      <c r="G61" s="16">
        <f>Etiquettes!$H$3</f>
        <v>0</v>
      </c>
      <c r="H61" s="15" t="s">
        <v>417</v>
      </c>
      <c r="I61" s="16">
        <f>Etiquettes!$H$6</f>
        <v>0</v>
      </c>
      <c r="J61" s="16" t="str">
        <f t="shared" si="4"/>
        <v>Importations de Produits de 4ème et 5ème gamme</v>
      </c>
      <c r="L61" s="1" t="str">
        <f>'Transformation - GIPT'!$B$6</f>
        <v>GIPT</v>
      </c>
      <c r="M61" s="16" t="s">
        <v>48</v>
      </c>
      <c r="N61" s="15">
        <f>Etiquettes!$H$11</f>
        <v>0</v>
      </c>
      <c r="O61" s="16" t="str">
        <f t="shared" si="2"/>
        <v>Importations de Produits de 4ème et 5ème gamme = 52 0 (GIPT)</v>
      </c>
      <c r="P61" s="16">
        <f>Etiquettes!$I$15</f>
        <v>0</v>
      </c>
      <c r="Q61" s="16" t="s">
        <v>342</v>
      </c>
      <c r="R61" s="16">
        <f>Etiquettes!$H$17</f>
        <v>0</v>
      </c>
    </row>
    <row r="62" spans="1:18">
      <c r="A62" s="1" t="str">
        <f>Secteurs!$B$31</f>
        <v>Importations</v>
      </c>
      <c r="B62" s="1" t="str">
        <f>Produits!$B$44</f>
        <v>Chips</v>
      </c>
      <c r="C62" s="205">
        <f>-'Transformation - GIPT'!G470</f>
        <v>65.099999999999994</v>
      </c>
      <c r="E62" s="1">
        <f>Etiquettes!$H$5</f>
        <v>0</v>
      </c>
      <c r="F62" s="1">
        <f>Etiquettes!$J$4</f>
        <v>0</v>
      </c>
      <c r="G62" s="16">
        <f>Etiquettes!$H$3</f>
        <v>0</v>
      </c>
      <c r="H62" s="15" t="s">
        <v>449</v>
      </c>
      <c r="I62" s="16">
        <f>Etiquettes!$H$6</f>
        <v>0</v>
      </c>
      <c r="J62" s="16" t="str">
        <f t="shared" si="4"/>
        <v>Importations de Chips</v>
      </c>
      <c r="L62" s="1" t="str">
        <f>'Transformation - GIPT'!$B$6</f>
        <v>GIPT</v>
      </c>
      <c r="M62" s="16" t="s">
        <v>48</v>
      </c>
      <c r="N62" s="15">
        <f>Etiquettes!$H$11</f>
        <v>0</v>
      </c>
      <c r="O62" s="16" t="str">
        <f t="shared" si="2"/>
        <v>Importations de Chips = 65 0 (GIPT)</v>
      </c>
      <c r="P62" s="16">
        <f>Etiquettes!$I$15</f>
        <v>0</v>
      </c>
      <c r="Q62" s="16" t="s">
        <v>342</v>
      </c>
      <c r="R62" s="16">
        <f>Etiquettes!$H$17</f>
        <v>0</v>
      </c>
    </row>
    <row r="63" spans="1:18">
      <c r="A63" s="1" t="str">
        <f>Secteurs!$B$31</f>
        <v>Importations</v>
      </c>
      <c r="B63" s="1" t="str">
        <f>Produits!$B$35</f>
        <v>Produits déshydratés</v>
      </c>
      <c r="C63" s="205">
        <f>-'Transformation - GIPT'!G466</f>
        <v>47.6</v>
      </c>
      <c r="E63" s="1">
        <f>Etiquettes!$H$5</f>
        <v>0</v>
      </c>
      <c r="F63" s="1">
        <f>Etiquettes!$J$4</f>
        <v>0</v>
      </c>
      <c r="G63" s="16">
        <f>Etiquettes!$H$3</f>
        <v>0</v>
      </c>
      <c r="H63" s="15" t="s">
        <v>449</v>
      </c>
      <c r="I63" s="16">
        <f>Etiquettes!$H$6</f>
        <v>0</v>
      </c>
      <c r="J63" s="16" t="str">
        <f t="shared" si="4"/>
        <v>Importations de Produits déshydratés</v>
      </c>
      <c r="L63" s="1" t="str">
        <f>'Transformation - GIPT'!$B$6</f>
        <v>GIPT</v>
      </c>
      <c r="M63" s="16" t="s">
        <v>48</v>
      </c>
      <c r="N63" s="15">
        <f>Etiquettes!$H$11</f>
        <v>0</v>
      </c>
      <c r="O63" s="16" t="str">
        <f t="shared" si="2"/>
        <v>Importations de Produits déshydratés = 48 0 (GIPT)</v>
      </c>
      <c r="P63" s="16">
        <f>Etiquettes!$I$15</f>
        <v>0</v>
      </c>
      <c r="Q63" s="16" t="s">
        <v>342</v>
      </c>
      <c r="R63" s="16">
        <f>Etiquettes!$H$17</f>
        <v>0</v>
      </c>
    </row>
    <row r="64" spans="1:18">
      <c r="A64" s="1" t="str">
        <f>Secteurs!$B$31</f>
        <v>Importations</v>
      </c>
      <c r="B64" s="1" t="str">
        <f>Produits!$B$27</f>
        <v>Produits surgelés</v>
      </c>
      <c r="C64" s="205">
        <f>-'Transformation - GIPT'!G474</f>
        <v>558.79999999999995</v>
      </c>
      <c r="E64" s="1">
        <f>Etiquettes!$H$5</f>
        <v>0</v>
      </c>
      <c r="F64" s="1">
        <f>Etiquettes!$J$4</f>
        <v>0</v>
      </c>
      <c r="G64" s="16">
        <f>Etiquettes!$H$3</f>
        <v>0</v>
      </c>
      <c r="H64" s="15" t="s">
        <v>449</v>
      </c>
      <c r="I64" s="16">
        <f>Etiquettes!$H$6</f>
        <v>0</v>
      </c>
      <c r="J64" s="16" t="str">
        <f t="shared" si="4"/>
        <v>Importations de Produits surgelés</v>
      </c>
      <c r="L64" s="1" t="str">
        <f>'Transformation - GIPT'!$B$6</f>
        <v>GIPT</v>
      </c>
      <c r="M64" s="16" t="s">
        <v>48</v>
      </c>
      <c r="N64" s="15">
        <f>Etiquettes!$H$11</f>
        <v>0</v>
      </c>
      <c r="O64" s="16" t="str">
        <f t="shared" si="2"/>
        <v>Importations de Produits surgelés = 559 0 (GIPT)</v>
      </c>
      <c r="P64" s="16">
        <f>Etiquettes!$I$15</f>
        <v>0</v>
      </c>
      <c r="Q64" s="16" t="s">
        <v>342</v>
      </c>
      <c r="R64" s="16">
        <f>Etiquettes!$H$17</f>
        <v>0</v>
      </c>
    </row>
    <row r="65" spans="1:18">
      <c r="A65" s="1" t="str">
        <f>Secteurs!$B$31</f>
        <v>Importations</v>
      </c>
      <c r="B65" s="1" t="str">
        <f>Produits!$B$48</f>
        <v>Produits de 4ème et 5ème gamme</v>
      </c>
      <c r="C65" s="205">
        <f>-'Transformation - GIPT'!G478</f>
        <v>47.8</v>
      </c>
      <c r="E65" s="1">
        <f>Etiquettes!$H$5</f>
        <v>0</v>
      </c>
      <c r="F65" s="1">
        <f>Etiquettes!$J$4</f>
        <v>0</v>
      </c>
      <c r="G65" s="16">
        <f>Etiquettes!$H$3</f>
        <v>0</v>
      </c>
      <c r="H65" s="15" t="s">
        <v>449</v>
      </c>
      <c r="I65" s="16">
        <f>Etiquettes!$H$6</f>
        <v>0</v>
      </c>
      <c r="J65" s="16" t="str">
        <f t="shared" si="4"/>
        <v>Importations de Produits de 4ème et 5ème gamme</v>
      </c>
      <c r="L65" s="1" t="str">
        <f>'Transformation - GIPT'!$B$6</f>
        <v>GIPT</v>
      </c>
      <c r="M65" s="16" t="s">
        <v>48</v>
      </c>
      <c r="N65" s="15">
        <f>Etiquettes!$H$11</f>
        <v>0</v>
      </c>
      <c r="O65" s="16" t="str">
        <f t="shared" si="2"/>
        <v>Importations de Produits de 4ème et 5ème gamme = 48 0 (GIPT)</v>
      </c>
      <c r="P65" s="16">
        <f>Etiquettes!$I$15</f>
        <v>0</v>
      </c>
      <c r="Q65" s="16" t="s">
        <v>342</v>
      </c>
      <c r="R65" s="16">
        <f>Etiquettes!$H$17</f>
        <v>0</v>
      </c>
    </row>
    <row r="66" spans="1:18">
      <c r="A66" s="1" t="str">
        <f>Produits!$B$44</f>
        <v>Chips</v>
      </c>
      <c r="B66" s="1" t="str">
        <f>Secteurs!$B$32</f>
        <v>Exportations</v>
      </c>
      <c r="C66" s="205">
        <f>'Transformation - GIPT'!E471</f>
        <v>4.2</v>
      </c>
      <c r="E66" s="1">
        <f>Etiquettes!$H$5</f>
        <v>0</v>
      </c>
      <c r="F66" s="1">
        <f>Etiquettes!$H$4</f>
        <v>0</v>
      </c>
      <c r="G66" s="16">
        <f>Etiquettes!$H$3</f>
        <v>0</v>
      </c>
      <c r="H66" s="15" t="s">
        <v>337</v>
      </c>
      <c r="I66" s="16">
        <f>Etiquettes!$H$6</f>
        <v>0</v>
      </c>
      <c r="J66" s="16" t="str">
        <f t="shared" ref="J66:J77" si="5">"Exportations de "&amp;A66</f>
        <v>Exportations de Chips</v>
      </c>
      <c r="L66" s="1" t="str">
        <f>'Transformation - GIPT'!$B$6</f>
        <v>GIPT</v>
      </c>
      <c r="M66" s="16" t="s">
        <v>48</v>
      </c>
      <c r="N66" s="15">
        <f>Etiquettes!$H$11</f>
        <v>0</v>
      </c>
      <c r="O66" s="16" t="str">
        <f t="shared" si="2"/>
        <v>Exportations de Chips = 4 0 (GIPT)</v>
      </c>
      <c r="P66" s="16">
        <f>Etiquettes!$I$15</f>
        <v>0</v>
      </c>
      <c r="Q66" s="16" t="s">
        <v>342</v>
      </c>
      <c r="R66" s="16">
        <f>Etiquettes!$H$17</f>
        <v>0</v>
      </c>
    </row>
    <row r="67" spans="1:18">
      <c r="A67" s="1" t="str">
        <f>Produits!$B$35</f>
        <v>Produits déshydratés</v>
      </c>
      <c r="B67" s="1" t="str">
        <f>Secteurs!$B$32</f>
        <v>Exportations</v>
      </c>
      <c r="C67" s="205">
        <f>'Transformation - GIPT'!E467</f>
        <v>26.9</v>
      </c>
      <c r="E67" s="1">
        <f>Etiquettes!$H$5</f>
        <v>0</v>
      </c>
      <c r="F67" s="1">
        <f>Etiquettes!$H$4</f>
        <v>0</v>
      </c>
      <c r="G67" s="16">
        <f>Etiquettes!$H$3</f>
        <v>0</v>
      </c>
      <c r="H67" s="15" t="s">
        <v>337</v>
      </c>
      <c r="I67" s="16">
        <f>Etiquettes!$H$6</f>
        <v>0</v>
      </c>
      <c r="J67" s="16" t="str">
        <f t="shared" si="5"/>
        <v>Exportations de Produits déshydratés</v>
      </c>
      <c r="L67" s="1" t="str">
        <f>'Transformation - GIPT'!$B$6</f>
        <v>GIPT</v>
      </c>
      <c r="M67" s="16" t="s">
        <v>48</v>
      </c>
      <c r="N67" s="15">
        <f>Etiquettes!$H$11</f>
        <v>0</v>
      </c>
      <c r="O67" s="16" t="str">
        <f t="shared" si="2"/>
        <v>Exportations de Produits déshydratés = 27 0 (GIPT)</v>
      </c>
      <c r="P67" s="16">
        <f>Etiquettes!$I$15</f>
        <v>0</v>
      </c>
      <c r="Q67" s="16" t="s">
        <v>342</v>
      </c>
      <c r="R67" s="16">
        <f>Etiquettes!$H$17</f>
        <v>0</v>
      </c>
    </row>
    <row r="68" spans="1:18">
      <c r="A68" s="1" t="str">
        <f>Produits!$B$27</f>
        <v>Produits surgelés</v>
      </c>
      <c r="B68" s="1" t="str">
        <f>Secteurs!$B$32</f>
        <v>Exportations</v>
      </c>
      <c r="C68" s="205">
        <f>'Transformation - GIPT'!E475</f>
        <v>316.89999999999998</v>
      </c>
      <c r="E68" s="1">
        <f>Etiquettes!$H$5</f>
        <v>0</v>
      </c>
      <c r="F68" s="1">
        <f>Etiquettes!$H$4</f>
        <v>0</v>
      </c>
      <c r="G68" s="16">
        <f>Etiquettes!$H$3</f>
        <v>0</v>
      </c>
      <c r="H68" s="15" t="s">
        <v>337</v>
      </c>
      <c r="I68" s="16">
        <f>Etiquettes!$H$6</f>
        <v>0</v>
      </c>
      <c r="J68" s="16" t="str">
        <f t="shared" si="5"/>
        <v>Exportations de Produits surgelés</v>
      </c>
      <c r="L68" s="1" t="str">
        <f>'Transformation - GIPT'!$B$6</f>
        <v>GIPT</v>
      </c>
      <c r="M68" s="16" t="s">
        <v>48</v>
      </c>
      <c r="N68" s="15">
        <f>Etiquettes!$H$11</f>
        <v>0</v>
      </c>
      <c r="O68" s="16" t="str">
        <f t="shared" si="2"/>
        <v>Exportations de Produits surgelés = 317 0 (GIPT)</v>
      </c>
      <c r="P68" s="16">
        <f>Etiquettes!$I$15</f>
        <v>0</v>
      </c>
      <c r="Q68" s="16" t="s">
        <v>342</v>
      </c>
      <c r="R68" s="16">
        <f>Etiquettes!$H$17</f>
        <v>0</v>
      </c>
    </row>
    <row r="69" spans="1:18">
      <c r="A69" s="1" t="str">
        <f>Produits!$B$48</f>
        <v>Produits de 4ème et 5ème gamme</v>
      </c>
      <c r="B69" s="1" t="str">
        <f>Secteurs!$B$32</f>
        <v>Exportations</v>
      </c>
      <c r="C69" s="205">
        <f>'Transformation - GIPT'!E479</f>
        <v>6.8</v>
      </c>
      <c r="E69" s="1">
        <f>Etiquettes!$H$5</f>
        <v>0</v>
      </c>
      <c r="F69" s="1">
        <f>Etiquettes!$H$4</f>
        <v>0</v>
      </c>
      <c r="G69" s="16">
        <f>Etiquettes!$H$3</f>
        <v>0</v>
      </c>
      <c r="H69" s="15" t="s">
        <v>337</v>
      </c>
      <c r="I69" s="16">
        <f>Etiquettes!$H$6</f>
        <v>0</v>
      </c>
      <c r="J69" s="16" t="str">
        <f t="shared" si="5"/>
        <v>Exportations de Produits de 4ème et 5ème gamme</v>
      </c>
      <c r="L69" s="1" t="str">
        <f>'Transformation - GIPT'!$B$6</f>
        <v>GIPT</v>
      </c>
      <c r="M69" s="16" t="s">
        <v>48</v>
      </c>
      <c r="N69" s="15">
        <f>Etiquettes!$H$11</f>
        <v>0</v>
      </c>
      <c r="O69" s="16" t="str">
        <f t="shared" si="2"/>
        <v>Exportations de Produits de 4ème et 5ème gamme = 7 0 (GIPT)</v>
      </c>
      <c r="P69" s="16">
        <f>Etiquettes!$I$15</f>
        <v>0</v>
      </c>
      <c r="Q69" s="16" t="s">
        <v>342</v>
      </c>
      <c r="R69" s="16">
        <f>Etiquettes!$H$17</f>
        <v>0</v>
      </c>
    </row>
    <row r="70" spans="1:18">
      <c r="A70" s="1" t="str">
        <f>Produits!$B$44</f>
        <v>Chips</v>
      </c>
      <c r="B70" s="1" t="str">
        <f>Secteurs!$B$32</f>
        <v>Exportations</v>
      </c>
      <c r="C70" s="205">
        <f>'Transformation - GIPT'!F471</f>
        <v>7.5</v>
      </c>
      <c r="E70" s="1">
        <f>Etiquettes!$H$5</f>
        <v>0</v>
      </c>
      <c r="F70" s="1">
        <f>Etiquettes!$I$4</f>
        <v>0</v>
      </c>
      <c r="G70" s="16">
        <f>Etiquettes!$H$3</f>
        <v>0</v>
      </c>
      <c r="H70" s="15" t="s">
        <v>417</v>
      </c>
      <c r="I70" s="16">
        <f>Etiquettes!$H$6</f>
        <v>0</v>
      </c>
      <c r="J70" s="16" t="str">
        <f t="shared" si="5"/>
        <v>Exportations de Chips</v>
      </c>
      <c r="L70" s="1" t="str">
        <f>'Transformation - GIPT'!$B$6</f>
        <v>GIPT</v>
      </c>
      <c r="M70" s="16" t="s">
        <v>48</v>
      </c>
      <c r="N70" s="15">
        <f>Etiquettes!$H$11</f>
        <v>0</v>
      </c>
      <c r="O70" s="16" t="str">
        <f t="shared" ref="O70:O77" si="6">_xlfn.CONCAT(J70,IF(OR(ISBLANK(C70),ISERROR(C70)),"",_xlfn.CONCAT(" = ",MROUND(C70,1)," ",E70," (",L70,")")))</f>
        <v>Exportations de Chips = 8 0 (GIPT)</v>
      </c>
      <c r="P70" s="16">
        <f>Etiquettes!$I$15</f>
        <v>0</v>
      </c>
      <c r="Q70" s="16" t="s">
        <v>342</v>
      </c>
      <c r="R70" s="16">
        <f>Etiquettes!$H$17</f>
        <v>0</v>
      </c>
    </row>
    <row r="71" spans="1:18">
      <c r="A71" s="1" t="str">
        <f>Produits!$B$35</f>
        <v>Produits déshydratés</v>
      </c>
      <c r="B71" s="1" t="str">
        <f>Secteurs!$B$32</f>
        <v>Exportations</v>
      </c>
      <c r="C71" s="205">
        <f>'Transformation - GIPT'!F467</f>
        <v>24.9</v>
      </c>
      <c r="E71" s="1">
        <f>Etiquettes!$H$5</f>
        <v>0</v>
      </c>
      <c r="F71" s="1">
        <f>Etiquettes!$I$4</f>
        <v>0</v>
      </c>
      <c r="G71" s="16">
        <f>Etiquettes!$H$3</f>
        <v>0</v>
      </c>
      <c r="H71" s="15" t="s">
        <v>417</v>
      </c>
      <c r="I71" s="16">
        <f>Etiquettes!$H$6</f>
        <v>0</v>
      </c>
      <c r="J71" s="16" t="str">
        <f t="shared" si="5"/>
        <v>Exportations de Produits déshydratés</v>
      </c>
      <c r="L71" s="1" t="str">
        <f>'Transformation - GIPT'!$B$6</f>
        <v>GIPT</v>
      </c>
      <c r="M71" s="16" t="s">
        <v>48</v>
      </c>
      <c r="N71" s="15">
        <f>Etiquettes!$H$11</f>
        <v>0</v>
      </c>
      <c r="O71" s="16" t="str">
        <f t="shared" si="6"/>
        <v>Exportations de Produits déshydratés = 25 0 (GIPT)</v>
      </c>
      <c r="P71" s="16">
        <f>Etiquettes!$I$15</f>
        <v>0</v>
      </c>
      <c r="Q71" s="16" t="s">
        <v>342</v>
      </c>
      <c r="R71" s="16">
        <f>Etiquettes!$H$17</f>
        <v>0</v>
      </c>
    </row>
    <row r="72" spans="1:18">
      <c r="A72" s="1" t="str">
        <f>Produits!$B$27</f>
        <v>Produits surgelés</v>
      </c>
      <c r="B72" s="1" t="str">
        <f>Secteurs!$B$32</f>
        <v>Exportations</v>
      </c>
      <c r="C72" s="205">
        <f>'Transformation - GIPT'!F475</f>
        <v>291.8</v>
      </c>
      <c r="E72" s="1">
        <f>Etiquettes!$H$5</f>
        <v>0</v>
      </c>
      <c r="F72" s="1">
        <f>Etiquettes!$I$4</f>
        <v>0</v>
      </c>
      <c r="G72" s="16">
        <f>Etiquettes!$H$3</f>
        <v>0</v>
      </c>
      <c r="H72" s="15" t="s">
        <v>417</v>
      </c>
      <c r="I72" s="16">
        <f>Etiquettes!$H$6</f>
        <v>0</v>
      </c>
      <c r="J72" s="16" t="str">
        <f t="shared" si="5"/>
        <v>Exportations de Produits surgelés</v>
      </c>
      <c r="L72" s="1" t="str">
        <f>'Transformation - GIPT'!$B$6</f>
        <v>GIPT</v>
      </c>
      <c r="M72" s="16" t="s">
        <v>48</v>
      </c>
      <c r="N72" s="15">
        <f>Etiquettes!$H$11</f>
        <v>0</v>
      </c>
      <c r="O72" s="16" t="str">
        <f t="shared" si="6"/>
        <v>Exportations de Produits surgelés = 292 0 (GIPT)</v>
      </c>
      <c r="P72" s="16">
        <f>Etiquettes!$I$15</f>
        <v>0</v>
      </c>
      <c r="Q72" s="16" t="s">
        <v>342</v>
      </c>
      <c r="R72" s="16">
        <f>Etiquettes!$H$17</f>
        <v>0</v>
      </c>
    </row>
    <row r="73" spans="1:18">
      <c r="A73" s="1" t="str">
        <f>Produits!$B$48</f>
        <v>Produits de 4ème et 5ème gamme</v>
      </c>
      <c r="B73" s="1" t="str">
        <f>Secteurs!$B$32</f>
        <v>Exportations</v>
      </c>
      <c r="C73" s="205">
        <f>'Transformation - GIPT'!F479</f>
        <v>4.7</v>
      </c>
      <c r="E73" s="1">
        <f>Etiquettes!$H$5</f>
        <v>0</v>
      </c>
      <c r="F73" s="1">
        <f>Etiquettes!$I$4</f>
        <v>0</v>
      </c>
      <c r="G73" s="16">
        <f>Etiquettes!$H$3</f>
        <v>0</v>
      </c>
      <c r="H73" s="15" t="s">
        <v>417</v>
      </c>
      <c r="I73" s="16">
        <f>Etiquettes!$H$6</f>
        <v>0</v>
      </c>
      <c r="J73" s="16" t="str">
        <f t="shared" si="5"/>
        <v>Exportations de Produits de 4ème et 5ème gamme</v>
      </c>
      <c r="L73" s="1" t="str">
        <f>'Transformation - GIPT'!$B$6</f>
        <v>GIPT</v>
      </c>
      <c r="M73" s="16" t="s">
        <v>48</v>
      </c>
      <c r="N73" s="15">
        <f>Etiquettes!$H$11</f>
        <v>0</v>
      </c>
      <c r="O73" s="16" t="str">
        <f t="shared" si="6"/>
        <v>Exportations de Produits de 4ème et 5ème gamme = 5 0 (GIPT)</v>
      </c>
      <c r="P73" s="16">
        <f>Etiquettes!$I$15</f>
        <v>0</v>
      </c>
      <c r="Q73" s="16" t="s">
        <v>342</v>
      </c>
      <c r="R73" s="16">
        <f>Etiquettes!$H$17</f>
        <v>0</v>
      </c>
    </row>
    <row r="74" spans="1:18">
      <c r="A74" s="1" t="str">
        <f>Produits!$B$44</f>
        <v>Chips</v>
      </c>
      <c r="B74" s="1" t="str">
        <f>Secteurs!$B$32</f>
        <v>Exportations</v>
      </c>
      <c r="C74" s="205">
        <f>'Transformation - GIPT'!G471</f>
        <v>11.1</v>
      </c>
      <c r="E74" s="1">
        <f>Etiquettes!$H$5</f>
        <v>0</v>
      </c>
      <c r="F74" s="1">
        <f>Etiquettes!$J$4</f>
        <v>0</v>
      </c>
      <c r="G74" s="16">
        <f>Etiquettes!$H$3</f>
        <v>0</v>
      </c>
      <c r="H74" s="15" t="s">
        <v>449</v>
      </c>
      <c r="I74" s="16">
        <f>Etiquettes!$H$6</f>
        <v>0</v>
      </c>
      <c r="J74" s="16" t="str">
        <f t="shared" si="5"/>
        <v>Exportations de Chips</v>
      </c>
      <c r="L74" s="1" t="str">
        <f>'Transformation - GIPT'!$B$6</f>
        <v>GIPT</v>
      </c>
      <c r="M74" s="16" t="s">
        <v>48</v>
      </c>
      <c r="N74" s="15">
        <f>Etiquettes!$H$11</f>
        <v>0</v>
      </c>
      <c r="O74" s="16" t="str">
        <f t="shared" si="6"/>
        <v>Exportations de Chips = 11 0 (GIPT)</v>
      </c>
      <c r="P74" s="16">
        <f>Etiquettes!$I$15</f>
        <v>0</v>
      </c>
      <c r="Q74" s="16" t="s">
        <v>342</v>
      </c>
      <c r="R74" s="16">
        <f>Etiquettes!$H$17</f>
        <v>0</v>
      </c>
    </row>
    <row r="75" spans="1:18">
      <c r="A75" s="1" t="str">
        <f>Produits!$B$35</f>
        <v>Produits déshydratés</v>
      </c>
      <c r="B75" s="1" t="str">
        <f>Secteurs!$B$32</f>
        <v>Exportations</v>
      </c>
      <c r="C75" s="205">
        <f>'Transformation - GIPT'!G467</f>
        <v>20.6</v>
      </c>
      <c r="E75" s="1">
        <f>Etiquettes!$H$5</f>
        <v>0</v>
      </c>
      <c r="F75" s="1">
        <f>Etiquettes!$J$4</f>
        <v>0</v>
      </c>
      <c r="G75" s="16">
        <f>Etiquettes!$H$3</f>
        <v>0</v>
      </c>
      <c r="H75" s="15" t="s">
        <v>449</v>
      </c>
      <c r="I75" s="16">
        <f>Etiquettes!$H$6</f>
        <v>0</v>
      </c>
      <c r="J75" s="16" t="str">
        <f t="shared" si="5"/>
        <v>Exportations de Produits déshydratés</v>
      </c>
      <c r="L75" s="1" t="str">
        <f>'Transformation - GIPT'!$B$6</f>
        <v>GIPT</v>
      </c>
      <c r="M75" s="16" t="s">
        <v>48</v>
      </c>
      <c r="N75" s="15">
        <f>Etiquettes!$H$11</f>
        <v>0</v>
      </c>
      <c r="O75" s="16" t="str">
        <f t="shared" si="6"/>
        <v>Exportations de Produits déshydratés = 21 0 (GIPT)</v>
      </c>
      <c r="P75" s="16">
        <f>Etiquettes!$I$15</f>
        <v>0</v>
      </c>
      <c r="Q75" s="16" t="s">
        <v>342</v>
      </c>
      <c r="R75" s="16">
        <f>Etiquettes!$H$17</f>
        <v>0</v>
      </c>
    </row>
    <row r="76" spans="1:18">
      <c r="A76" s="1" t="str">
        <f>Produits!$B$27</f>
        <v>Produits surgelés</v>
      </c>
      <c r="B76" s="1" t="str">
        <f>Secteurs!$B$32</f>
        <v>Exportations</v>
      </c>
      <c r="C76" s="205">
        <f>'Transformation - GIPT'!G475</f>
        <v>492.9</v>
      </c>
      <c r="E76" s="1">
        <f>Etiquettes!$H$5</f>
        <v>0</v>
      </c>
      <c r="F76" s="1">
        <f>Etiquettes!$J$4</f>
        <v>0</v>
      </c>
      <c r="G76" s="16">
        <f>Etiquettes!$H$3</f>
        <v>0</v>
      </c>
      <c r="H76" s="15" t="s">
        <v>449</v>
      </c>
      <c r="I76" s="16">
        <f>Etiquettes!$H$6</f>
        <v>0</v>
      </c>
      <c r="J76" s="16" t="str">
        <f t="shared" si="5"/>
        <v>Exportations de Produits surgelés</v>
      </c>
      <c r="L76" s="1" t="str">
        <f>'Transformation - GIPT'!$B$6</f>
        <v>GIPT</v>
      </c>
      <c r="M76" s="16" t="s">
        <v>48</v>
      </c>
      <c r="N76" s="15">
        <f>Etiquettes!$H$11</f>
        <v>0</v>
      </c>
      <c r="O76" s="16" t="str">
        <f t="shared" si="6"/>
        <v>Exportations de Produits surgelés = 493 0 (GIPT)</v>
      </c>
      <c r="P76" s="16">
        <f>Etiquettes!$I$15</f>
        <v>0</v>
      </c>
      <c r="Q76" s="16" t="s">
        <v>342</v>
      </c>
      <c r="R76" s="16">
        <f>Etiquettes!$H$17</f>
        <v>0</v>
      </c>
    </row>
    <row r="77" spans="1:18">
      <c r="A77" s="1" t="str">
        <f>Produits!$B$48</f>
        <v>Produits de 4ème et 5ème gamme</v>
      </c>
      <c r="B77" s="1" t="str">
        <f>Secteurs!$B$32</f>
        <v>Exportations</v>
      </c>
      <c r="C77" s="205">
        <f>'Transformation - GIPT'!G479</f>
        <v>5.2</v>
      </c>
      <c r="E77" s="1">
        <f>Etiquettes!$H$5</f>
        <v>0</v>
      </c>
      <c r="F77" s="1">
        <f>Etiquettes!$J$4</f>
        <v>0</v>
      </c>
      <c r="G77" s="16">
        <f>Etiquettes!$H$3</f>
        <v>0</v>
      </c>
      <c r="H77" s="15" t="s">
        <v>449</v>
      </c>
      <c r="I77" s="16">
        <f>Etiquettes!$H$6</f>
        <v>0</v>
      </c>
      <c r="J77" s="16" t="str">
        <f t="shared" si="5"/>
        <v>Exportations de Produits de 4ème et 5ème gamme</v>
      </c>
      <c r="L77" s="1" t="str">
        <f>'Transformation - GIPT'!$B$6</f>
        <v>GIPT</v>
      </c>
      <c r="M77" s="16" t="s">
        <v>48</v>
      </c>
      <c r="N77" s="15">
        <f>Etiquettes!$H$11</f>
        <v>0</v>
      </c>
      <c r="O77" s="16" t="str">
        <f t="shared" si="6"/>
        <v>Exportations de Produits de 4ème et 5ème gamme = 5 0 (GIPT)</v>
      </c>
      <c r="P77" s="16">
        <f>Etiquettes!$I$15</f>
        <v>0</v>
      </c>
      <c r="Q77" s="16" t="s">
        <v>342</v>
      </c>
      <c r="R77" s="16">
        <f>Etiquettes!$H$17</f>
        <v>0</v>
      </c>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67"/>
  <sheetViews>
    <sheetView workbookViewId="0">
      <pane xSplit="3" ySplit="1" topLeftCell="D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12.33203125" style="2" bestFit="1" customWidth="1"/>
    <col min="2" max="2" width="31.77734375" style="1" customWidth="1"/>
    <col min="3" max="3" width="31.44140625" style="1" customWidth="1"/>
    <col min="4" max="4" width="10.44140625" style="1" bestFit="1" customWidth="1"/>
    <col min="5" max="6" width="19.109375" style="1" bestFit="1" customWidth="1"/>
    <col min="7" max="7" width="6.6640625" style="2" bestFit="1" customWidth="1"/>
    <col min="8" max="8" width="12.109375" style="2" customWidth="1"/>
    <col min="9" max="9" width="10.33203125" style="2" customWidth="1"/>
    <col min="10" max="10" width="12.109375" style="2" bestFit="1" customWidth="1"/>
    <col min="11" max="11" width="12.109375" style="2" customWidth="1"/>
    <col min="12" max="12" width="18.88671875" style="2" bestFit="1" customWidth="1"/>
    <col min="13" max="13" width="18.88671875" style="2" customWidth="1"/>
    <col min="14" max="14" width="8.21875" style="1" bestFit="1" customWidth="1"/>
    <col min="15" max="16" width="20" style="1" customWidth="1"/>
    <col min="17" max="18" width="18.6640625" style="1" customWidth="1"/>
    <col min="19" max="20" width="21.77734375" style="1" customWidth="1"/>
    <col min="21" max="21" width="11.6640625" style="1" bestFit="1" customWidth="1"/>
    <col min="22" max="22" width="13.109375" style="1" customWidth="1"/>
    <col min="23" max="23" width="9.109375" style="1" customWidth="1"/>
    <col min="24" max="16384" width="9.109375" style="1"/>
  </cols>
  <sheetData>
    <row r="1" spans="1:22" ht="38.4" customHeight="1" thickBot="1">
      <c r="A1" s="10" t="s">
        <v>691</v>
      </c>
      <c r="B1" s="11" t="s">
        <v>333</v>
      </c>
      <c r="C1" s="11" t="s">
        <v>334</v>
      </c>
      <c r="D1" s="11" t="s">
        <v>692</v>
      </c>
      <c r="E1" s="11" t="s">
        <v>823</v>
      </c>
      <c r="F1" s="11" t="s">
        <v>824</v>
      </c>
      <c r="G1" s="12" t="str">
        <f>Etiquettes!$A$5</f>
        <v>Campagne</v>
      </c>
      <c r="H1" s="12" t="str">
        <f>Etiquettes!$A$4</f>
        <v>Filière</v>
      </c>
      <c r="I1" s="12" t="str">
        <f>Etiquettes!$A$3</f>
        <v>Type de matière</v>
      </c>
      <c r="J1" s="12" t="str">
        <f>Etiquettes!$A$7</f>
        <v>Territoire</v>
      </c>
      <c r="K1" s="12" t="str">
        <f>Etiquettes!$A$6</f>
        <v>Unité</v>
      </c>
      <c r="L1" s="12" t="str">
        <f>Etiquettes!$A$12</f>
        <v>Type de donnée collectée</v>
      </c>
      <c r="M1" s="12" t="str">
        <f>Etiquettes!$A$10</f>
        <v>Source</v>
      </c>
      <c r="N1" s="12" t="str">
        <f>Etiquettes!$A$9</f>
        <v>Information collectée</v>
      </c>
      <c r="O1" s="12" t="str">
        <f>Etiquettes!$A$13</f>
        <v>Traduction</v>
      </c>
      <c r="P1" s="12" t="str">
        <f>Etiquettes!$A$11</f>
        <v>Hypothèse</v>
      </c>
      <c r="Q1" s="12" t="str">
        <f>Etiquettes!$A$8</f>
        <v>Année de la donnée collectée</v>
      </c>
      <c r="R1" s="12" t="str">
        <f>Etiquettes!$A$15</f>
        <v>Incohérence données collectées</v>
      </c>
      <c r="S1" s="12" t="str">
        <f>Etiquettes!$A$16</f>
        <v>Fiabilité des données</v>
      </c>
      <c r="T1" s="12" t="str">
        <f>Etiquettes!$A$17</f>
        <v>Méthode</v>
      </c>
      <c r="U1" s="11" t="s">
        <v>484</v>
      </c>
      <c r="V1" s="13" t="s">
        <v>485</v>
      </c>
    </row>
    <row r="2" spans="1:22" ht="14.4" customHeight="1">
      <c r="A2" s="2">
        <f>'Contraintes '!A18+1</f>
        <v>60</v>
      </c>
      <c r="B2" s="1" t="str">
        <f>Produits!$B$25</f>
        <v>Fécule de pommes de terre</v>
      </c>
      <c r="C2" s="1" t="str">
        <f>Secteurs!$B$13</f>
        <v>Débouchés</v>
      </c>
      <c r="D2" s="206">
        <f>'Transformation - GIPT'!K204</f>
        <v>0.74</v>
      </c>
      <c r="G2" s="1">
        <f>Etiquettes!$H$5</f>
        <v>0</v>
      </c>
      <c r="H2" s="1">
        <f>Etiquettes!$J$4</f>
        <v>0</v>
      </c>
      <c r="I2" s="16">
        <f>Etiquettes!$H$3</f>
        <v>0</v>
      </c>
      <c r="J2" s="2">
        <v>2023</v>
      </c>
      <c r="K2" s="16">
        <f>Etiquettes!$H$6</f>
        <v>0</v>
      </c>
      <c r="S2" s="16"/>
      <c r="T2" s="16"/>
      <c r="V2" s="380" t="s">
        <v>865</v>
      </c>
    </row>
    <row r="3" spans="1:22">
      <c r="A3" s="2">
        <f>'Contraintes '!A19+1</f>
        <v>60</v>
      </c>
      <c r="B3" s="1" t="str">
        <f>Produits!$B$25</f>
        <v>Fécule de pommes de terre</v>
      </c>
      <c r="C3" s="1" t="str">
        <f>Secteurs!$B$20</f>
        <v>Autres IAA</v>
      </c>
      <c r="D3" s="1">
        <v>-1</v>
      </c>
      <c r="G3" s="1">
        <f>Etiquettes!$H$5</f>
        <v>0</v>
      </c>
      <c r="H3" s="1">
        <f>Etiquettes!$J$4</f>
        <v>0</v>
      </c>
      <c r="I3" s="16">
        <f>Etiquettes!$H$3</f>
        <v>0</v>
      </c>
      <c r="J3" s="2">
        <v>2023</v>
      </c>
      <c r="K3" s="16">
        <f>Etiquettes!$H$6</f>
        <v>0</v>
      </c>
      <c r="L3" s="16" t="s">
        <v>703</v>
      </c>
      <c r="M3" s="16" t="s">
        <v>773</v>
      </c>
      <c r="N3" s="1" t="str">
        <f>'Transformation - GIPT'!$B$6</f>
        <v>GIPT</v>
      </c>
      <c r="O3" s="16" t="s">
        <v>48</v>
      </c>
      <c r="P3" s="15">
        <f>Etiquettes!$J$11</f>
        <v>0</v>
      </c>
      <c r="Q3" t="str">
        <f>_xlfn.CONCAT(L3," = ",MROUND(D2*100,0.01)," % (",N3,")")</f>
        <v>Part de la consommation de fécule par les autres IAA = 74 % (GIPT)</v>
      </c>
      <c r="R3">
        <f>Etiquettes!$J$15</f>
        <v>0</v>
      </c>
      <c r="S3" s="16" t="s">
        <v>699</v>
      </c>
      <c r="T3" s="16">
        <f>Etiquettes!$H$17</f>
        <v>0</v>
      </c>
      <c r="V3" s="381"/>
    </row>
    <row r="4" spans="1:22">
      <c r="A4" s="2">
        <f t="shared" ref="A4:A35" si="0">A2+1</f>
        <v>61</v>
      </c>
      <c r="B4" s="1" t="str">
        <f>Produits!$B$25</f>
        <v>Fécule de pommes de terre</v>
      </c>
      <c r="C4" s="1" t="str">
        <f>Secteurs!$B$13</f>
        <v>Débouchés</v>
      </c>
      <c r="D4" s="206">
        <f>'Transformation - GIPT'!K205</f>
        <v>0.02</v>
      </c>
      <c r="G4" s="1">
        <f>Etiquettes!$H$5</f>
        <v>0</v>
      </c>
      <c r="H4" s="1">
        <f>Etiquettes!$J$4</f>
        <v>0</v>
      </c>
      <c r="I4" s="16">
        <f>Etiquettes!$H$3</f>
        <v>0</v>
      </c>
      <c r="J4" s="2">
        <v>2023</v>
      </c>
      <c r="K4" s="16">
        <f>Etiquettes!$H$6</f>
        <v>0</v>
      </c>
      <c r="Q4" s="2"/>
      <c r="R4" s="2"/>
      <c r="S4" s="16"/>
      <c r="T4" s="16"/>
      <c r="V4" s="381"/>
    </row>
    <row r="5" spans="1:22">
      <c r="A5" s="2">
        <f t="shared" si="0"/>
        <v>61</v>
      </c>
      <c r="B5" s="1" t="str">
        <f>Produits!$B$25</f>
        <v>Fécule de pommes de terre</v>
      </c>
      <c r="C5" s="1" t="str">
        <f>Secteurs!$B$24</f>
        <v>Chimie/Pharmacie</v>
      </c>
      <c r="D5" s="1">
        <v>-1</v>
      </c>
      <c r="G5" s="1">
        <f>Etiquettes!$H$5</f>
        <v>0</v>
      </c>
      <c r="H5" s="1">
        <f>Etiquettes!$J$4</f>
        <v>0</v>
      </c>
      <c r="I5" s="16">
        <f>Etiquettes!$H$3</f>
        <v>0</v>
      </c>
      <c r="J5" s="2">
        <v>2023</v>
      </c>
      <c r="K5" s="16">
        <f>Etiquettes!$H$6</f>
        <v>0</v>
      </c>
      <c r="L5" s="16" t="s">
        <v>705</v>
      </c>
      <c r="M5" s="16" t="s">
        <v>773</v>
      </c>
      <c r="N5" s="1" t="str">
        <f>'Transformation - GIPT'!$B$6</f>
        <v>GIPT</v>
      </c>
      <c r="O5" s="16" t="s">
        <v>48</v>
      </c>
      <c r="P5" s="15">
        <f>Etiquettes!$J$11</f>
        <v>0</v>
      </c>
      <c r="Q5" t="str">
        <f>_xlfn.CONCAT(L5," = ",MROUND(D4*100,0.01)," % (",N5,")")</f>
        <v>Part de la consommation de fécule par la Chimie-Pharmacie = 2 % (GIPT)</v>
      </c>
      <c r="R5">
        <f>Etiquettes!$J$15</f>
        <v>0</v>
      </c>
      <c r="S5" s="16" t="s">
        <v>699</v>
      </c>
      <c r="T5" s="16">
        <f>Etiquettes!$H$17</f>
        <v>0</v>
      </c>
      <c r="V5" s="381"/>
    </row>
    <row r="6" spans="1:22">
      <c r="A6" s="2">
        <f t="shared" si="0"/>
        <v>62</v>
      </c>
      <c r="B6" s="1" t="str">
        <f>Produits!$B$25</f>
        <v>Fécule de pommes de terre</v>
      </c>
      <c r="C6" s="1" t="str">
        <f>Secteurs!$B$13</f>
        <v>Débouchés</v>
      </c>
      <c r="D6" s="206">
        <f>'Transformation - GIPT'!K206</f>
        <v>0.06</v>
      </c>
      <c r="G6" s="1">
        <f>Etiquettes!$H$5</f>
        <v>0</v>
      </c>
      <c r="H6" s="1">
        <f>Etiquettes!$J$4</f>
        <v>0</v>
      </c>
      <c r="I6" s="16">
        <f>Etiquettes!$H$3</f>
        <v>0</v>
      </c>
      <c r="J6" s="2">
        <v>2023</v>
      </c>
      <c r="K6" s="16">
        <f>Etiquettes!$H$6</f>
        <v>0</v>
      </c>
      <c r="Q6" s="2"/>
      <c r="R6" s="2"/>
      <c r="S6" s="16"/>
      <c r="T6" s="16"/>
      <c r="V6" s="381"/>
    </row>
    <row r="7" spans="1:22">
      <c r="A7" s="2">
        <f t="shared" si="0"/>
        <v>62</v>
      </c>
      <c r="B7" s="1" t="str">
        <f>Produits!$B$25</f>
        <v>Fécule de pommes de terre</v>
      </c>
      <c r="C7" s="1" t="str">
        <f>Secteurs!$B$25</f>
        <v>Papetrie/Cartonnerie</v>
      </c>
      <c r="D7" s="1">
        <v>-1</v>
      </c>
      <c r="G7" s="1">
        <f>Etiquettes!$H$5</f>
        <v>0</v>
      </c>
      <c r="H7" s="1">
        <f>Etiquettes!$J$4</f>
        <v>0</v>
      </c>
      <c r="I7" s="16">
        <f>Etiquettes!$H$3</f>
        <v>0</v>
      </c>
      <c r="J7" s="2">
        <v>2023</v>
      </c>
      <c r="K7" s="16">
        <f>Etiquettes!$H$6</f>
        <v>0</v>
      </c>
      <c r="L7" s="16" t="s">
        <v>707</v>
      </c>
      <c r="M7" s="16" t="s">
        <v>773</v>
      </c>
      <c r="N7" s="1" t="str">
        <f>'Transformation - GIPT'!$B$6</f>
        <v>GIPT</v>
      </c>
      <c r="O7" s="16" t="s">
        <v>48</v>
      </c>
      <c r="P7" s="15">
        <f>Etiquettes!$J$11</f>
        <v>0</v>
      </c>
      <c r="Q7" t="str">
        <f>_xlfn.CONCAT(L7," = ",MROUND(D6*100,0.01)," % (",N7,")")</f>
        <v>Part de la consommation de fécule par la Papetrie-Cartonnerie = 6 % (GIPT)</v>
      </c>
      <c r="R7">
        <f>Etiquettes!$J$15</f>
        <v>0</v>
      </c>
      <c r="S7" s="16" t="s">
        <v>699</v>
      </c>
      <c r="T7" s="16">
        <f>Etiquettes!$H$17</f>
        <v>0</v>
      </c>
      <c r="V7" s="381"/>
    </row>
    <row r="8" spans="1:22">
      <c r="A8" s="2">
        <f t="shared" si="0"/>
        <v>63</v>
      </c>
      <c r="B8" s="1" t="str">
        <f>Produits!$B$25</f>
        <v>Fécule de pommes de terre</v>
      </c>
      <c r="C8" s="1" t="str">
        <f>Secteurs!$B$13</f>
        <v>Débouchés</v>
      </c>
      <c r="D8" s="206">
        <f>'Transformation - GIPT'!K207</f>
        <v>0.18</v>
      </c>
      <c r="G8" s="1">
        <f>Etiquettes!$H$5</f>
        <v>0</v>
      </c>
      <c r="H8" s="1">
        <f>Etiquettes!$J$4</f>
        <v>0</v>
      </c>
      <c r="I8" s="16">
        <f>Etiquettes!$H$3</f>
        <v>0</v>
      </c>
      <c r="J8" s="2">
        <v>2023</v>
      </c>
      <c r="K8" s="16">
        <f>Etiquettes!$H$6</f>
        <v>0</v>
      </c>
      <c r="Q8" s="2"/>
      <c r="R8" s="2"/>
      <c r="S8" s="16"/>
      <c r="T8" s="16"/>
      <c r="V8" s="381"/>
    </row>
    <row r="9" spans="1:22" ht="15" customHeight="1" thickBot="1">
      <c r="A9" s="2">
        <f t="shared" si="0"/>
        <v>63</v>
      </c>
      <c r="B9" s="1" t="str">
        <f>Produits!$B$25</f>
        <v>Fécule de pommes de terre</v>
      </c>
      <c r="C9" s="1" t="str">
        <f>Secteurs!$B$26</f>
        <v>Autres industries non alimentaires</v>
      </c>
      <c r="D9" s="1">
        <v>-1</v>
      </c>
      <c r="G9" s="1">
        <f>Etiquettes!$H$5</f>
        <v>0</v>
      </c>
      <c r="H9" s="1">
        <f>Etiquettes!$J$4</f>
        <v>0</v>
      </c>
      <c r="I9" s="16">
        <f>Etiquettes!$H$3</f>
        <v>0</v>
      </c>
      <c r="J9" s="2">
        <v>2023</v>
      </c>
      <c r="K9" s="16">
        <f>Etiquettes!$H$6</f>
        <v>0</v>
      </c>
      <c r="L9" s="16" t="s">
        <v>777</v>
      </c>
      <c r="M9" s="16" t="s">
        <v>773</v>
      </c>
      <c r="N9" s="1" t="str">
        <f>'Transformation - GIPT'!$B$6</f>
        <v>GIPT</v>
      </c>
      <c r="O9" s="16" t="s">
        <v>48</v>
      </c>
      <c r="P9" s="15">
        <f>Etiquettes!$J$11</f>
        <v>0</v>
      </c>
      <c r="Q9" t="str">
        <f>_xlfn.CONCAT(L9," = ",MROUND(D8*100,0.01)," % (",N9,")")</f>
        <v>Part de la consommation de fécule par les autres industries non alimentaires = 18 % (GIPT)</v>
      </c>
      <c r="R9">
        <f>Etiquettes!$J$15</f>
        <v>0</v>
      </c>
      <c r="S9" s="16" t="s">
        <v>699</v>
      </c>
      <c r="T9" s="16">
        <f>Etiquettes!$H$17</f>
        <v>0</v>
      </c>
      <c r="V9" s="381"/>
    </row>
    <row r="10" spans="1:22">
      <c r="A10" s="2">
        <f t="shared" si="0"/>
        <v>64</v>
      </c>
      <c r="B10" s="1" t="str">
        <f>Produits!$B$8</f>
        <v>Pommes de terre de consommation</v>
      </c>
      <c r="C10" s="1" t="str">
        <f>Secteurs!$B$8</f>
        <v>Industrie alimentaire</v>
      </c>
      <c r="D10" s="206">
        <f>'Transformation - GIPT'!K255</f>
        <v>0.14000000000000001</v>
      </c>
      <c r="G10" s="1">
        <f>Etiquettes!$H$5</f>
        <v>0</v>
      </c>
      <c r="H10" s="1">
        <f>Etiquettes!$J$4</f>
        <v>0</v>
      </c>
      <c r="I10" s="16">
        <f>Etiquettes!$H$3</f>
        <v>0</v>
      </c>
      <c r="J10" s="2" t="s">
        <v>449</v>
      </c>
      <c r="K10" s="16">
        <f>Etiquettes!$H$6</f>
        <v>0</v>
      </c>
      <c r="Q10" s="2"/>
      <c r="R10" s="2"/>
      <c r="S10" s="16"/>
      <c r="T10" s="16"/>
      <c r="V10" s="380" t="s">
        <v>866</v>
      </c>
    </row>
    <row r="11" spans="1:22">
      <c r="A11" s="2">
        <f t="shared" si="0"/>
        <v>64</v>
      </c>
      <c r="B11" s="1" t="str">
        <f>Produits!$B$8</f>
        <v>Pommes de terre de consommation</v>
      </c>
      <c r="C11" s="1" t="str">
        <f>Secteurs!$B$9</f>
        <v>Fabrication de chips</v>
      </c>
      <c r="D11" s="1">
        <v>-1</v>
      </c>
      <c r="G11" s="1">
        <f>Etiquettes!$H$5</f>
        <v>0</v>
      </c>
      <c r="H11" s="1">
        <f>Etiquettes!$J$4</f>
        <v>0</v>
      </c>
      <c r="I11" s="16">
        <f>Etiquettes!$H$3</f>
        <v>0</v>
      </c>
      <c r="J11" s="2" t="s">
        <v>449</v>
      </c>
      <c r="K11" s="16">
        <f>Etiquettes!$H$6</f>
        <v>0</v>
      </c>
      <c r="L11" s="16" t="s">
        <v>780</v>
      </c>
      <c r="N11" s="1" t="str">
        <f>'Transformation - GIPT'!$B$6</f>
        <v>GIPT</v>
      </c>
      <c r="O11" s="16" t="s">
        <v>48</v>
      </c>
      <c r="P11" s="15">
        <f>Etiquettes!$J$11</f>
        <v>0</v>
      </c>
      <c r="Q11" t="str">
        <f>_xlfn.CONCAT(L11," = ",MROUND(D10*100,0.01)," % (",N11,")")</f>
        <v>Part de la consommation de pommes de terre pour la fabrication de chips = 14 % (GIPT)</v>
      </c>
      <c r="R11">
        <f>Etiquettes!$J$15</f>
        <v>0</v>
      </c>
      <c r="S11" s="16" t="s">
        <v>699</v>
      </c>
      <c r="T11" s="16">
        <f>Etiquettes!$H$17</f>
        <v>0</v>
      </c>
      <c r="V11" s="381"/>
    </row>
    <row r="12" spans="1:22">
      <c r="A12" s="2">
        <f t="shared" si="0"/>
        <v>65</v>
      </c>
      <c r="B12" s="1" t="str">
        <f>Produits!$B$8</f>
        <v>Pommes de terre de consommation</v>
      </c>
      <c r="C12" s="1" t="str">
        <f>Secteurs!$B$8</f>
        <v>Industrie alimentaire</v>
      </c>
      <c r="D12" s="206">
        <f>'Transformation - GIPT'!K256</f>
        <v>0.13</v>
      </c>
      <c r="G12" s="1">
        <f>Etiquettes!$H$5</f>
        <v>0</v>
      </c>
      <c r="H12" s="1">
        <f>Etiquettes!$J$4</f>
        <v>0</v>
      </c>
      <c r="I12" s="16">
        <f>Etiquettes!$H$3</f>
        <v>0</v>
      </c>
      <c r="J12" s="2" t="s">
        <v>449</v>
      </c>
      <c r="K12" s="16">
        <f>Etiquettes!$H$6</f>
        <v>0</v>
      </c>
      <c r="Q12" s="2"/>
      <c r="R12" s="2"/>
      <c r="S12" s="16"/>
      <c r="T12" s="16"/>
      <c r="V12" s="381"/>
    </row>
    <row r="13" spans="1:22">
      <c r="A13" s="2">
        <f t="shared" si="0"/>
        <v>65</v>
      </c>
      <c r="B13" s="1" t="str">
        <f>Produits!$B$8</f>
        <v>Pommes de terre de consommation</v>
      </c>
      <c r="C13" s="1" t="str">
        <f>Secteurs!$B$10</f>
        <v>Fabrication de produits déshydratés</v>
      </c>
      <c r="D13" s="1">
        <v>-1</v>
      </c>
      <c r="G13" s="1">
        <f>Etiquettes!$H$5</f>
        <v>0</v>
      </c>
      <c r="H13" s="1">
        <f>Etiquettes!$J$4</f>
        <v>0</v>
      </c>
      <c r="I13" s="16">
        <f>Etiquettes!$H$3</f>
        <v>0</v>
      </c>
      <c r="J13" s="2" t="s">
        <v>449</v>
      </c>
      <c r="K13" s="16">
        <f>Etiquettes!$H$6</f>
        <v>0</v>
      </c>
      <c r="L13" s="16" t="s">
        <v>782</v>
      </c>
      <c r="N13" s="1" t="str">
        <f>'Transformation - GIPT'!$B$6</f>
        <v>GIPT</v>
      </c>
      <c r="O13" s="16" t="s">
        <v>48</v>
      </c>
      <c r="P13" s="15">
        <f>Etiquettes!$J$11</f>
        <v>0</v>
      </c>
      <c r="Q13" t="str">
        <f>_xlfn.CONCAT(L13," = ",MROUND(D12*100,0.01)," % (",N13,")")</f>
        <v>Part de la consommation de pommes de terre pour la fabrication de produits déshydratés = 13 % (GIPT)</v>
      </c>
      <c r="R13">
        <f>Etiquettes!$J$15</f>
        <v>0</v>
      </c>
      <c r="S13" s="16" t="s">
        <v>699</v>
      </c>
      <c r="T13" s="16">
        <f>Etiquettes!$H$17</f>
        <v>0</v>
      </c>
      <c r="V13" s="381"/>
    </row>
    <row r="14" spans="1:22">
      <c r="A14" s="2">
        <f t="shared" si="0"/>
        <v>66</v>
      </c>
      <c r="B14" s="1" t="str">
        <f>Produits!$B$8</f>
        <v>Pommes de terre de consommation</v>
      </c>
      <c r="C14" s="1" t="str">
        <f>Secteurs!$B$8</f>
        <v>Industrie alimentaire</v>
      </c>
      <c r="D14" s="206">
        <f>'Transformation - GIPT'!K257</f>
        <v>0.67</v>
      </c>
      <c r="G14" s="1">
        <f>Etiquettes!$H$5</f>
        <v>0</v>
      </c>
      <c r="H14" s="1">
        <f>Etiquettes!$J$4</f>
        <v>0</v>
      </c>
      <c r="I14" s="16">
        <f>Etiquettes!$H$3</f>
        <v>0</v>
      </c>
      <c r="J14" s="2" t="s">
        <v>449</v>
      </c>
      <c r="K14" s="16">
        <f>Etiquettes!$H$6</f>
        <v>0</v>
      </c>
      <c r="Q14" s="2"/>
      <c r="R14" s="2"/>
      <c r="S14" s="16"/>
      <c r="T14" s="16"/>
      <c r="V14" s="381"/>
    </row>
    <row r="15" spans="1:22">
      <c r="A15" s="2">
        <f t="shared" si="0"/>
        <v>66</v>
      </c>
      <c r="B15" s="1" t="str">
        <f>Produits!$B$8</f>
        <v>Pommes de terre de consommation</v>
      </c>
      <c r="C15" s="1" t="str">
        <f>Secteurs!$B$11</f>
        <v>Fabrication de produits surgelés</v>
      </c>
      <c r="D15" s="1">
        <v>-1</v>
      </c>
      <c r="G15" s="1">
        <f>Etiquettes!$H$5</f>
        <v>0</v>
      </c>
      <c r="H15" s="1">
        <f>Etiquettes!$J$4</f>
        <v>0</v>
      </c>
      <c r="I15" s="16">
        <f>Etiquettes!$H$3</f>
        <v>0</v>
      </c>
      <c r="J15" s="2" t="s">
        <v>449</v>
      </c>
      <c r="K15" s="16">
        <f>Etiquettes!$H$6</f>
        <v>0</v>
      </c>
      <c r="L15" s="16" t="s">
        <v>784</v>
      </c>
      <c r="N15" s="1" t="str">
        <f>'Transformation - GIPT'!$B$6</f>
        <v>GIPT</v>
      </c>
      <c r="O15" s="16" t="s">
        <v>48</v>
      </c>
      <c r="P15" s="15">
        <f>Etiquettes!$J$11</f>
        <v>0</v>
      </c>
      <c r="Q15" t="str">
        <f>_xlfn.CONCAT(L15," = ",MROUND(D14*100,0.01)," % (",N15,")")</f>
        <v>Part de la consommation de pommes de terre pour la fabrication de produits surgelés = 67 % (GIPT)</v>
      </c>
      <c r="R15">
        <f>Etiquettes!$J$15</f>
        <v>0</v>
      </c>
      <c r="S15" s="16" t="s">
        <v>699</v>
      </c>
      <c r="T15" s="16">
        <f>Etiquettes!$H$17</f>
        <v>0</v>
      </c>
      <c r="V15" s="381"/>
    </row>
    <row r="16" spans="1:22">
      <c r="A16" s="2">
        <f t="shared" si="0"/>
        <v>67</v>
      </c>
      <c r="B16" s="1" t="str">
        <f>Produits!$B$8</f>
        <v>Pommes de terre de consommation</v>
      </c>
      <c r="C16" s="1" t="str">
        <f>Secteurs!$B$8</f>
        <v>Industrie alimentaire</v>
      </c>
      <c r="D16" s="206">
        <f>'Transformation - GIPT'!K258</f>
        <v>0.06</v>
      </c>
      <c r="G16" s="1">
        <f>Etiquettes!$H$5</f>
        <v>0</v>
      </c>
      <c r="H16" s="1">
        <f>Etiquettes!$J$4</f>
        <v>0</v>
      </c>
      <c r="I16" s="16">
        <f>Etiquettes!$H$3</f>
        <v>0</v>
      </c>
      <c r="J16" s="2" t="s">
        <v>449</v>
      </c>
      <c r="K16" s="16">
        <f>Etiquettes!$H$6</f>
        <v>0</v>
      </c>
      <c r="Q16" s="2"/>
      <c r="R16" s="2"/>
      <c r="S16" s="16"/>
      <c r="T16" s="16"/>
      <c r="V16" s="381"/>
    </row>
    <row r="17" spans="1:22" ht="15" customHeight="1" thickBot="1">
      <c r="A17" s="2">
        <f t="shared" si="0"/>
        <v>67</v>
      </c>
      <c r="B17" s="1" t="str">
        <f>Produits!$B$8</f>
        <v>Pommes de terre de consommation</v>
      </c>
      <c r="C17" s="1" t="str">
        <f>Secteurs!$B$12</f>
        <v>Fabrication d'autres produits</v>
      </c>
      <c r="D17" s="1">
        <v>-1</v>
      </c>
      <c r="G17" s="1">
        <f>Etiquettes!$H$5</f>
        <v>0</v>
      </c>
      <c r="H17" s="1">
        <f>Etiquettes!$J$4</f>
        <v>0</v>
      </c>
      <c r="I17" s="16">
        <f>Etiquettes!$H$3</f>
        <v>0</v>
      </c>
      <c r="J17" s="2" t="s">
        <v>449</v>
      </c>
      <c r="K17" s="16">
        <f>Etiquettes!$H$6</f>
        <v>0</v>
      </c>
      <c r="L17" s="16" t="s">
        <v>786</v>
      </c>
      <c r="N17" s="1" t="str">
        <f>'Transformation - GIPT'!$B$6</f>
        <v>GIPT</v>
      </c>
      <c r="O17" s="16" t="s">
        <v>48</v>
      </c>
      <c r="P17" s="15">
        <f>Etiquettes!$J$11</f>
        <v>0</v>
      </c>
      <c r="Q17" t="str">
        <f>_xlfn.CONCAT(L17," = ",MROUND(D16*100,0.01)," % (",N17,")")</f>
        <v>Part de la consommation de pommes de terre pour la fabrication d'autres produits = 6 % (GIPT)</v>
      </c>
      <c r="R17">
        <f>Etiquettes!$J$15</f>
        <v>0</v>
      </c>
      <c r="S17" s="16" t="s">
        <v>699</v>
      </c>
      <c r="T17" s="16">
        <f>Etiquettes!$H$17</f>
        <v>0</v>
      </c>
      <c r="V17" s="381"/>
    </row>
    <row r="18" spans="1:22" ht="14.4" customHeight="1">
      <c r="A18" s="2">
        <f t="shared" si="0"/>
        <v>68</v>
      </c>
      <c r="B18" s="1" t="str">
        <f>Produits!$B$44</f>
        <v>Chips</v>
      </c>
      <c r="C18" s="1" t="str">
        <f>Secteurs!$B$13</f>
        <v>Débouchés</v>
      </c>
      <c r="D18" s="206">
        <f>'Transformation - GIPT'!K449</f>
        <v>0.95238095238095233</v>
      </c>
      <c r="G18" s="1">
        <f>Etiquettes!$H$5</f>
        <v>0</v>
      </c>
      <c r="H18" s="1">
        <f>Etiquettes!$J$4</f>
        <v>0</v>
      </c>
      <c r="I18" s="16">
        <f>Etiquettes!$H$3</f>
        <v>0</v>
      </c>
      <c r="J18" s="2" t="s">
        <v>449</v>
      </c>
      <c r="K18" s="16">
        <f>Etiquettes!$H$6</f>
        <v>0</v>
      </c>
      <c r="S18" s="16"/>
      <c r="T18" s="16"/>
      <c r="V18" s="380" t="s">
        <v>867</v>
      </c>
    </row>
    <row r="19" spans="1:22">
      <c r="A19" s="2">
        <f t="shared" si="0"/>
        <v>68</v>
      </c>
      <c r="B19" s="1" t="str">
        <f>Produits!$B$44</f>
        <v>Chips</v>
      </c>
      <c r="C19" s="1" t="s">
        <v>314</v>
      </c>
      <c r="D19" s="1">
        <v>-1</v>
      </c>
      <c r="G19" s="1">
        <f>Etiquettes!$H$5</f>
        <v>0</v>
      </c>
      <c r="H19" s="1">
        <f>Etiquettes!$J$4</f>
        <v>0</v>
      </c>
      <c r="I19" s="16">
        <f>Etiquettes!$H$3</f>
        <v>0</v>
      </c>
      <c r="J19" s="2" t="s">
        <v>449</v>
      </c>
      <c r="K19" s="16">
        <f>Etiquettes!$H$6</f>
        <v>0</v>
      </c>
      <c r="L19" s="3" t="s">
        <v>731</v>
      </c>
      <c r="N19" s="1" t="str">
        <f>'Transformation - GIPT'!$B$6</f>
        <v>GIPT</v>
      </c>
      <c r="O19" s="16" t="s">
        <v>48</v>
      </c>
      <c r="P19" s="15">
        <f>Etiquettes!$J$11</f>
        <v>0</v>
      </c>
      <c r="Q19" t="str">
        <f>_xlfn.CONCAT(L19," = ",MROUND(D18*100,0.01)," % (",N19,")")</f>
        <v>Part de la consommation de chips à domicile = 95,24 % (GIPT)</v>
      </c>
      <c r="R19">
        <f>Etiquettes!$J$15</f>
        <v>0</v>
      </c>
      <c r="S19" s="16" t="s">
        <v>699</v>
      </c>
      <c r="T19" s="16">
        <f>Etiquettes!$H$17</f>
        <v>0</v>
      </c>
      <c r="V19" s="381"/>
    </row>
    <row r="20" spans="1:22">
      <c r="A20" s="2">
        <f t="shared" si="0"/>
        <v>69</v>
      </c>
      <c r="B20" s="1" t="str">
        <f>Produits!$B$44</f>
        <v>Chips</v>
      </c>
      <c r="C20" s="1" t="str">
        <f>Secteurs!$B$13</f>
        <v>Débouchés</v>
      </c>
      <c r="D20" s="206">
        <f>'Transformation - GIPT'!L449</f>
        <v>4.7619047619047616E-2</v>
      </c>
      <c r="G20" s="1">
        <f>Etiquettes!$H$5</f>
        <v>0</v>
      </c>
      <c r="H20" s="1">
        <f>Etiquettes!$J$4</f>
        <v>0</v>
      </c>
      <c r="I20" s="16">
        <f>Etiquettes!$H$3</f>
        <v>0</v>
      </c>
      <c r="J20" s="2" t="s">
        <v>449</v>
      </c>
      <c r="K20" s="16">
        <f>Etiquettes!$H$6</f>
        <v>0</v>
      </c>
      <c r="S20" s="16"/>
      <c r="T20" s="16"/>
      <c r="V20" s="381"/>
    </row>
    <row r="21" spans="1:22">
      <c r="A21" s="2">
        <f t="shared" si="0"/>
        <v>69</v>
      </c>
      <c r="B21" s="1" t="str">
        <f>Produits!$B$44</f>
        <v>Chips</v>
      </c>
      <c r="C21" s="1" t="s">
        <v>317</v>
      </c>
      <c r="D21" s="1">
        <v>-1</v>
      </c>
      <c r="G21" s="1">
        <f>Etiquettes!$H$5</f>
        <v>0</v>
      </c>
      <c r="H21" s="1">
        <f>Etiquettes!$J$4</f>
        <v>0</v>
      </c>
      <c r="I21" s="16">
        <f>Etiquettes!$H$3</f>
        <v>0</v>
      </c>
      <c r="J21" s="2" t="s">
        <v>449</v>
      </c>
      <c r="K21" s="16">
        <f>Etiquettes!$H$6</f>
        <v>0</v>
      </c>
      <c r="L21" s="3" t="s">
        <v>733</v>
      </c>
      <c r="N21" s="1" t="str">
        <f>'Transformation - GIPT'!$B$6</f>
        <v>GIPT</v>
      </c>
      <c r="O21" s="16" t="s">
        <v>48</v>
      </c>
      <c r="P21" s="15">
        <f>Etiquettes!$J$11</f>
        <v>0</v>
      </c>
      <c r="Q21" t="str">
        <f>_xlfn.CONCAT(L21," = ",MROUND(D20*100,0.01)," % (",N21,")")</f>
        <v>Part de la consommation de chips en restauration commerciale = 4,76 % (GIPT)</v>
      </c>
      <c r="R21">
        <f>Etiquettes!$J$15</f>
        <v>0</v>
      </c>
      <c r="S21" s="16" t="s">
        <v>699</v>
      </c>
      <c r="T21" s="16">
        <f>Etiquettes!$H$17</f>
        <v>0</v>
      </c>
      <c r="V21" s="381"/>
    </row>
    <row r="22" spans="1:22">
      <c r="A22" s="2">
        <f t="shared" si="0"/>
        <v>70</v>
      </c>
      <c r="B22" s="1" t="str">
        <f>Produits!$B$44</f>
        <v>Chips</v>
      </c>
      <c r="C22" s="1" t="str">
        <f>Secteurs!$B$13</f>
        <v>Débouchés</v>
      </c>
      <c r="D22" s="206">
        <f>'Transformation - GIPT'!M449</f>
        <v>0</v>
      </c>
      <c r="G22" s="1">
        <f>Etiquettes!$H$5</f>
        <v>0</v>
      </c>
      <c r="H22" s="1">
        <f>Etiquettes!$J$4</f>
        <v>0</v>
      </c>
      <c r="I22" s="16">
        <f>Etiquettes!$H$3</f>
        <v>0</v>
      </c>
      <c r="J22" s="2" t="s">
        <v>449</v>
      </c>
      <c r="K22" s="16">
        <f>Etiquettes!$H$6</f>
        <v>0</v>
      </c>
      <c r="S22" s="16"/>
      <c r="T22" s="16"/>
      <c r="V22" s="381"/>
    </row>
    <row r="23" spans="1:22">
      <c r="A23" s="2">
        <f t="shared" si="0"/>
        <v>70</v>
      </c>
      <c r="B23" s="1" t="str">
        <f>Produits!$B$44</f>
        <v>Chips</v>
      </c>
      <c r="C23" s="1" t="s">
        <v>318</v>
      </c>
      <c r="D23" s="1">
        <v>-1</v>
      </c>
      <c r="G23" s="1">
        <f>Etiquettes!$H$5</f>
        <v>0</v>
      </c>
      <c r="H23" s="1">
        <f>Etiquettes!$J$4</f>
        <v>0</v>
      </c>
      <c r="I23" s="16">
        <f>Etiquettes!$H$3</f>
        <v>0</v>
      </c>
      <c r="J23" s="2" t="s">
        <v>449</v>
      </c>
      <c r="K23" s="16">
        <f>Etiquettes!$H$6</f>
        <v>0</v>
      </c>
      <c r="L23" s="3" t="s">
        <v>735</v>
      </c>
      <c r="N23" s="1" t="str">
        <f>'Transformation - GIPT'!$B$6</f>
        <v>GIPT</v>
      </c>
      <c r="O23" s="16" t="s">
        <v>48</v>
      </c>
      <c r="P23" s="15">
        <f>Etiquettes!$J$11</f>
        <v>0</v>
      </c>
      <c r="Q23" t="str">
        <f>_xlfn.CONCAT(L23," = ",MROUND(D22*100,0.01)," % (",N23,")")</f>
        <v>Part de la consommation de chips en restauration collective = 0 % (GIPT)</v>
      </c>
      <c r="R23">
        <f>Etiquettes!$J$15</f>
        <v>0</v>
      </c>
      <c r="S23" s="16" t="s">
        <v>699</v>
      </c>
      <c r="T23" s="16">
        <f>Etiquettes!$H$17</f>
        <v>0</v>
      </c>
      <c r="V23" s="381"/>
    </row>
    <row r="24" spans="1:22">
      <c r="A24" s="2">
        <f t="shared" si="0"/>
        <v>71</v>
      </c>
      <c r="B24" s="1" t="str">
        <f>Produits!$B$35</f>
        <v>Produits déshydratés</v>
      </c>
      <c r="C24" s="1" t="str">
        <f>Secteurs!$B$13</f>
        <v>Débouchés</v>
      </c>
      <c r="D24" s="206">
        <f>'Transformation - GIPT'!K450</f>
        <v>0.6097560975609756</v>
      </c>
      <c r="G24" s="1">
        <f>Etiquettes!$H$5</f>
        <v>0</v>
      </c>
      <c r="H24" s="1">
        <f>Etiquettes!$J$4</f>
        <v>0</v>
      </c>
      <c r="I24" s="16">
        <f>Etiquettes!$H$3</f>
        <v>0</v>
      </c>
      <c r="J24" s="2" t="s">
        <v>449</v>
      </c>
      <c r="K24" s="16">
        <f>Etiquettes!$H$6</f>
        <v>0</v>
      </c>
      <c r="S24" s="16"/>
      <c r="T24" s="16"/>
      <c r="V24" s="381"/>
    </row>
    <row r="25" spans="1:22">
      <c r="A25" s="2">
        <f t="shared" si="0"/>
        <v>71</v>
      </c>
      <c r="B25" s="1" t="str">
        <f>Produits!$B$35</f>
        <v>Produits déshydratés</v>
      </c>
      <c r="C25" s="1" t="s">
        <v>314</v>
      </c>
      <c r="D25" s="1">
        <v>-1</v>
      </c>
      <c r="G25" s="1">
        <f>Etiquettes!$H$5</f>
        <v>0</v>
      </c>
      <c r="H25" s="1">
        <f>Etiquettes!$J$4</f>
        <v>0</v>
      </c>
      <c r="I25" s="16">
        <f>Etiquettes!$H$3</f>
        <v>0</v>
      </c>
      <c r="J25" s="2" t="s">
        <v>449</v>
      </c>
      <c r="K25" s="16">
        <f>Etiquettes!$H$6</f>
        <v>0</v>
      </c>
      <c r="L25" s="3" t="s">
        <v>737</v>
      </c>
      <c r="N25" s="1" t="str">
        <f>'Transformation - GIPT'!$B$6</f>
        <v>GIPT</v>
      </c>
      <c r="O25" s="16" t="s">
        <v>48</v>
      </c>
      <c r="P25" s="15">
        <f>Etiquettes!$J$11</f>
        <v>0</v>
      </c>
      <c r="Q25" t="str">
        <f>_xlfn.CONCAT(L25," = ",MROUND(D24*100,0.01)," % (",N25,")")</f>
        <v>Part de la consommation de produits déshydratés à domicile = 60,98 % (GIPT)</v>
      </c>
      <c r="R25">
        <f>Etiquettes!$J$15</f>
        <v>0</v>
      </c>
      <c r="S25" s="16" t="s">
        <v>699</v>
      </c>
      <c r="T25" s="16">
        <f>Etiquettes!$H$17</f>
        <v>0</v>
      </c>
      <c r="V25" s="381"/>
    </row>
    <row r="26" spans="1:22">
      <c r="A26" s="2">
        <f t="shared" si="0"/>
        <v>72</v>
      </c>
      <c r="B26" s="1" t="str">
        <f>Produits!$B$35</f>
        <v>Produits déshydratés</v>
      </c>
      <c r="C26" s="1" t="str">
        <f>Secteurs!$B$13</f>
        <v>Débouchés</v>
      </c>
      <c r="D26" s="206">
        <f>'Transformation - GIPT'!L450</f>
        <v>2.4390243902439025E-2</v>
      </c>
      <c r="G26" s="1">
        <f>Etiquettes!$H$5</f>
        <v>0</v>
      </c>
      <c r="H26" s="1">
        <f>Etiquettes!$J$4</f>
        <v>0</v>
      </c>
      <c r="I26" s="16">
        <f>Etiquettes!$H$3</f>
        <v>0</v>
      </c>
      <c r="J26" s="2" t="s">
        <v>449</v>
      </c>
      <c r="K26" s="16">
        <f>Etiquettes!$H$6</f>
        <v>0</v>
      </c>
      <c r="S26" s="16"/>
      <c r="T26" s="16"/>
      <c r="V26" s="381"/>
    </row>
    <row r="27" spans="1:22">
      <c r="A27" s="2">
        <f t="shared" si="0"/>
        <v>72</v>
      </c>
      <c r="B27" s="1" t="str">
        <f>Produits!$B$35</f>
        <v>Produits déshydratés</v>
      </c>
      <c r="C27" s="1" t="s">
        <v>317</v>
      </c>
      <c r="D27" s="1">
        <v>-1</v>
      </c>
      <c r="G27" s="1">
        <f>Etiquettes!$H$5</f>
        <v>0</v>
      </c>
      <c r="H27" s="1">
        <f>Etiquettes!$J$4</f>
        <v>0</v>
      </c>
      <c r="I27" s="16">
        <f>Etiquettes!$H$3</f>
        <v>0</v>
      </c>
      <c r="J27" s="2" t="s">
        <v>449</v>
      </c>
      <c r="K27" s="16">
        <f>Etiquettes!$H$6</f>
        <v>0</v>
      </c>
      <c r="L27" s="3" t="s">
        <v>739</v>
      </c>
      <c r="N27" s="1" t="str">
        <f>'Transformation - GIPT'!$B$6</f>
        <v>GIPT</v>
      </c>
      <c r="O27" s="16" t="s">
        <v>48</v>
      </c>
      <c r="P27" s="15">
        <f>Etiquettes!$J$11</f>
        <v>0</v>
      </c>
      <c r="Q27" t="str">
        <f>_xlfn.CONCAT(L27," = ",MROUND(D26*100,0.01)," % (",N27,")")</f>
        <v>Part de la consommation de produits déshydratés en restauration commerciale = 2,44 % (GIPT)</v>
      </c>
      <c r="R27">
        <f>Etiquettes!$J$15</f>
        <v>0</v>
      </c>
      <c r="S27" s="16" t="s">
        <v>699</v>
      </c>
      <c r="T27" s="16">
        <f>Etiquettes!$H$17</f>
        <v>0</v>
      </c>
      <c r="V27" s="381"/>
    </row>
    <row r="28" spans="1:22">
      <c r="A28" s="2">
        <f t="shared" si="0"/>
        <v>73</v>
      </c>
      <c r="B28" s="1" t="str">
        <f>Produits!$B$35</f>
        <v>Produits déshydratés</v>
      </c>
      <c r="C28" s="1" t="str">
        <f>Secteurs!$B$13</f>
        <v>Débouchés</v>
      </c>
      <c r="D28" s="206">
        <f>'Transformation - GIPT'!M450</f>
        <v>0.36585365853658536</v>
      </c>
      <c r="G28" s="1">
        <f>Etiquettes!$H$5</f>
        <v>0</v>
      </c>
      <c r="H28" s="1">
        <f>Etiquettes!$J$4</f>
        <v>0</v>
      </c>
      <c r="I28" s="16">
        <f>Etiquettes!$H$3</f>
        <v>0</v>
      </c>
      <c r="J28" s="2" t="s">
        <v>449</v>
      </c>
      <c r="K28" s="16">
        <f>Etiquettes!$H$6</f>
        <v>0</v>
      </c>
      <c r="S28" s="16"/>
      <c r="T28" s="16"/>
      <c r="V28" s="381"/>
    </row>
    <row r="29" spans="1:22">
      <c r="A29" s="2">
        <f t="shared" si="0"/>
        <v>73</v>
      </c>
      <c r="B29" s="1" t="str">
        <f>Produits!$B$35</f>
        <v>Produits déshydratés</v>
      </c>
      <c r="C29" s="1" t="s">
        <v>318</v>
      </c>
      <c r="D29" s="1">
        <v>-1</v>
      </c>
      <c r="G29" s="1">
        <f>Etiquettes!$H$5</f>
        <v>0</v>
      </c>
      <c r="H29" s="1">
        <f>Etiquettes!$J$4</f>
        <v>0</v>
      </c>
      <c r="I29" s="16">
        <f>Etiquettes!$H$3</f>
        <v>0</v>
      </c>
      <c r="J29" s="2" t="s">
        <v>449</v>
      </c>
      <c r="K29" s="16">
        <f>Etiquettes!$H$6</f>
        <v>0</v>
      </c>
      <c r="L29" s="3" t="s">
        <v>741</v>
      </c>
      <c r="N29" s="1" t="str">
        <f>'Transformation - GIPT'!$B$6</f>
        <v>GIPT</v>
      </c>
      <c r="O29" s="16" t="s">
        <v>48</v>
      </c>
      <c r="P29" s="15">
        <f>Etiquettes!$J$11</f>
        <v>0</v>
      </c>
      <c r="Q29" t="str">
        <f>_xlfn.CONCAT(L29," = ",MROUND(D28*100,0.01)," % (",N29,")")</f>
        <v>Part de la consommation de produits déshydratés en restauration collective = 36,59 % (GIPT)</v>
      </c>
      <c r="R29">
        <f>Etiquettes!$J$15</f>
        <v>0</v>
      </c>
      <c r="S29" s="16" t="s">
        <v>699</v>
      </c>
      <c r="T29" s="16">
        <f>Etiquettes!$H$17</f>
        <v>0</v>
      </c>
      <c r="V29" s="381"/>
    </row>
    <row r="30" spans="1:22">
      <c r="A30" s="2">
        <f t="shared" si="0"/>
        <v>74</v>
      </c>
      <c r="B30" s="1" t="str">
        <f>Produits!$B$48</f>
        <v>Produits de 4ème et 5ème gamme</v>
      </c>
      <c r="C30" s="1" t="str">
        <f>Secteurs!$B$13</f>
        <v>Débouchés</v>
      </c>
      <c r="D30" s="206">
        <f>'Transformation - GIPT'!K451</f>
        <v>5.8823529411764705E-2</v>
      </c>
      <c r="G30" s="1">
        <f>Etiquettes!$H$5</f>
        <v>0</v>
      </c>
      <c r="H30" s="1">
        <f>Etiquettes!$J$4</f>
        <v>0</v>
      </c>
      <c r="I30" s="16">
        <f>Etiquettes!$H$3</f>
        <v>0</v>
      </c>
      <c r="J30" s="2" t="s">
        <v>449</v>
      </c>
      <c r="K30" s="16">
        <f>Etiquettes!$H$6</f>
        <v>0</v>
      </c>
      <c r="S30" s="16"/>
      <c r="T30" s="16"/>
      <c r="V30" s="381"/>
    </row>
    <row r="31" spans="1:22">
      <c r="A31" s="2">
        <f t="shared" si="0"/>
        <v>74</v>
      </c>
      <c r="B31" s="1" t="str">
        <f>Produits!$B$48</f>
        <v>Produits de 4ème et 5ème gamme</v>
      </c>
      <c r="C31" s="1" t="s">
        <v>314</v>
      </c>
      <c r="D31" s="1">
        <v>-1</v>
      </c>
      <c r="G31" s="1">
        <f>Etiquettes!$H$5</f>
        <v>0</v>
      </c>
      <c r="H31" s="1">
        <f>Etiquettes!$J$4</f>
        <v>0</v>
      </c>
      <c r="I31" s="16">
        <f>Etiquettes!$H$3</f>
        <v>0</v>
      </c>
      <c r="J31" s="2" t="s">
        <v>449</v>
      </c>
      <c r="K31" s="16">
        <f>Etiquettes!$H$6</f>
        <v>0</v>
      </c>
      <c r="L31" s="3" t="s">
        <v>743</v>
      </c>
      <c r="N31" s="1" t="str">
        <f>'Transformation - GIPT'!$B$6</f>
        <v>GIPT</v>
      </c>
      <c r="O31" s="16" t="s">
        <v>48</v>
      </c>
      <c r="P31" s="15">
        <f>Etiquettes!$J$11</f>
        <v>0</v>
      </c>
      <c r="Q31" t="str">
        <f>_xlfn.CONCAT(L31," = ",MROUND(D30*100,0.01)," % (",N31,")")</f>
        <v>Part de la consommation de produits de 4ème et 5ème gamme à domicile = 5,88 % (GIPT)</v>
      </c>
      <c r="R31">
        <f>Etiquettes!$J$15</f>
        <v>0</v>
      </c>
      <c r="S31" s="16" t="s">
        <v>699</v>
      </c>
      <c r="T31" s="16">
        <f>Etiquettes!$H$17</f>
        <v>0</v>
      </c>
      <c r="V31" s="381"/>
    </row>
    <row r="32" spans="1:22">
      <c r="A32" s="2">
        <f t="shared" si="0"/>
        <v>75</v>
      </c>
      <c r="B32" s="1" t="str">
        <f>Produits!$B$48</f>
        <v>Produits de 4ème et 5ème gamme</v>
      </c>
      <c r="C32" s="1" t="str">
        <f>Secteurs!$B$13</f>
        <v>Débouchés</v>
      </c>
      <c r="D32" s="206">
        <f>'Transformation - GIPT'!L451</f>
        <v>0.29411764705882354</v>
      </c>
      <c r="G32" s="1">
        <f>Etiquettes!$H$5</f>
        <v>0</v>
      </c>
      <c r="H32" s="1">
        <f>Etiquettes!$J$4</f>
        <v>0</v>
      </c>
      <c r="I32" s="16">
        <f>Etiquettes!$H$3</f>
        <v>0</v>
      </c>
      <c r="J32" s="2" t="s">
        <v>449</v>
      </c>
      <c r="K32" s="16">
        <f>Etiquettes!$H$6</f>
        <v>0</v>
      </c>
      <c r="S32" s="16"/>
      <c r="T32" s="16"/>
      <c r="V32" s="381"/>
    </row>
    <row r="33" spans="1:22">
      <c r="A33" s="2">
        <f t="shared" si="0"/>
        <v>75</v>
      </c>
      <c r="B33" s="1" t="str">
        <f>Produits!$B$48</f>
        <v>Produits de 4ème et 5ème gamme</v>
      </c>
      <c r="C33" s="1" t="s">
        <v>317</v>
      </c>
      <c r="D33" s="1">
        <v>-1</v>
      </c>
      <c r="G33" s="1">
        <f>Etiquettes!$H$5</f>
        <v>0</v>
      </c>
      <c r="H33" s="1">
        <f>Etiquettes!$J$4</f>
        <v>0</v>
      </c>
      <c r="I33" s="16">
        <f>Etiquettes!$H$3</f>
        <v>0</v>
      </c>
      <c r="J33" s="2" t="s">
        <v>449</v>
      </c>
      <c r="K33" s="16">
        <f>Etiquettes!$H$6</f>
        <v>0</v>
      </c>
      <c r="L33" s="3" t="s">
        <v>745</v>
      </c>
      <c r="N33" s="1" t="str">
        <f>'Transformation - GIPT'!$B$6</f>
        <v>GIPT</v>
      </c>
      <c r="O33" s="16" t="s">
        <v>48</v>
      </c>
      <c r="P33" s="15">
        <f>Etiquettes!$J$11</f>
        <v>0</v>
      </c>
      <c r="Q33" t="str">
        <f>_xlfn.CONCAT(L33," = ",MROUND(D32*100,0.01)," % (",N33,")")</f>
        <v>Part de la consommation de produits de 4ème et 5ème gamme en restauration commerciale = 29,41 % (GIPT)</v>
      </c>
      <c r="R33">
        <f>Etiquettes!$J$15</f>
        <v>0</v>
      </c>
      <c r="S33" s="16" t="s">
        <v>699</v>
      </c>
      <c r="T33" s="16">
        <f>Etiquettes!$H$17</f>
        <v>0</v>
      </c>
      <c r="V33" s="381"/>
    </row>
    <row r="34" spans="1:22">
      <c r="A34" s="2">
        <f t="shared" si="0"/>
        <v>76</v>
      </c>
      <c r="B34" s="1" t="str">
        <f>Produits!$B$48</f>
        <v>Produits de 4ème et 5ème gamme</v>
      </c>
      <c r="C34" s="1" t="str">
        <f>Secteurs!$B$13</f>
        <v>Débouchés</v>
      </c>
      <c r="D34" s="206">
        <f>'Transformation - GIPT'!M451</f>
        <v>0.6470588235294118</v>
      </c>
      <c r="G34" s="1">
        <f>Etiquettes!$H$5</f>
        <v>0</v>
      </c>
      <c r="H34" s="1">
        <f>Etiquettes!$J$4</f>
        <v>0</v>
      </c>
      <c r="I34" s="16">
        <f>Etiquettes!$H$3</f>
        <v>0</v>
      </c>
      <c r="J34" s="2" t="s">
        <v>449</v>
      </c>
      <c r="K34" s="16">
        <f>Etiquettes!$H$6</f>
        <v>0</v>
      </c>
      <c r="S34" s="16"/>
      <c r="T34" s="16"/>
      <c r="V34" s="381"/>
    </row>
    <row r="35" spans="1:22">
      <c r="A35" s="2">
        <f t="shared" si="0"/>
        <v>76</v>
      </c>
      <c r="B35" s="1" t="str">
        <f>Produits!$B$48</f>
        <v>Produits de 4ème et 5ème gamme</v>
      </c>
      <c r="C35" s="1" t="s">
        <v>318</v>
      </c>
      <c r="D35" s="1">
        <v>-1</v>
      </c>
      <c r="G35" s="1">
        <f>Etiquettes!$H$5</f>
        <v>0</v>
      </c>
      <c r="H35" s="1">
        <f>Etiquettes!$J$4</f>
        <v>0</v>
      </c>
      <c r="I35" s="16">
        <f>Etiquettes!$H$3</f>
        <v>0</v>
      </c>
      <c r="J35" s="2" t="s">
        <v>449</v>
      </c>
      <c r="K35" s="16">
        <f>Etiquettes!$H$6</f>
        <v>0</v>
      </c>
      <c r="L35" s="3" t="s">
        <v>747</v>
      </c>
      <c r="N35" s="1" t="str">
        <f>'Transformation - GIPT'!$B$6</f>
        <v>GIPT</v>
      </c>
      <c r="O35" s="16" t="s">
        <v>48</v>
      </c>
      <c r="P35" s="15">
        <f>Etiquettes!$J$11</f>
        <v>0</v>
      </c>
      <c r="Q35" t="str">
        <f>_xlfn.CONCAT(L35," = ",MROUND(D34*100,0.01)," % (",N35,")")</f>
        <v>Part de la consommation de produits de 4ème et 5ème gamme en restauration collective = 64,71 % (GIPT)</v>
      </c>
      <c r="R35">
        <f>Etiquettes!$J$15</f>
        <v>0</v>
      </c>
      <c r="S35" s="16" t="s">
        <v>699</v>
      </c>
      <c r="T35" s="16">
        <f>Etiquettes!$H$17</f>
        <v>0</v>
      </c>
      <c r="V35" s="381"/>
    </row>
    <row r="36" spans="1:22">
      <c r="A36" s="2">
        <f t="shared" ref="A36:A67" si="1">A34+1</f>
        <v>77</v>
      </c>
      <c r="B36" s="1" t="str">
        <f>Produits!$B$27</f>
        <v>Produits surgelés</v>
      </c>
      <c r="C36" s="1" t="str">
        <f>Secteurs!$B$13</f>
        <v>Débouchés</v>
      </c>
      <c r="D36" s="206">
        <f>'Transformation - GIPT'!K452</f>
        <v>0.47706422018348627</v>
      </c>
      <c r="G36" s="1">
        <f>Etiquettes!$H$5</f>
        <v>0</v>
      </c>
      <c r="H36" s="1">
        <f>Etiquettes!$J$4</f>
        <v>0</v>
      </c>
      <c r="I36" s="16">
        <f>Etiquettes!$H$3</f>
        <v>0</v>
      </c>
      <c r="J36" s="2" t="s">
        <v>449</v>
      </c>
      <c r="K36" s="16">
        <f>Etiquettes!$H$6</f>
        <v>0</v>
      </c>
      <c r="S36" s="16"/>
      <c r="T36" s="16"/>
      <c r="V36" s="381"/>
    </row>
    <row r="37" spans="1:22">
      <c r="A37" s="2">
        <f t="shared" si="1"/>
        <v>77</v>
      </c>
      <c r="B37" s="1" t="str">
        <f>Produits!$B$27</f>
        <v>Produits surgelés</v>
      </c>
      <c r="C37" s="1" t="s">
        <v>314</v>
      </c>
      <c r="D37" s="1">
        <v>-1</v>
      </c>
      <c r="G37" s="1">
        <f>Etiquettes!$H$5</f>
        <v>0</v>
      </c>
      <c r="H37" s="1">
        <f>Etiquettes!$J$4</f>
        <v>0</v>
      </c>
      <c r="I37" s="16">
        <f>Etiquettes!$H$3</f>
        <v>0</v>
      </c>
      <c r="J37" s="2" t="s">
        <v>449</v>
      </c>
      <c r="K37" s="16">
        <f>Etiquettes!$H$6</f>
        <v>0</v>
      </c>
      <c r="L37" s="3" t="s">
        <v>749</v>
      </c>
      <c r="N37" s="1" t="str">
        <f>'Transformation - GIPT'!$B$6</f>
        <v>GIPT</v>
      </c>
      <c r="O37" s="16" t="s">
        <v>48</v>
      </c>
      <c r="P37" s="15">
        <f>Etiquettes!$J$11</f>
        <v>0</v>
      </c>
      <c r="Q37" t="str">
        <f>_xlfn.CONCAT(L37," = ",MROUND(D36*100,0.01)," % (",N37,")")</f>
        <v>Part de la consommation de produits surgelés à domicile = 47,71 % (GIPT)</v>
      </c>
      <c r="R37">
        <f>Etiquettes!$J$15</f>
        <v>0</v>
      </c>
      <c r="S37" s="16" t="s">
        <v>699</v>
      </c>
      <c r="T37" s="16">
        <f>Etiquettes!$H$17</f>
        <v>0</v>
      </c>
      <c r="V37" s="381"/>
    </row>
    <row r="38" spans="1:22">
      <c r="A38" s="2">
        <f t="shared" si="1"/>
        <v>78</v>
      </c>
      <c r="B38" s="1" t="str">
        <f>Produits!$B$27</f>
        <v>Produits surgelés</v>
      </c>
      <c r="C38" s="1" t="str">
        <f>Secteurs!$B$13</f>
        <v>Débouchés</v>
      </c>
      <c r="D38" s="206">
        <f>'Transformation - GIPT'!L452</f>
        <v>0.41284403669724773</v>
      </c>
      <c r="G38" s="1">
        <f>Etiquettes!$H$5</f>
        <v>0</v>
      </c>
      <c r="H38" s="1">
        <f>Etiquettes!$J$4</f>
        <v>0</v>
      </c>
      <c r="I38" s="16">
        <f>Etiquettes!$H$3</f>
        <v>0</v>
      </c>
      <c r="J38" s="2" t="s">
        <v>449</v>
      </c>
      <c r="K38" s="16">
        <f>Etiquettes!$H$6</f>
        <v>0</v>
      </c>
      <c r="S38" s="16"/>
      <c r="T38" s="16"/>
      <c r="V38" s="381"/>
    </row>
    <row r="39" spans="1:22">
      <c r="A39" s="2">
        <f t="shared" si="1"/>
        <v>78</v>
      </c>
      <c r="B39" s="1" t="str">
        <f>Produits!$B$27</f>
        <v>Produits surgelés</v>
      </c>
      <c r="C39" s="1" t="s">
        <v>317</v>
      </c>
      <c r="D39" s="1">
        <v>-1</v>
      </c>
      <c r="G39" s="1">
        <f>Etiquettes!$H$5</f>
        <v>0</v>
      </c>
      <c r="H39" s="1">
        <f>Etiquettes!$J$4</f>
        <v>0</v>
      </c>
      <c r="I39" s="16">
        <f>Etiquettes!$H$3</f>
        <v>0</v>
      </c>
      <c r="J39" s="2" t="s">
        <v>449</v>
      </c>
      <c r="K39" s="16">
        <f>Etiquettes!$H$6</f>
        <v>0</v>
      </c>
      <c r="L39" s="3" t="s">
        <v>751</v>
      </c>
      <c r="N39" s="1" t="str">
        <f>'Transformation - GIPT'!$B$6</f>
        <v>GIPT</v>
      </c>
      <c r="O39" s="16" t="s">
        <v>48</v>
      </c>
      <c r="P39" s="15">
        <f>Etiquettes!$J$11</f>
        <v>0</v>
      </c>
      <c r="Q39" t="str">
        <f>_xlfn.CONCAT(L39," = ",MROUND(D38*100,0.01)," % (",N39,")")</f>
        <v>Part de la consommation de produits surgelés en restauration commerciale = 41,28 % (GIPT)</v>
      </c>
      <c r="R39">
        <f>Etiquettes!$J$15</f>
        <v>0</v>
      </c>
      <c r="S39" s="16" t="s">
        <v>699</v>
      </c>
      <c r="T39" s="16">
        <f>Etiquettes!$H$17</f>
        <v>0</v>
      </c>
      <c r="V39" s="381"/>
    </row>
    <row r="40" spans="1:22">
      <c r="A40" s="2">
        <f t="shared" si="1"/>
        <v>79</v>
      </c>
      <c r="B40" s="1" t="str">
        <f>Produits!$B$27</f>
        <v>Produits surgelés</v>
      </c>
      <c r="C40" s="1" t="str">
        <f>Secteurs!$B$13</f>
        <v>Débouchés</v>
      </c>
      <c r="D40" s="206">
        <f>'Transformation - GIPT'!M452</f>
        <v>0.11009174311926606</v>
      </c>
      <c r="G40" s="1">
        <f>Etiquettes!$H$5</f>
        <v>0</v>
      </c>
      <c r="H40" s="1">
        <f>Etiquettes!$J$4</f>
        <v>0</v>
      </c>
      <c r="I40" s="16">
        <f>Etiquettes!$H$3</f>
        <v>0</v>
      </c>
      <c r="J40" s="2" t="s">
        <v>449</v>
      </c>
      <c r="K40" s="16">
        <f>Etiquettes!$H$6</f>
        <v>0</v>
      </c>
      <c r="S40" s="16"/>
      <c r="T40" s="16"/>
      <c r="V40" s="381"/>
    </row>
    <row r="41" spans="1:22" ht="15" customHeight="1" thickBot="1">
      <c r="A41" s="2">
        <f t="shared" si="1"/>
        <v>79</v>
      </c>
      <c r="B41" s="1" t="str">
        <f>Produits!$B$27</f>
        <v>Produits surgelés</v>
      </c>
      <c r="C41" s="1" t="s">
        <v>318</v>
      </c>
      <c r="D41" s="1">
        <v>-1</v>
      </c>
      <c r="G41" s="1">
        <f>Etiquettes!$H$5</f>
        <v>0</v>
      </c>
      <c r="H41" s="1">
        <f>Etiquettes!$J$4</f>
        <v>0</v>
      </c>
      <c r="I41" s="16">
        <f>Etiquettes!$H$3</f>
        <v>0</v>
      </c>
      <c r="J41" s="2" t="s">
        <v>449</v>
      </c>
      <c r="K41" s="16">
        <f>Etiquettes!$H$6</f>
        <v>0</v>
      </c>
      <c r="L41" s="3" t="s">
        <v>753</v>
      </c>
      <c r="N41" s="1" t="str">
        <f>'Transformation - GIPT'!$B$6</f>
        <v>GIPT</v>
      </c>
      <c r="O41" s="16" t="s">
        <v>48</v>
      </c>
      <c r="P41" s="15">
        <f>Etiquettes!$J$11</f>
        <v>0</v>
      </c>
      <c r="Q41" t="str">
        <f>_xlfn.CONCAT(L41," = ",MROUND(D40*100,0.01)," % (",N41,")")</f>
        <v>Part de la consommation de produits surgelés en restauration collective = 11,01 % (GIPT)</v>
      </c>
      <c r="R41">
        <f>Etiquettes!$J$15</f>
        <v>0</v>
      </c>
      <c r="S41" s="16" t="s">
        <v>699</v>
      </c>
      <c r="T41" s="16">
        <f>Etiquettes!$H$17</f>
        <v>0</v>
      </c>
      <c r="V41" s="381"/>
    </row>
    <row r="42" spans="1:22" ht="14.4" customHeight="1">
      <c r="A42" s="2">
        <f t="shared" si="1"/>
        <v>80</v>
      </c>
      <c r="B42" s="1" t="str">
        <f>Produits!$B$44</f>
        <v>Chips</v>
      </c>
      <c r="C42" s="1" t="str">
        <f>Secteurs!$B$13</f>
        <v>Débouchés</v>
      </c>
      <c r="D42" s="206">
        <f t="shared" ref="D42:D65" si="2">D18</f>
        <v>0.95238095238095233</v>
      </c>
      <c r="G42" s="1">
        <f>Etiquettes!$H$5</f>
        <v>0</v>
      </c>
      <c r="H42" s="1" t="s">
        <v>868</v>
      </c>
      <c r="I42" s="16">
        <f>Etiquettes!$H$3</f>
        <v>0</v>
      </c>
      <c r="J42" s="2" t="s">
        <v>449</v>
      </c>
      <c r="K42" s="16">
        <f>Etiquettes!$H$6</f>
        <v>0</v>
      </c>
      <c r="S42" s="16"/>
      <c r="T42" s="16"/>
      <c r="V42" s="380" t="s">
        <v>867</v>
      </c>
    </row>
    <row r="43" spans="1:22">
      <c r="A43" s="2">
        <f t="shared" si="1"/>
        <v>80</v>
      </c>
      <c r="B43" s="1" t="str">
        <f>Produits!$B$44</f>
        <v>Chips</v>
      </c>
      <c r="C43" s="1" t="s">
        <v>314</v>
      </c>
      <c r="D43" s="265">
        <f t="shared" si="2"/>
        <v>-1</v>
      </c>
      <c r="G43" s="1">
        <f>Etiquettes!$H$5</f>
        <v>0</v>
      </c>
      <c r="H43" s="1" t="s">
        <v>868</v>
      </c>
      <c r="I43" s="16">
        <f>Etiquettes!$H$3</f>
        <v>0</v>
      </c>
      <c r="J43" s="2" t="s">
        <v>449</v>
      </c>
      <c r="K43" s="16">
        <f>Etiquettes!$H$6</f>
        <v>0</v>
      </c>
      <c r="L43" s="3" t="s">
        <v>731</v>
      </c>
      <c r="M43" s="3" t="s">
        <v>730</v>
      </c>
      <c r="N43" s="1" t="str">
        <f>'Transformation - GIPT'!$B$6</f>
        <v>GIPT</v>
      </c>
      <c r="O43" s="16" t="s">
        <v>48</v>
      </c>
      <c r="P43" s="15">
        <f>Etiquettes!$J$11</f>
        <v>0</v>
      </c>
      <c r="Q43" t="str">
        <f>_xlfn.CONCAT(L43," = ",MROUND(D42*100,0.01)," % (",N43,")")</f>
        <v>Part de la consommation de chips à domicile = 95,24 % (GIPT)</v>
      </c>
      <c r="R43">
        <f>Etiquettes!$K$15</f>
        <v>0</v>
      </c>
      <c r="S43" s="16" t="s">
        <v>699</v>
      </c>
      <c r="T43" s="16">
        <f>Etiquettes!$H$17</f>
        <v>0</v>
      </c>
      <c r="V43" s="381"/>
    </row>
    <row r="44" spans="1:22">
      <c r="A44" s="2">
        <f t="shared" si="1"/>
        <v>81</v>
      </c>
      <c r="B44" s="1" t="str">
        <f>Produits!$B$44</f>
        <v>Chips</v>
      </c>
      <c r="C44" s="1" t="str">
        <f>Secteurs!$B$13</f>
        <v>Débouchés</v>
      </c>
      <c r="D44" s="206">
        <f t="shared" si="2"/>
        <v>4.7619047619047616E-2</v>
      </c>
      <c r="G44" s="1">
        <f>Etiquettes!$H$5</f>
        <v>0</v>
      </c>
      <c r="H44" s="1" t="s">
        <v>868</v>
      </c>
      <c r="I44" s="16">
        <f>Etiquettes!$H$3</f>
        <v>0</v>
      </c>
      <c r="J44" s="2" t="s">
        <v>449</v>
      </c>
      <c r="K44" s="16">
        <f>Etiquettes!$H$6</f>
        <v>0</v>
      </c>
      <c r="S44" s="16"/>
      <c r="T44" s="16"/>
      <c r="V44" s="381"/>
    </row>
    <row r="45" spans="1:22">
      <c r="A45" s="2">
        <f t="shared" si="1"/>
        <v>81</v>
      </c>
      <c r="B45" s="1" t="str">
        <f>Produits!$B$44</f>
        <v>Chips</v>
      </c>
      <c r="C45" s="1" t="s">
        <v>317</v>
      </c>
      <c r="D45" s="265">
        <f t="shared" si="2"/>
        <v>-1</v>
      </c>
      <c r="G45" s="1">
        <f>Etiquettes!$H$5</f>
        <v>0</v>
      </c>
      <c r="H45" s="1" t="s">
        <v>868</v>
      </c>
      <c r="I45" s="16">
        <f>Etiquettes!$H$3</f>
        <v>0</v>
      </c>
      <c r="J45" s="2" t="s">
        <v>449</v>
      </c>
      <c r="K45" s="16">
        <f>Etiquettes!$H$6</f>
        <v>0</v>
      </c>
      <c r="L45" s="3" t="s">
        <v>733</v>
      </c>
      <c r="M45" s="3" t="s">
        <v>730</v>
      </c>
      <c r="N45" s="1" t="str">
        <f>'Transformation - GIPT'!$B$6</f>
        <v>GIPT</v>
      </c>
      <c r="O45" s="16" t="s">
        <v>48</v>
      </c>
      <c r="P45" s="15">
        <f>Etiquettes!$J$11</f>
        <v>0</v>
      </c>
      <c r="Q45" t="str">
        <f>_xlfn.CONCAT(L45," = ",MROUND(D44*100,0.01)," % (",N45,")")</f>
        <v>Part de la consommation de chips en restauration commerciale = 4,76 % (GIPT)</v>
      </c>
      <c r="R45">
        <f>Etiquettes!$K$15</f>
        <v>0</v>
      </c>
      <c r="S45" s="16" t="s">
        <v>699</v>
      </c>
      <c r="T45" s="16">
        <f>Etiquettes!$H$17</f>
        <v>0</v>
      </c>
      <c r="V45" s="381"/>
    </row>
    <row r="46" spans="1:22">
      <c r="A46" s="2">
        <f t="shared" si="1"/>
        <v>82</v>
      </c>
      <c r="B46" s="1" t="str">
        <f>Produits!$B$44</f>
        <v>Chips</v>
      </c>
      <c r="C46" s="1" t="str">
        <f>Secteurs!$B$13</f>
        <v>Débouchés</v>
      </c>
      <c r="D46" s="206">
        <f t="shared" si="2"/>
        <v>0</v>
      </c>
      <c r="G46" s="1">
        <f>Etiquettes!$H$5</f>
        <v>0</v>
      </c>
      <c r="H46" s="1" t="s">
        <v>868</v>
      </c>
      <c r="I46" s="16">
        <f>Etiquettes!$H$3</f>
        <v>0</v>
      </c>
      <c r="J46" s="2" t="s">
        <v>449</v>
      </c>
      <c r="K46" s="16">
        <f>Etiquettes!$H$6</f>
        <v>0</v>
      </c>
      <c r="S46" s="16"/>
      <c r="T46" s="16"/>
      <c r="V46" s="381"/>
    </row>
    <row r="47" spans="1:22">
      <c r="A47" s="2">
        <f t="shared" si="1"/>
        <v>82</v>
      </c>
      <c r="B47" s="1" t="str">
        <f>Produits!$B$44</f>
        <v>Chips</v>
      </c>
      <c r="C47" s="1" t="s">
        <v>318</v>
      </c>
      <c r="D47" s="265">
        <f t="shared" si="2"/>
        <v>-1</v>
      </c>
      <c r="G47" s="1">
        <f>Etiquettes!$H$5</f>
        <v>0</v>
      </c>
      <c r="H47" s="1" t="s">
        <v>868</v>
      </c>
      <c r="I47" s="16">
        <f>Etiquettes!$H$3</f>
        <v>0</v>
      </c>
      <c r="J47" s="2" t="s">
        <v>449</v>
      </c>
      <c r="K47" s="16">
        <f>Etiquettes!$H$6</f>
        <v>0</v>
      </c>
      <c r="L47" s="3" t="s">
        <v>735</v>
      </c>
      <c r="M47" s="3" t="s">
        <v>730</v>
      </c>
      <c r="N47" s="1" t="str">
        <f>'Transformation - GIPT'!$B$6</f>
        <v>GIPT</v>
      </c>
      <c r="O47" s="16" t="s">
        <v>48</v>
      </c>
      <c r="P47" s="15">
        <f>Etiquettes!$J$11</f>
        <v>0</v>
      </c>
      <c r="Q47" t="str">
        <f>_xlfn.CONCAT(L47," = ",MROUND(D46*100,0.01)," % (",N47,")")</f>
        <v>Part de la consommation de chips en restauration collective = 0 % (GIPT)</v>
      </c>
      <c r="R47">
        <f>Etiquettes!$K$15</f>
        <v>0</v>
      </c>
      <c r="S47" s="16" t="s">
        <v>699</v>
      </c>
      <c r="T47" s="16">
        <f>Etiquettes!$H$17</f>
        <v>0</v>
      </c>
      <c r="V47" s="381"/>
    </row>
    <row r="48" spans="1:22">
      <c r="A48" s="2">
        <f t="shared" si="1"/>
        <v>83</v>
      </c>
      <c r="B48" s="1" t="str">
        <f>Produits!$B$35</f>
        <v>Produits déshydratés</v>
      </c>
      <c r="C48" s="1" t="str">
        <f>Secteurs!$B$13</f>
        <v>Débouchés</v>
      </c>
      <c r="D48" s="206">
        <f t="shared" si="2"/>
        <v>0.6097560975609756</v>
      </c>
      <c r="G48" s="1">
        <f>Etiquettes!$H$5</f>
        <v>0</v>
      </c>
      <c r="H48" s="1" t="s">
        <v>868</v>
      </c>
      <c r="I48" s="16">
        <f>Etiquettes!$H$3</f>
        <v>0</v>
      </c>
      <c r="J48" s="2" t="s">
        <v>449</v>
      </c>
      <c r="K48" s="16">
        <f>Etiquettes!$H$6</f>
        <v>0</v>
      </c>
      <c r="S48" s="16"/>
      <c r="T48" s="16"/>
      <c r="V48" s="381"/>
    </row>
    <row r="49" spans="1:22">
      <c r="A49" s="2">
        <f t="shared" si="1"/>
        <v>83</v>
      </c>
      <c r="B49" s="1" t="str">
        <f>Produits!$B$35</f>
        <v>Produits déshydratés</v>
      </c>
      <c r="C49" s="1" t="s">
        <v>314</v>
      </c>
      <c r="D49" s="265">
        <f t="shared" si="2"/>
        <v>-1</v>
      </c>
      <c r="G49" s="1">
        <f>Etiquettes!$H$5</f>
        <v>0</v>
      </c>
      <c r="H49" s="1" t="s">
        <v>868</v>
      </c>
      <c r="I49" s="16">
        <f>Etiquettes!$H$3</f>
        <v>0</v>
      </c>
      <c r="J49" s="2" t="s">
        <v>449</v>
      </c>
      <c r="K49" s="16">
        <f>Etiquettes!$H$6</f>
        <v>0</v>
      </c>
      <c r="L49" s="3" t="s">
        <v>737</v>
      </c>
      <c r="M49" s="3" t="s">
        <v>730</v>
      </c>
      <c r="N49" s="1" t="str">
        <f>'Transformation - GIPT'!$B$6</f>
        <v>GIPT</v>
      </c>
      <c r="O49" s="16" t="s">
        <v>48</v>
      </c>
      <c r="P49" s="15">
        <f>Etiquettes!$J$11</f>
        <v>0</v>
      </c>
      <c r="Q49" t="str">
        <f>_xlfn.CONCAT(L49," = ",MROUND(D48*100,0.01)," % (",N49,")")</f>
        <v>Part de la consommation de produits déshydratés à domicile = 60,98 % (GIPT)</v>
      </c>
      <c r="R49">
        <f>Etiquettes!$K$15</f>
        <v>0</v>
      </c>
      <c r="S49" s="16" t="s">
        <v>699</v>
      </c>
      <c r="T49" s="16">
        <f>Etiquettes!$H$17</f>
        <v>0</v>
      </c>
      <c r="V49" s="381"/>
    </row>
    <row r="50" spans="1:22">
      <c r="A50" s="2">
        <f t="shared" si="1"/>
        <v>84</v>
      </c>
      <c r="B50" s="1" t="str">
        <f>Produits!$B$35</f>
        <v>Produits déshydratés</v>
      </c>
      <c r="C50" s="1" t="str">
        <f>Secteurs!$B$13</f>
        <v>Débouchés</v>
      </c>
      <c r="D50" s="206">
        <f t="shared" si="2"/>
        <v>2.4390243902439025E-2</v>
      </c>
      <c r="G50" s="1">
        <f>Etiquettes!$H$5</f>
        <v>0</v>
      </c>
      <c r="H50" s="1" t="s">
        <v>868</v>
      </c>
      <c r="I50" s="16">
        <f>Etiquettes!$H$3</f>
        <v>0</v>
      </c>
      <c r="J50" s="2" t="s">
        <v>449</v>
      </c>
      <c r="K50" s="16">
        <f>Etiquettes!$H$6</f>
        <v>0</v>
      </c>
      <c r="S50" s="16"/>
      <c r="T50" s="16"/>
      <c r="V50" s="381"/>
    </row>
    <row r="51" spans="1:22">
      <c r="A51" s="2">
        <f t="shared" si="1"/>
        <v>84</v>
      </c>
      <c r="B51" s="1" t="str">
        <f>Produits!$B$35</f>
        <v>Produits déshydratés</v>
      </c>
      <c r="C51" s="1" t="s">
        <v>317</v>
      </c>
      <c r="D51" s="265">
        <f t="shared" si="2"/>
        <v>-1</v>
      </c>
      <c r="G51" s="1">
        <f>Etiquettes!$H$5</f>
        <v>0</v>
      </c>
      <c r="H51" s="1" t="s">
        <v>868</v>
      </c>
      <c r="I51" s="16">
        <f>Etiquettes!$H$3</f>
        <v>0</v>
      </c>
      <c r="J51" s="2" t="s">
        <v>449</v>
      </c>
      <c r="K51" s="16">
        <f>Etiquettes!$H$6</f>
        <v>0</v>
      </c>
      <c r="L51" s="3" t="s">
        <v>739</v>
      </c>
      <c r="M51" s="3" t="s">
        <v>730</v>
      </c>
      <c r="N51" s="1" t="str">
        <f>'Transformation - GIPT'!$B$6</f>
        <v>GIPT</v>
      </c>
      <c r="O51" s="16" t="s">
        <v>48</v>
      </c>
      <c r="P51" s="15">
        <f>Etiquettes!$J$11</f>
        <v>0</v>
      </c>
      <c r="Q51" t="str">
        <f>_xlfn.CONCAT(L51," = ",MROUND(D50*100,0.01)," % (",N51,")")</f>
        <v>Part de la consommation de produits déshydratés en restauration commerciale = 2,44 % (GIPT)</v>
      </c>
      <c r="R51">
        <f>Etiquettes!$K$15</f>
        <v>0</v>
      </c>
      <c r="S51" s="16" t="s">
        <v>699</v>
      </c>
      <c r="T51" s="16">
        <f>Etiquettes!$H$17</f>
        <v>0</v>
      </c>
      <c r="V51" s="381"/>
    </row>
    <row r="52" spans="1:22">
      <c r="A52" s="2">
        <f t="shared" si="1"/>
        <v>85</v>
      </c>
      <c r="B52" s="1" t="str">
        <f>Produits!$B$35</f>
        <v>Produits déshydratés</v>
      </c>
      <c r="C52" s="1" t="str">
        <f>Secteurs!$B$13</f>
        <v>Débouchés</v>
      </c>
      <c r="D52" s="206">
        <f t="shared" si="2"/>
        <v>0.36585365853658536</v>
      </c>
      <c r="G52" s="1">
        <f>Etiquettes!$H$5</f>
        <v>0</v>
      </c>
      <c r="H52" s="1" t="s">
        <v>868</v>
      </c>
      <c r="I52" s="16">
        <f>Etiquettes!$H$3</f>
        <v>0</v>
      </c>
      <c r="J52" s="2" t="s">
        <v>449</v>
      </c>
      <c r="K52" s="16">
        <f>Etiquettes!$H$6</f>
        <v>0</v>
      </c>
      <c r="S52" s="16"/>
      <c r="T52" s="16"/>
      <c r="V52" s="381"/>
    </row>
    <row r="53" spans="1:22">
      <c r="A53" s="2">
        <f t="shared" si="1"/>
        <v>85</v>
      </c>
      <c r="B53" s="1" t="str">
        <f>Produits!$B$35</f>
        <v>Produits déshydratés</v>
      </c>
      <c r="C53" s="1" t="s">
        <v>318</v>
      </c>
      <c r="D53" s="265">
        <f t="shared" si="2"/>
        <v>-1</v>
      </c>
      <c r="G53" s="1">
        <f>Etiquettes!$H$5</f>
        <v>0</v>
      </c>
      <c r="H53" s="1" t="s">
        <v>868</v>
      </c>
      <c r="I53" s="16">
        <f>Etiquettes!$H$3</f>
        <v>0</v>
      </c>
      <c r="J53" s="2" t="s">
        <v>449</v>
      </c>
      <c r="K53" s="16">
        <f>Etiquettes!$H$6</f>
        <v>0</v>
      </c>
      <c r="L53" s="3" t="s">
        <v>741</v>
      </c>
      <c r="M53" s="3" t="s">
        <v>730</v>
      </c>
      <c r="N53" s="1" t="str">
        <f>'Transformation - GIPT'!$B$6</f>
        <v>GIPT</v>
      </c>
      <c r="O53" s="16" t="s">
        <v>48</v>
      </c>
      <c r="P53" s="15">
        <f>Etiquettes!$J$11</f>
        <v>0</v>
      </c>
      <c r="Q53" t="str">
        <f>_xlfn.CONCAT(L53," = ",MROUND(D52*100,0.01)," % (",N53,")")</f>
        <v>Part de la consommation de produits déshydratés en restauration collective = 36,59 % (GIPT)</v>
      </c>
      <c r="R53">
        <f>Etiquettes!$K$15</f>
        <v>0</v>
      </c>
      <c r="S53" s="16" t="s">
        <v>699</v>
      </c>
      <c r="T53" s="16">
        <f>Etiquettes!$H$17</f>
        <v>0</v>
      </c>
      <c r="V53" s="381"/>
    </row>
    <row r="54" spans="1:22">
      <c r="A54" s="2">
        <f t="shared" si="1"/>
        <v>86</v>
      </c>
      <c r="B54" s="1" t="str">
        <f>Produits!$B$48</f>
        <v>Produits de 4ème et 5ème gamme</v>
      </c>
      <c r="C54" s="1" t="str">
        <f>Secteurs!$B$13</f>
        <v>Débouchés</v>
      </c>
      <c r="D54" s="206">
        <f t="shared" si="2"/>
        <v>5.8823529411764705E-2</v>
      </c>
      <c r="G54" s="1">
        <f>Etiquettes!$H$5</f>
        <v>0</v>
      </c>
      <c r="H54" s="1" t="s">
        <v>868</v>
      </c>
      <c r="I54" s="16">
        <f>Etiquettes!$H$3</f>
        <v>0</v>
      </c>
      <c r="J54" s="2" t="s">
        <v>449</v>
      </c>
      <c r="K54" s="16">
        <f>Etiquettes!$H$6</f>
        <v>0</v>
      </c>
      <c r="S54" s="16"/>
      <c r="T54" s="16"/>
      <c r="V54" s="381"/>
    </row>
    <row r="55" spans="1:22">
      <c r="A55" s="2">
        <f t="shared" si="1"/>
        <v>86</v>
      </c>
      <c r="B55" s="1" t="str">
        <f>Produits!$B$48</f>
        <v>Produits de 4ème et 5ème gamme</v>
      </c>
      <c r="C55" s="1" t="s">
        <v>314</v>
      </c>
      <c r="D55" s="265">
        <f t="shared" si="2"/>
        <v>-1</v>
      </c>
      <c r="G55" s="1">
        <f>Etiquettes!$H$5</f>
        <v>0</v>
      </c>
      <c r="H55" s="1" t="s">
        <v>868</v>
      </c>
      <c r="I55" s="16">
        <f>Etiquettes!$H$3</f>
        <v>0</v>
      </c>
      <c r="J55" s="2" t="s">
        <v>449</v>
      </c>
      <c r="K55" s="16">
        <f>Etiquettes!$H$6</f>
        <v>0</v>
      </c>
      <c r="L55" s="3" t="s">
        <v>743</v>
      </c>
      <c r="M55" s="3" t="s">
        <v>730</v>
      </c>
      <c r="N55" s="1" t="str">
        <f>'Transformation - GIPT'!$B$6</f>
        <v>GIPT</v>
      </c>
      <c r="O55" s="16" t="s">
        <v>48</v>
      </c>
      <c r="P55" s="15">
        <f>Etiquettes!$J$11</f>
        <v>0</v>
      </c>
      <c r="Q55" t="str">
        <f>_xlfn.CONCAT(L55," = ",MROUND(D54*100,0.01)," % (",N55,")")</f>
        <v>Part de la consommation de produits de 4ème et 5ème gamme à domicile = 5,88 % (GIPT)</v>
      </c>
      <c r="R55">
        <f>Etiquettes!$K$15</f>
        <v>0</v>
      </c>
      <c r="S55" s="16" t="s">
        <v>699</v>
      </c>
      <c r="T55" s="16">
        <f>Etiquettes!$H$17</f>
        <v>0</v>
      </c>
      <c r="V55" s="381"/>
    </row>
    <row r="56" spans="1:22">
      <c r="A56" s="2">
        <f t="shared" si="1"/>
        <v>87</v>
      </c>
      <c r="B56" s="1" t="str">
        <f>Produits!$B$48</f>
        <v>Produits de 4ème et 5ème gamme</v>
      </c>
      <c r="C56" s="1" t="str">
        <f>Secteurs!$B$13</f>
        <v>Débouchés</v>
      </c>
      <c r="D56" s="206">
        <f t="shared" si="2"/>
        <v>0.29411764705882354</v>
      </c>
      <c r="G56" s="1">
        <f>Etiquettes!$H$5</f>
        <v>0</v>
      </c>
      <c r="H56" s="1" t="s">
        <v>868</v>
      </c>
      <c r="I56" s="16">
        <f>Etiquettes!$H$3</f>
        <v>0</v>
      </c>
      <c r="J56" s="2" t="s">
        <v>449</v>
      </c>
      <c r="K56" s="16">
        <f>Etiquettes!$H$6</f>
        <v>0</v>
      </c>
      <c r="S56" s="16"/>
      <c r="T56" s="16"/>
      <c r="V56" s="381"/>
    </row>
    <row r="57" spans="1:22">
      <c r="A57" s="2">
        <f t="shared" si="1"/>
        <v>87</v>
      </c>
      <c r="B57" s="1" t="str">
        <f>Produits!$B$48</f>
        <v>Produits de 4ème et 5ème gamme</v>
      </c>
      <c r="C57" s="1" t="s">
        <v>317</v>
      </c>
      <c r="D57" s="265">
        <f t="shared" si="2"/>
        <v>-1</v>
      </c>
      <c r="G57" s="1">
        <f>Etiquettes!$H$5</f>
        <v>0</v>
      </c>
      <c r="H57" s="1" t="s">
        <v>868</v>
      </c>
      <c r="I57" s="16">
        <f>Etiquettes!$H$3</f>
        <v>0</v>
      </c>
      <c r="J57" s="2" t="s">
        <v>449</v>
      </c>
      <c r="K57" s="16">
        <f>Etiquettes!$H$6</f>
        <v>0</v>
      </c>
      <c r="L57" s="3" t="s">
        <v>745</v>
      </c>
      <c r="M57" s="3" t="s">
        <v>730</v>
      </c>
      <c r="N57" s="1" t="str">
        <f>'Transformation - GIPT'!$B$6</f>
        <v>GIPT</v>
      </c>
      <c r="O57" s="16" t="s">
        <v>48</v>
      </c>
      <c r="P57" s="15">
        <f>Etiquettes!$J$11</f>
        <v>0</v>
      </c>
      <c r="Q57" t="str">
        <f>_xlfn.CONCAT(L57," = ",MROUND(D56*100,0.01)," % (",N57,")")</f>
        <v>Part de la consommation de produits de 4ème et 5ème gamme en restauration commerciale = 29,41 % (GIPT)</v>
      </c>
      <c r="R57">
        <f>Etiquettes!$K$15</f>
        <v>0</v>
      </c>
      <c r="S57" s="16" t="s">
        <v>699</v>
      </c>
      <c r="T57" s="16">
        <f>Etiquettes!$H$17</f>
        <v>0</v>
      </c>
      <c r="V57" s="381"/>
    </row>
    <row r="58" spans="1:22">
      <c r="A58" s="2">
        <f t="shared" si="1"/>
        <v>88</v>
      </c>
      <c r="B58" s="1" t="str">
        <f>Produits!$B$48</f>
        <v>Produits de 4ème et 5ème gamme</v>
      </c>
      <c r="C58" s="1" t="str">
        <f>Secteurs!$B$13</f>
        <v>Débouchés</v>
      </c>
      <c r="D58" s="206">
        <f t="shared" si="2"/>
        <v>0.6470588235294118</v>
      </c>
      <c r="G58" s="1">
        <f>Etiquettes!$H$5</f>
        <v>0</v>
      </c>
      <c r="H58" s="1" t="s">
        <v>868</v>
      </c>
      <c r="I58" s="16">
        <f>Etiquettes!$H$3</f>
        <v>0</v>
      </c>
      <c r="J58" s="2" t="s">
        <v>449</v>
      </c>
      <c r="K58" s="16">
        <f>Etiquettes!$H$6</f>
        <v>0</v>
      </c>
      <c r="S58" s="16"/>
      <c r="T58" s="16"/>
      <c r="V58" s="381"/>
    </row>
    <row r="59" spans="1:22">
      <c r="A59" s="2">
        <f t="shared" si="1"/>
        <v>88</v>
      </c>
      <c r="B59" s="1" t="str">
        <f>Produits!$B$48</f>
        <v>Produits de 4ème et 5ème gamme</v>
      </c>
      <c r="C59" s="1" t="s">
        <v>318</v>
      </c>
      <c r="D59" s="265">
        <f t="shared" si="2"/>
        <v>-1</v>
      </c>
      <c r="G59" s="1">
        <f>Etiquettes!$H$5</f>
        <v>0</v>
      </c>
      <c r="H59" s="1" t="s">
        <v>868</v>
      </c>
      <c r="I59" s="16">
        <f>Etiquettes!$H$3</f>
        <v>0</v>
      </c>
      <c r="J59" s="2" t="s">
        <v>449</v>
      </c>
      <c r="K59" s="16">
        <f>Etiquettes!$H$6</f>
        <v>0</v>
      </c>
      <c r="L59" s="3" t="s">
        <v>747</v>
      </c>
      <c r="M59" s="3" t="s">
        <v>730</v>
      </c>
      <c r="N59" s="1" t="str">
        <f>'Transformation - GIPT'!$B$6</f>
        <v>GIPT</v>
      </c>
      <c r="O59" s="16" t="s">
        <v>48</v>
      </c>
      <c r="P59" s="15">
        <f>Etiquettes!$J$11</f>
        <v>0</v>
      </c>
      <c r="Q59" t="str">
        <f>_xlfn.CONCAT(L59," = ",MROUND(D58*100,0.01)," % (",N59,")")</f>
        <v>Part de la consommation de produits de 4ème et 5ème gamme en restauration collective = 64,71 % (GIPT)</v>
      </c>
      <c r="R59">
        <f>Etiquettes!$K$15</f>
        <v>0</v>
      </c>
      <c r="S59" s="16" t="s">
        <v>699</v>
      </c>
      <c r="T59" s="16">
        <f>Etiquettes!$H$17</f>
        <v>0</v>
      </c>
      <c r="V59" s="381"/>
    </row>
    <row r="60" spans="1:22">
      <c r="A60" s="2">
        <f t="shared" si="1"/>
        <v>89</v>
      </c>
      <c r="B60" s="1" t="str">
        <f>Produits!$B$27</f>
        <v>Produits surgelés</v>
      </c>
      <c r="C60" s="1" t="str">
        <f>Secteurs!$B$13</f>
        <v>Débouchés</v>
      </c>
      <c r="D60" s="206">
        <f t="shared" si="2"/>
        <v>0.47706422018348627</v>
      </c>
      <c r="G60" s="1">
        <f>Etiquettes!$H$5</f>
        <v>0</v>
      </c>
      <c r="H60" s="1" t="s">
        <v>868</v>
      </c>
      <c r="I60" s="16">
        <f>Etiquettes!$H$3</f>
        <v>0</v>
      </c>
      <c r="J60" s="2" t="s">
        <v>449</v>
      </c>
      <c r="K60" s="16">
        <f>Etiquettes!$H$6</f>
        <v>0</v>
      </c>
      <c r="S60" s="16"/>
      <c r="T60" s="16"/>
      <c r="V60" s="381"/>
    </row>
    <row r="61" spans="1:22">
      <c r="A61" s="2">
        <f t="shared" si="1"/>
        <v>89</v>
      </c>
      <c r="B61" s="1" t="str">
        <f>Produits!$B$27</f>
        <v>Produits surgelés</v>
      </c>
      <c r="C61" s="1" t="s">
        <v>314</v>
      </c>
      <c r="D61" s="265">
        <f t="shared" si="2"/>
        <v>-1</v>
      </c>
      <c r="G61" s="1">
        <f>Etiquettes!$H$5</f>
        <v>0</v>
      </c>
      <c r="H61" s="1" t="s">
        <v>868</v>
      </c>
      <c r="I61" s="16">
        <f>Etiquettes!$H$3</f>
        <v>0</v>
      </c>
      <c r="J61" s="2" t="s">
        <v>449</v>
      </c>
      <c r="K61" s="16">
        <f>Etiquettes!$H$6</f>
        <v>0</v>
      </c>
      <c r="L61" s="3" t="s">
        <v>749</v>
      </c>
      <c r="M61" s="3" t="s">
        <v>730</v>
      </c>
      <c r="N61" s="1" t="str">
        <f>'Transformation - GIPT'!$B$6</f>
        <v>GIPT</v>
      </c>
      <c r="O61" s="16" t="s">
        <v>48</v>
      </c>
      <c r="P61" s="15">
        <f>Etiquettes!$J$11</f>
        <v>0</v>
      </c>
      <c r="Q61" t="str">
        <f>_xlfn.CONCAT(L61," = ",MROUND(D60*100,0.01)," % (",N61,")")</f>
        <v>Part de la consommation de produits surgelés à domicile = 47,71 % (GIPT)</v>
      </c>
      <c r="R61">
        <f>Etiquettes!$K$15</f>
        <v>0</v>
      </c>
      <c r="S61" s="16" t="s">
        <v>699</v>
      </c>
      <c r="T61" s="16">
        <f>Etiquettes!$H$17</f>
        <v>0</v>
      </c>
      <c r="V61" s="381"/>
    </row>
    <row r="62" spans="1:22">
      <c r="A62" s="2">
        <f t="shared" si="1"/>
        <v>90</v>
      </c>
      <c r="B62" s="1" t="str">
        <f>Produits!$B$27</f>
        <v>Produits surgelés</v>
      </c>
      <c r="C62" s="1" t="str">
        <f>Secteurs!$B$13</f>
        <v>Débouchés</v>
      </c>
      <c r="D62" s="206">
        <f t="shared" si="2"/>
        <v>0.41284403669724773</v>
      </c>
      <c r="G62" s="1">
        <f>Etiquettes!$H$5</f>
        <v>0</v>
      </c>
      <c r="H62" s="1" t="s">
        <v>868</v>
      </c>
      <c r="I62" s="16">
        <f>Etiquettes!$H$3</f>
        <v>0</v>
      </c>
      <c r="J62" s="2" t="s">
        <v>449</v>
      </c>
      <c r="K62" s="16">
        <f>Etiquettes!$H$6</f>
        <v>0</v>
      </c>
      <c r="S62" s="16"/>
      <c r="T62" s="16"/>
      <c r="V62" s="381"/>
    </row>
    <row r="63" spans="1:22">
      <c r="A63" s="2">
        <f t="shared" si="1"/>
        <v>90</v>
      </c>
      <c r="B63" s="1" t="str">
        <f>Produits!$B$27</f>
        <v>Produits surgelés</v>
      </c>
      <c r="C63" s="1" t="s">
        <v>317</v>
      </c>
      <c r="D63" s="265">
        <f t="shared" si="2"/>
        <v>-1</v>
      </c>
      <c r="G63" s="1">
        <f>Etiquettes!$H$5</f>
        <v>0</v>
      </c>
      <c r="H63" s="1" t="s">
        <v>868</v>
      </c>
      <c r="I63" s="16">
        <f>Etiquettes!$H$3</f>
        <v>0</v>
      </c>
      <c r="J63" s="2" t="s">
        <v>449</v>
      </c>
      <c r="K63" s="16">
        <f>Etiquettes!$H$6</f>
        <v>0</v>
      </c>
      <c r="L63" s="3" t="s">
        <v>751</v>
      </c>
      <c r="M63" s="3" t="s">
        <v>730</v>
      </c>
      <c r="N63" s="1" t="str">
        <f>'Transformation - GIPT'!$B$6</f>
        <v>GIPT</v>
      </c>
      <c r="O63" s="16" t="s">
        <v>48</v>
      </c>
      <c r="P63" s="15">
        <f>Etiquettes!$J$11</f>
        <v>0</v>
      </c>
      <c r="Q63" t="str">
        <f>_xlfn.CONCAT(L63," = ",MROUND(D62*100,0.01)," % (",N63,")")</f>
        <v>Part de la consommation de produits surgelés en restauration commerciale = 41,28 % (GIPT)</v>
      </c>
      <c r="R63">
        <f>Etiquettes!$K$15</f>
        <v>0</v>
      </c>
      <c r="S63" s="16" t="s">
        <v>699</v>
      </c>
      <c r="T63" s="16">
        <f>Etiquettes!$H$17</f>
        <v>0</v>
      </c>
      <c r="V63" s="381"/>
    </row>
    <row r="64" spans="1:22">
      <c r="A64" s="2">
        <f t="shared" si="1"/>
        <v>91</v>
      </c>
      <c r="B64" s="1" t="str">
        <f>Produits!$B$27</f>
        <v>Produits surgelés</v>
      </c>
      <c r="C64" s="1" t="str">
        <f>Secteurs!$B$13</f>
        <v>Débouchés</v>
      </c>
      <c r="D64" s="206">
        <f t="shared" si="2"/>
        <v>0.11009174311926606</v>
      </c>
      <c r="G64" s="1">
        <f>Etiquettes!$H$5</f>
        <v>0</v>
      </c>
      <c r="H64" s="1" t="s">
        <v>868</v>
      </c>
      <c r="I64" s="16">
        <f>Etiquettes!$H$3</f>
        <v>0</v>
      </c>
      <c r="J64" s="2" t="s">
        <v>449</v>
      </c>
      <c r="K64" s="16">
        <f>Etiquettes!$H$6</f>
        <v>0</v>
      </c>
      <c r="S64" s="16"/>
      <c r="T64" s="16"/>
      <c r="V64" s="381"/>
    </row>
    <row r="65" spans="1:22">
      <c r="A65" s="2">
        <f t="shared" si="1"/>
        <v>91</v>
      </c>
      <c r="B65" s="1" t="str">
        <f>Produits!$B$27</f>
        <v>Produits surgelés</v>
      </c>
      <c r="C65" s="1" t="s">
        <v>318</v>
      </c>
      <c r="D65" s="265">
        <f t="shared" si="2"/>
        <v>-1</v>
      </c>
      <c r="G65" s="1">
        <f>Etiquettes!$H$5</f>
        <v>0</v>
      </c>
      <c r="H65" s="1" t="s">
        <v>868</v>
      </c>
      <c r="I65" s="16">
        <f>Etiquettes!$H$3</f>
        <v>0</v>
      </c>
      <c r="J65" s="2" t="s">
        <v>449</v>
      </c>
      <c r="K65" s="16">
        <f>Etiquettes!$H$6</f>
        <v>0</v>
      </c>
      <c r="L65" s="3" t="s">
        <v>753</v>
      </c>
      <c r="M65" s="3" t="s">
        <v>730</v>
      </c>
      <c r="N65" s="1" t="str">
        <f>'Transformation - GIPT'!$B$6</f>
        <v>GIPT</v>
      </c>
      <c r="O65" s="16" t="s">
        <v>48</v>
      </c>
      <c r="P65" s="15">
        <f>Etiquettes!$J$11</f>
        <v>0</v>
      </c>
      <c r="Q65" t="str">
        <f>_xlfn.CONCAT(L65," = ",MROUND(D64*100,0.01)," % (",N65,")")</f>
        <v>Part de la consommation de produits surgelés en restauration collective = 11,01 % (GIPT)</v>
      </c>
      <c r="R65">
        <f>Etiquettes!$K$15</f>
        <v>0</v>
      </c>
      <c r="S65" s="16" t="s">
        <v>699</v>
      </c>
      <c r="T65" s="16">
        <f>Etiquettes!$H$17</f>
        <v>0</v>
      </c>
      <c r="V65" s="381"/>
    </row>
    <row r="66" spans="1:22">
      <c r="A66" s="2">
        <f t="shared" si="1"/>
        <v>92</v>
      </c>
      <c r="B66" s="1" t="str">
        <f>Secteurs!$B$8</f>
        <v>Industrie alimentaire</v>
      </c>
      <c r="C66" s="1" t="str">
        <f>Produits!$B$58</f>
        <v>Eau, écarts de tri, déchets - Industrie alimentaire</v>
      </c>
      <c r="D66" s="264">
        <f>'Transformation - GIPT'!C482</f>
        <v>0.15</v>
      </c>
      <c r="G66" s="1">
        <f>Etiquettes!$H$5</f>
        <v>0</v>
      </c>
      <c r="H66" s="1" t="str">
        <f>Etiquettes!$C$4</f>
        <v>Pomme de terre</v>
      </c>
      <c r="I66" s="16">
        <f>Etiquettes!$H$3</f>
        <v>0</v>
      </c>
      <c r="K66" s="16">
        <f>Etiquettes!$H$6</f>
        <v>0</v>
      </c>
      <c r="S66" s="16"/>
      <c r="T66" s="16"/>
      <c r="V66" s="382" t="s">
        <v>869</v>
      </c>
    </row>
    <row r="67" spans="1:22">
      <c r="A67" s="2">
        <f t="shared" si="1"/>
        <v>92</v>
      </c>
      <c r="B67" s="1" t="str">
        <f>Secteurs!$B$8</f>
        <v>Industrie alimentaire</v>
      </c>
      <c r="C67" s="1" t="str">
        <f>Produits!$B$59</f>
        <v>Ecarts de tri - Industrie alimentaire</v>
      </c>
      <c r="D67" s="1">
        <v>-1</v>
      </c>
      <c r="G67" s="1">
        <f>Etiquettes!$H$5</f>
        <v>0</v>
      </c>
      <c r="H67" s="1" t="str">
        <f>Etiquettes!$C$4</f>
        <v>Pomme de terre</v>
      </c>
      <c r="I67" s="16">
        <f>Etiquettes!$H$3</f>
        <v>0</v>
      </c>
      <c r="K67" s="16">
        <f>Etiquettes!$H$6</f>
        <v>0</v>
      </c>
      <c r="L67" s="3" t="s">
        <v>756</v>
      </c>
      <c r="M67" s="2" t="s">
        <v>755</v>
      </c>
      <c r="N67" s="1" t="str">
        <f>'Transformation - GIPT'!$B$6</f>
        <v>GIPT</v>
      </c>
      <c r="O67" s="16" t="s">
        <v>48</v>
      </c>
      <c r="P67" s="15">
        <f>Etiquettes!$J$11</f>
        <v>0</v>
      </c>
      <c r="Q67" t="str">
        <f>_xlfn.CONCAT(L67," = ",MROUND(D66*100,0.01)," % (",N67,")")</f>
        <v>Part de la production d'écarts de tri = 15 % (GIPT)</v>
      </c>
      <c r="R67">
        <f>Etiquettes!$L$15</f>
        <v>0</v>
      </c>
      <c r="S67" s="16" t="s">
        <v>699</v>
      </c>
      <c r="T67" s="16">
        <f>Etiquettes!$H$17</f>
        <v>0</v>
      </c>
      <c r="V67" s="381"/>
    </row>
  </sheetData>
  <mergeCells count="5">
    <mergeCell ref="V42:V65"/>
    <mergeCell ref="V66:V67"/>
    <mergeCell ref="V2:V9"/>
    <mergeCell ref="V10:V17"/>
    <mergeCell ref="V18:V4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1" bestFit="1" customWidth="1"/>
    <col min="3" max="3" width="14.33203125" style="1" customWidth="1"/>
    <col min="4" max="4" width="13.109375" style="1" customWidth="1"/>
    <col min="5" max="5" width="19.109375" style="1" bestFit="1" customWidth="1"/>
    <col min="6" max="8" width="9.5546875" style="1" customWidth="1"/>
    <col min="9" max="13" width="14.44140625" style="15" customWidth="1"/>
    <col min="14" max="14" width="9.5546875" style="1" bestFit="1" customWidth="1"/>
    <col min="15" max="15" width="9.109375" style="1" customWidth="1"/>
    <col min="16" max="16384" width="9.109375" style="1"/>
  </cols>
  <sheetData>
    <row r="1" spans="1:18" ht="15" customHeight="1" thickBot="1">
      <c r="A1" s="10" t="s">
        <v>333</v>
      </c>
      <c r="B1" s="11" t="s">
        <v>334</v>
      </c>
      <c r="C1" s="11" t="s">
        <v>335</v>
      </c>
      <c r="D1" s="11" t="s">
        <v>336</v>
      </c>
      <c r="E1" s="1" t="str">
        <f t="array" ref="E1:R34">_xlfn._xlws.FILTER('Contraintes  '!G1:T224,ISTEXT('Contraintes  '!P1:P224))</f>
        <v>Campagne</v>
      </c>
      <c r="F1" s="1" t="str">
        <v>Filière</v>
      </c>
      <c r="G1" s="1" t="str">
        <v>Type de matière</v>
      </c>
      <c r="H1" s="1" t="str">
        <v>Territoire</v>
      </c>
      <c r="I1" s="1" t="str">
        <v>Unité</v>
      </c>
      <c r="J1" s="1" t="str">
        <v>Type de donnée collectée</v>
      </c>
      <c r="K1" s="1" t="str">
        <v>Source</v>
      </c>
      <c r="L1" s="1" t="str">
        <v>Information collectée</v>
      </c>
      <c r="M1" s="1" t="str">
        <v>Traduction</v>
      </c>
      <c r="N1" s="1" t="str">
        <v>Hypothèse</v>
      </c>
      <c r="O1" s="1" t="str">
        <v>Année de la donnée collectée</v>
      </c>
      <c r="P1" s="1" t="str">
        <v>Incohérence données collectées</v>
      </c>
      <c r="Q1" s="1" t="str">
        <v>Fiabilité des données</v>
      </c>
      <c r="R1" s="1" t="str">
        <v>Méthode</v>
      </c>
    </row>
    <row r="2" spans="1:18">
      <c r="A2" s="1" t="e" vm="1">
        <f t="array" ref="A2:B34">_xlfn._xlws.FILTER('Contraintes  '!B2:C224,ISTEXT('Contraintes  '!P2:P224))</f>
        <v>#VALUE!</v>
      </c>
      <c r="B2" s="1" t="e" vm="1">
        <v>#VALUE!</v>
      </c>
      <c r="E2" s="1" t="str">
        <v>Campagne</v>
      </c>
      <c r="F2" s="1" t="str">
        <v>Filière</v>
      </c>
      <c r="G2" s="1" t="str">
        <v>Type de matière</v>
      </c>
      <c r="H2" s="1" t="str">
        <v>Territoire</v>
      </c>
      <c r="I2" s="1" t="str">
        <v>Unité</v>
      </c>
      <c r="J2" s="1" t="str">
        <v>Type de donnée collectée</v>
      </c>
      <c r="K2" s="1" t="str">
        <v>Source</v>
      </c>
      <c r="L2" s="1" t="str">
        <v>Information collectée</v>
      </c>
      <c r="M2" s="1" t="str">
        <v>Traduction</v>
      </c>
      <c r="N2" s="1" t="str">
        <v>Hypothèse</v>
      </c>
      <c r="O2" s="1" t="str">
        <v>Année de la donnée collectée</v>
      </c>
      <c r="P2" s="1" t="str">
        <v>Incohérence données collectées</v>
      </c>
      <c r="Q2" s="1" t="str">
        <v>Fiabilité des données</v>
      </c>
      <c r="R2" s="1" t="str">
        <v>Méthode</v>
      </c>
    </row>
    <row r="3" spans="1:18">
      <c r="A3" s="1" t="e" vm="1">
        <v>#VALUE!</v>
      </c>
      <c r="B3" s="1" t="e" vm="1">
        <v>#VALUE!</v>
      </c>
      <c r="E3" s="1" t="str">
        <v>Campagne</v>
      </c>
      <c r="F3" s="1" t="str">
        <v>Filière</v>
      </c>
      <c r="G3" s="1" t="str">
        <v>Type de matière</v>
      </c>
      <c r="H3" s="1" t="str">
        <v>Territoire</v>
      </c>
      <c r="I3" s="1" t="str">
        <v>Unité</v>
      </c>
      <c r="J3" s="1" t="str">
        <v>Type de donnée collectée</v>
      </c>
      <c r="K3" s="1" t="str">
        <v>Source</v>
      </c>
      <c r="L3" s="1" t="str">
        <v>Information collectée</v>
      </c>
      <c r="M3" s="1" t="str">
        <v>Traduction</v>
      </c>
      <c r="N3" s="1" t="str">
        <v>Hypothèse</v>
      </c>
      <c r="O3" s="1" t="str">
        <v>Année de la donnée collectée</v>
      </c>
      <c r="P3" s="1" t="str">
        <v>Incohérence données collectées</v>
      </c>
      <c r="Q3" s="1" t="str">
        <v>Fiabilité des données</v>
      </c>
      <c r="R3" s="1" t="str">
        <v>Méthode</v>
      </c>
    </row>
    <row r="4" spans="1:18">
      <c r="A4" s="1" t="e" vm="1">
        <v>#VALUE!</v>
      </c>
      <c r="B4" s="1" t="e" vm="1">
        <v>#VALUE!</v>
      </c>
      <c r="E4" s="1" t="str">
        <v>Campagne</v>
      </c>
      <c r="F4" s="1" t="str">
        <v>Filière</v>
      </c>
      <c r="G4" s="1" t="str">
        <v>Type de matière</v>
      </c>
      <c r="H4" s="1" t="str">
        <v>Territoire</v>
      </c>
      <c r="I4" s="1" t="str">
        <v>Unité</v>
      </c>
      <c r="J4" s="1" t="str">
        <v>Type de donnée collectée</v>
      </c>
      <c r="K4" s="1" t="str">
        <v>Source</v>
      </c>
      <c r="L4" s="1" t="str">
        <v>Information collectée</v>
      </c>
      <c r="M4" s="1" t="str">
        <v>Traduction</v>
      </c>
      <c r="N4" s="1" t="str">
        <v>Hypothèse</v>
      </c>
      <c r="O4" s="1" t="str">
        <v>Année de la donnée collectée</v>
      </c>
      <c r="P4" s="1" t="str">
        <v>Incohérence données collectées</v>
      </c>
      <c r="Q4" s="1" t="str">
        <v>Fiabilité des données</v>
      </c>
      <c r="R4" s="1" t="str">
        <v>Méthode</v>
      </c>
    </row>
    <row r="5" spans="1:18">
      <c r="A5" s="1" t="e" vm="1">
        <v>#VALUE!</v>
      </c>
      <c r="B5" s="1" t="e" vm="1">
        <v>#VALUE!</v>
      </c>
      <c r="E5" s="1" t="str">
        <v>Campagne</v>
      </c>
      <c r="F5" s="1" t="str">
        <v>Filière</v>
      </c>
      <c r="G5" s="1" t="str">
        <v>Type de matière</v>
      </c>
      <c r="H5" s="1" t="str">
        <v>Territoire</v>
      </c>
      <c r="I5" s="1" t="str">
        <v>Unité</v>
      </c>
      <c r="J5" s="1" t="str">
        <v>Type de donnée collectée</v>
      </c>
      <c r="K5" s="1" t="str">
        <v>Source</v>
      </c>
      <c r="L5" s="1" t="str">
        <v>Information collectée</v>
      </c>
      <c r="M5" s="1" t="str">
        <v>Traduction</v>
      </c>
      <c r="N5" s="1" t="str">
        <v>Hypothèse</v>
      </c>
      <c r="O5" s="1" t="str">
        <v>Année de la donnée collectée</v>
      </c>
      <c r="P5" s="1" t="str">
        <v>Incohérence données collectées</v>
      </c>
      <c r="Q5" s="1" t="str">
        <v>Fiabilité des données</v>
      </c>
      <c r="R5" s="1" t="str">
        <v>Méthode</v>
      </c>
    </row>
    <row r="6" spans="1:18">
      <c r="A6" s="1" t="e" vm="1">
        <v>#VALUE!</v>
      </c>
      <c r="B6" s="1" t="e" vm="1">
        <v>#VALUE!</v>
      </c>
      <c r="E6" s="1" t="str">
        <v>Campagne</v>
      </c>
      <c r="F6" s="1" t="str">
        <v>Filière</v>
      </c>
      <c r="G6" s="1" t="str">
        <v>Type de matière</v>
      </c>
      <c r="H6" s="1" t="str">
        <v>Territoire</v>
      </c>
      <c r="I6" s="1" t="str">
        <v>Unité</v>
      </c>
      <c r="J6" s="1" t="str">
        <v>Type de donnée collectée</v>
      </c>
      <c r="K6" s="1" t="str">
        <v>Source</v>
      </c>
      <c r="L6" s="1" t="str">
        <v>Information collectée</v>
      </c>
      <c r="M6" s="1" t="str">
        <v>Traduction</v>
      </c>
      <c r="N6" s="1" t="str">
        <v>Hypothèse</v>
      </c>
      <c r="O6" s="1" t="str">
        <v>Année de la donnée collectée</v>
      </c>
      <c r="P6" s="1" t="str">
        <v>Incohérence données collectées</v>
      </c>
      <c r="Q6" s="1" t="str">
        <v>Fiabilité des données</v>
      </c>
      <c r="R6" s="1" t="str">
        <v>Méthode</v>
      </c>
    </row>
    <row r="7" spans="1:18">
      <c r="A7" s="1" t="e" vm="1">
        <v>#VALUE!</v>
      </c>
      <c r="B7" s="1" t="e" vm="1">
        <v>#VALUE!</v>
      </c>
      <c r="E7" s="1" t="str">
        <v>Campagne</v>
      </c>
      <c r="F7" s="1" t="str">
        <v>Filière</v>
      </c>
      <c r="G7" s="1" t="str">
        <v>Type de matière</v>
      </c>
      <c r="H7" s="1" t="str">
        <v>Territoire</v>
      </c>
      <c r="I7" s="1" t="str">
        <v>Unité</v>
      </c>
      <c r="J7" s="1" t="str">
        <v>Type de donnée collectée</v>
      </c>
      <c r="K7" s="1" t="str">
        <v>Source</v>
      </c>
      <c r="L7" s="1" t="str">
        <v>Information collectée</v>
      </c>
      <c r="M7" s="1" t="str">
        <v>Traduction</v>
      </c>
      <c r="N7" s="1" t="str">
        <v>Hypothèse</v>
      </c>
      <c r="O7" s="1" t="str">
        <v>Année de la donnée collectée</v>
      </c>
      <c r="P7" s="1" t="str">
        <v>Incohérence données collectées</v>
      </c>
      <c r="Q7" s="1" t="str">
        <v>Fiabilité des données</v>
      </c>
      <c r="R7" s="1" t="str">
        <v>Méthode</v>
      </c>
    </row>
    <row r="8" spans="1:18">
      <c r="A8" s="1" t="e" vm="1">
        <v>#VALUE!</v>
      </c>
      <c r="B8" s="1" t="e" vm="1">
        <v>#VALUE!</v>
      </c>
      <c r="E8" s="1" t="str">
        <v>Campagne</v>
      </c>
      <c r="F8" s="1" t="str">
        <v>Filière</v>
      </c>
      <c r="G8" s="1" t="str">
        <v>Type de matière</v>
      </c>
      <c r="H8" s="1" t="str">
        <v>Territoire</v>
      </c>
      <c r="I8" s="1" t="str">
        <v>Unité</v>
      </c>
      <c r="J8" s="1" t="str">
        <v>Type de donnée collectée</v>
      </c>
      <c r="K8" s="1" t="str">
        <v>Source</v>
      </c>
      <c r="L8" s="1" t="str">
        <v>Information collectée</v>
      </c>
      <c r="M8" s="1" t="str">
        <v>Traduction</v>
      </c>
      <c r="N8" s="1" t="str">
        <v>Hypothèse</v>
      </c>
      <c r="O8" s="1" t="str">
        <v>Année de la donnée collectée</v>
      </c>
      <c r="P8" s="1" t="str">
        <v>Incohérence données collectées</v>
      </c>
      <c r="Q8" s="1" t="str">
        <v>Fiabilité des données</v>
      </c>
      <c r="R8" s="1" t="str">
        <v>Méthode</v>
      </c>
    </row>
    <row r="9" spans="1:18">
      <c r="A9" s="1" t="e" vm="1">
        <v>#VALUE!</v>
      </c>
      <c r="B9" s="1" t="e" vm="1">
        <v>#VALUE!</v>
      </c>
      <c r="E9" s="1" t="str">
        <v>Campagne</v>
      </c>
      <c r="F9" s="1" t="str">
        <v>Filière</v>
      </c>
      <c r="G9" s="1" t="str">
        <v>Type de matière</v>
      </c>
      <c r="H9" s="1" t="str">
        <v>Territoire</v>
      </c>
      <c r="I9" s="1" t="str">
        <v>Unité</v>
      </c>
      <c r="J9" s="1" t="str">
        <v>Type de donnée collectée</v>
      </c>
      <c r="K9" s="1" t="str">
        <v>Source</v>
      </c>
      <c r="L9" s="1" t="str">
        <v>Information collectée</v>
      </c>
      <c r="M9" s="1" t="str">
        <v>Traduction</v>
      </c>
      <c r="N9" s="1" t="str">
        <v>Hypothèse</v>
      </c>
      <c r="O9" s="1" t="str">
        <v>Année de la donnée collectée</v>
      </c>
      <c r="P9" s="1" t="str">
        <v>Incohérence données collectées</v>
      </c>
      <c r="Q9" s="1" t="str">
        <v>Fiabilité des données</v>
      </c>
      <c r="R9" s="1" t="str">
        <v>Méthode</v>
      </c>
    </row>
    <row r="10" spans="1:18">
      <c r="A10" s="1" t="e" vm="1">
        <v>#VALUE!</v>
      </c>
      <c r="B10" s="1" t="e" vm="1">
        <v>#VALUE!</v>
      </c>
      <c r="E10" s="1" t="str">
        <v>Campagne</v>
      </c>
      <c r="F10" s="1" t="str">
        <v>Filière</v>
      </c>
      <c r="G10" s="1" t="str">
        <v>Type de matière</v>
      </c>
      <c r="H10" s="1" t="str">
        <v>Territoire</v>
      </c>
      <c r="I10" s="1" t="str">
        <v>Unité</v>
      </c>
      <c r="J10" s="1" t="str">
        <v>Type de donnée collectée</v>
      </c>
      <c r="K10" s="1" t="str">
        <v>Source</v>
      </c>
      <c r="L10" s="1" t="str">
        <v>Information collectée</v>
      </c>
      <c r="M10" s="1" t="str">
        <v>Traduction</v>
      </c>
      <c r="N10" s="1" t="str">
        <v>Hypothèse</v>
      </c>
      <c r="O10" s="1" t="str">
        <v>Année de la donnée collectée</v>
      </c>
      <c r="P10" s="1" t="str">
        <v>Incohérence données collectées</v>
      </c>
      <c r="Q10" s="1" t="str">
        <v>Fiabilité des données</v>
      </c>
      <c r="R10" s="1" t="str">
        <v>Méthode</v>
      </c>
    </row>
    <row r="11" spans="1:18">
      <c r="A11" s="1" t="e" vm="1">
        <v>#VALUE!</v>
      </c>
      <c r="B11" s="1" t="e" vm="1">
        <v>#VALUE!</v>
      </c>
      <c r="E11" s="1" t="str">
        <v>Campagne</v>
      </c>
      <c r="F11" s="1" t="str">
        <v>Filière</v>
      </c>
      <c r="G11" s="1" t="str">
        <v>Type de matière</v>
      </c>
      <c r="H11" s="1" t="str">
        <v>Territoire</v>
      </c>
      <c r="I11" s="1" t="str">
        <v>Unité</v>
      </c>
      <c r="J11" s="1" t="str">
        <v>Type de donnée collectée</v>
      </c>
      <c r="K11" s="1" t="str">
        <v>Source</v>
      </c>
      <c r="L11" s="1" t="str">
        <v>Information collectée</v>
      </c>
      <c r="M11" s="1" t="str">
        <v>Traduction</v>
      </c>
      <c r="N11" s="1" t="str">
        <v>Hypothèse</v>
      </c>
      <c r="O11" s="1" t="str">
        <v>Année de la donnée collectée</v>
      </c>
      <c r="P11" s="1" t="str">
        <v>Incohérence données collectées</v>
      </c>
      <c r="Q11" s="1" t="str">
        <v>Fiabilité des données</v>
      </c>
      <c r="R11" s="1" t="str">
        <v>Méthode</v>
      </c>
    </row>
    <row r="12" spans="1:18">
      <c r="A12" s="1" t="e" vm="1">
        <v>#VALUE!</v>
      </c>
      <c r="B12" s="1" t="e" vm="1">
        <v>#VALUE!</v>
      </c>
      <c r="E12" s="1" t="str">
        <v>Campagne</v>
      </c>
      <c r="F12" s="1" t="str">
        <v>Filière</v>
      </c>
      <c r="G12" s="1" t="str">
        <v>Type de matière</v>
      </c>
      <c r="H12" s="1" t="str">
        <v>Territoire</v>
      </c>
      <c r="I12" s="1" t="str">
        <v>Unité</v>
      </c>
      <c r="J12" s="1" t="str">
        <v>Type de donnée collectée</v>
      </c>
      <c r="K12" s="1" t="str">
        <v>Source</v>
      </c>
      <c r="L12" s="1" t="str">
        <v>Information collectée</v>
      </c>
      <c r="M12" s="1" t="str">
        <v>Traduction</v>
      </c>
      <c r="N12" s="1" t="str">
        <v>Hypothèse</v>
      </c>
      <c r="O12" s="1" t="str">
        <v>Année de la donnée collectée</v>
      </c>
      <c r="P12" s="1" t="str">
        <v>Incohérence données collectées</v>
      </c>
      <c r="Q12" s="1" t="str">
        <v>Fiabilité des données</v>
      </c>
      <c r="R12" s="1" t="str">
        <v>Méthode</v>
      </c>
    </row>
    <row r="13" spans="1:18">
      <c r="A13" s="1" t="e" vm="1">
        <v>#VALUE!</v>
      </c>
      <c r="B13" s="1" t="e" vm="1">
        <v>#VALUE!</v>
      </c>
      <c r="E13" s="1" t="str">
        <v>Campagne</v>
      </c>
      <c r="F13" s="1" t="str">
        <v>Filière</v>
      </c>
      <c r="G13" s="1" t="str">
        <v>Type de matière</v>
      </c>
      <c r="H13" s="1" t="str">
        <v>Territoire</v>
      </c>
      <c r="I13" s="1" t="str">
        <v>Unité</v>
      </c>
      <c r="J13" s="1" t="str">
        <v>Type de donnée collectée</v>
      </c>
      <c r="K13" s="1" t="str">
        <v>Source</v>
      </c>
      <c r="L13" s="1" t="str">
        <v>Information collectée</v>
      </c>
      <c r="M13" s="1" t="str">
        <v>Traduction</v>
      </c>
      <c r="N13" s="1" t="str">
        <v>Hypothèse</v>
      </c>
      <c r="O13" s="1" t="str">
        <v>Année de la donnée collectée</v>
      </c>
      <c r="P13" s="1" t="str">
        <v>Incohérence données collectées</v>
      </c>
      <c r="Q13" s="1" t="str">
        <v>Fiabilité des données</v>
      </c>
      <c r="R13" s="1" t="str">
        <v>Méthode</v>
      </c>
    </row>
    <row r="14" spans="1:18">
      <c r="A14" s="1" t="e" vm="1">
        <v>#VALUE!</v>
      </c>
      <c r="B14" s="1" t="e" vm="1">
        <v>#VALUE!</v>
      </c>
      <c r="E14" s="1" t="str">
        <v>Campagne</v>
      </c>
      <c r="F14" s="1" t="str">
        <v>Filière</v>
      </c>
      <c r="G14" s="1" t="str">
        <v>Type de matière</v>
      </c>
      <c r="H14" s="1" t="str">
        <v>Territoire</v>
      </c>
      <c r="I14" s="1" t="str">
        <v>Unité</v>
      </c>
      <c r="J14" s="1" t="str">
        <v>Type de donnée collectée</v>
      </c>
      <c r="K14" s="1" t="str">
        <v>Source</v>
      </c>
      <c r="L14" s="1" t="str">
        <v>Information collectée</v>
      </c>
      <c r="M14" s="1" t="str">
        <v>Traduction</v>
      </c>
      <c r="N14" s="1" t="str">
        <v>Hypothèse</v>
      </c>
      <c r="O14" s="1" t="str">
        <v>Année de la donnée collectée</v>
      </c>
      <c r="P14" s="1" t="str">
        <v>Incohérence données collectées</v>
      </c>
      <c r="Q14" s="1" t="str">
        <v>Fiabilité des données</v>
      </c>
      <c r="R14" s="1" t="str">
        <v>Méthode</v>
      </c>
    </row>
    <row r="15" spans="1:18">
      <c r="A15" s="1" t="e" vm="1">
        <v>#VALUE!</v>
      </c>
      <c r="B15" s="1" t="e" vm="1">
        <v>#VALUE!</v>
      </c>
      <c r="E15" s="1" t="str">
        <v>Campagne</v>
      </c>
      <c r="F15" s="1" t="str">
        <v>Filière</v>
      </c>
      <c r="G15" s="1" t="str">
        <v>Type de matière</v>
      </c>
      <c r="H15" s="1" t="str">
        <v>Territoire</v>
      </c>
      <c r="I15" s="1" t="str">
        <v>Unité</v>
      </c>
      <c r="J15" s="1" t="str">
        <v>Type de donnée collectée</v>
      </c>
      <c r="K15" s="1" t="str">
        <v>Source</v>
      </c>
      <c r="L15" s="1" t="str">
        <v>Information collectée</v>
      </c>
      <c r="M15" s="1" t="str">
        <v>Traduction</v>
      </c>
      <c r="N15" s="1" t="str">
        <v>Hypothèse</v>
      </c>
      <c r="O15" s="1" t="str">
        <v>Année de la donnée collectée</v>
      </c>
      <c r="P15" s="1" t="str">
        <v>Incohérence données collectées</v>
      </c>
      <c r="Q15" s="1" t="str">
        <v>Fiabilité des données</v>
      </c>
      <c r="R15" s="1" t="str">
        <v>Méthode</v>
      </c>
    </row>
    <row r="16" spans="1:18">
      <c r="A16" s="1" t="e" vm="1">
        <v>#VALUE!</v>
      </c>
      <c r="B16" s="1" t="e" vm="1">
        <v>#VALUE!</v>
      </c>
      <c r="E16" s="1" t="str">
        <v>Campagne</v>
      </c>
      <c r="F16" s="1" t="str">
        <v>Filière</v>
      </c>
      <c r="G16" s="1" t="str">
        <v>Type de matière</v>
      </c>
      <c r="H16" s="1" t="str">
        <v>Territoire</v>
      </c>
      <c r="I16" s="1" t="str">
        <v>Unité</v>
      </c>
      <c r="J16" s="1" t="str">
        <v>Type de donnée collectée</v>
      </c>
      <c r="K16" s="1" t="str">
        <v>Source</v>
      </c>
      <c r="L16" s="1" t="str">
        <v>Information collectée</v>
      </c>
      <c r="M16" s="1" t="str">
        <v>Traduction</v>
      </c>
      <c r="N16" s="1" t="str">
        <v>Hypothèse</v>
      </c>
      <c r="O16" s="1" t="str">
        <v>Année de la donnée collectée</v>
      </c>
      <c r="P16" s="1" t="str">
        <v>Incohérence données collectées</v>
      </c>
      <c r="Q16" s="1" t="str">
        <v>Fiabilité des données</v>
      </c>
      <c r="R16" s="1" t="str">
        <v>Méthode</v>
      </c>
    </row>
    <row r="17" spans="1:18">
      <c r="A17" s="1" t="e" vm="1">
        <v>#VALUE!</v>
      </c>
      <c r="B17" s="1" t="e" vm="1">
        <v>#VALUE!</v>
      </c>
      <c r="E17" s="1" t="str">
        <v>Campagne</v>
      </c>
      <c r="F17" s="1" t="str">
        <v>Filière</v>
      </c>
      <c r="G17" s="1" t="str">
        <v>Type de matière</v>
      </c>
      <c r="H17" s="1" t="str">
        <v>Territoire</v>
      </c>
      <c r="I17" s="1" t="str">
        <v>Unité</v>
      </c>
      <c r="J17" s="1" t="str">
        <v>Type de donnée collectée</v>
      </c>
      <c r="K17" s="1" t="str">
        <v>Source</v>
      </c>
      <c r="L17" s="1" t="str">
        <v>Information collectée</v>
      </c>
      <c r="M17" s="1" t="str">
        <v>Traduction</v>
      </c>
      <c r="N17" s="1" t="str">
        <v>Hypothèse</v>
      </c>
      <c r="O17" s="1" t="str">
        <v>Année de la donnée collectée</v>
      </c>
      <c r="P17" s="1" t="str">
        <v>Incohérence données collectées</v>
      </c>
      <c r="Q17" s="1" t="str">
        <v>Fiabilité des données</v>
      </c>
      <c r="R17" s="1" t="str">
        <v>Méthode</v>
      </c>
    </row>
    <row r="18" spans="1:18">
      <c r="A18" s="1" t="e" vm="1">
        <v>#VALUE!</v>
      </c>
      <c r="B18" s="1" t="e" vm="1">
        <v>#VALUE!</v>
      </c>
      <c r="E18" s="1" t="str">
        <v>Campagne</v>
      </c>
      <c r="F18" s="1" t="str">
        <v>Filière</v>
      </c>
      <c r="G18" s="1" t="str">
        <v>Type de matière</v>
      </c>
      <c r="H18" s="1" t="str">
        <v>Territoire</v>
      </c>
      <c r="I18" s="1" t="str">
        <v>Unité</v>
      </c>
      <c r="J18" s="1" t="str">
        <v>Type de donnée collectée</v>
      </c>
      <c r="K18" s="1" t="str">
        <v>Source</v>
      </c>
      <c r="L18" s="1" t="str">
        <v>Information collectée</v>
      </c>
      <c r="M18" s="1" t="str">
        <v>Traduction</v>
      </c>
      <c r="N18" s="1" t="str">
        <v>Hypothèse</v>
      </c>
      <c r="O18" s="1" t="str">
        <v>Année de la donnée collectée</v>
      </c>
      <c r="P18" s="1" t="str">
        <v>Incohérence données collectées</v>
      </c>
      <c r="Q18" s="1" t="str">
        <v>Fiabilité des données</v>
      </c>
      <c r="R18" s="1" t="str">
        <v>Méthode</v>
      </c>
    </row>
    <row r="19" spans="1:18">
      <c r="A19" s="1" t="e" vm="1">
        <v>#VALUE!</v>
      </c>
      <c r="B19" s="1" t="e" vm="1">
        <v>#VALUE!</v>
      </c>
      <c r="E19" s="1" t="str">
        <v>Campagne</v>
      </c>
      <c r="F19" s="1" t="str">
        <v>Filière</v>
      </c>
      <c r="G19" s="1" t="str">
        <v>Type de matière</v>
      </c>
      <c r="H19" s="1" t="str">
        <v>Territoire</v>
      </c>
      <c r="I19" s="1" t="str">
        <v>Unité</v>
      </c>
      <c r="J19" s="1" t="str">
        <v>Type de donnée collectée</v>
      </c>
      <c r="K19" s="1" t="str">
        <v>Source</v>
      </c>
      <c r="L19" s="1" t="str">
        <v>Information collectée</v>
      </c>
      <c r="M19" s="1" t="str">
        <v>Traduction</v>
      </c>
      <c r="N19" s="1" t="str">
        <v>Hypothèse</v>
      </c>
      <c r="O19" s="1" t="str">
        <v>Année de la donnée collectée</v>
      </c>
      <c r="P19" s="1" t="str">
        <v>Incohérence données collectées</v>
      </c>
      <c r="Q19" s="1" t="str">
        <v>Fiabilité des données</v>
      </c>
      <c r="R19" s="1" t="str">
        <v>Méthode</v>
      </c>
    </row>
    <row r="20" spans="1:18">
      <c r="A20" s="1" t="e" vm="1">
        <v>#VALUE!</v>
      </c>
      <c r="B20" s="1" t="e" vm="1">
        <v>#VALUE!</v>
      </c>
      <c r="E20" s="1" t="str">
        <v>Campagne</v>
      </c>
      <c r="F20" s="1" t="str">
        <v>Filière</v>
      </c>
      <c r="G20" s="1" t="str">
        <v>Type de matière</v>
      </c>
      <c r="H20" s="1" t="str">
        <v>Territoire</v>
      </c>
      <c r="I20" s="1" t="str">
        <v>Unité</v>
      </c>
      <c r="J20" s="1" t="str">
        <v>Type de donnée collectée</v>
      </c>
      <c r="K20" s="1" t="str">
        <v>Source</v>
      </c>
      <c r="L20" s="1" t="str">
        <v>Information collectée</v>
      </c>
      <c r="M20" s="1" t="str">
        <v>Traduction</v>
      </c>
      <c r="N20" s="1" t="str">
        <v>Hypothèse</v>
      </c>
      <c r="O20" s="1" t="str">
        <v>Année de la donnée collectée</v>
      </c>
      <c r="P20" s="1" t="str">
        <v>Incohérence données collectées</v>
      </c>
      <c r="Q20" s="1" t="str">
        <v>Fiabilité des données</v>
      </c>
      <c r="R20" s="1" t="str">
        <v>Méthode</v>
      </c>
    </row>
    <row r="21" spans="1:18">
      <c r="A21" s="1" t="e" vm="1">
        <v>#VALUE!</v>
      </c>
      <c r="B21" s="1" t="e" vm="1">
        <v>#VALUE!</v>
      </c>
      <c r="E21" s="1" t="str">
        <v>Campagne</v>
      </c>
      <c r="F21" s="1" t="str">
        <v>Filière</v>
      </c>
      <c r="G21" s="1" t="str">
        <v>Type de matière</v>
      </c>
      <c r="H21" s="1" t="str">
        <v>Territoire</v>
      </c>
      <c r="I21" s="1" t="str">
        <v>Unité</v>
      </c>
      <c r="J21" s="1" t="str">
        <v>Type de donnée collectée</v>
      </c>
      <c r="K21" s="1" t="str">
        <v>Source</v>
      </c>
      <c r="L21" s="1" t="str">
        <v>Information collectée</v>
      </c>
      <c r="M21" s="1" t="str">
        <v>Traduction</v>
      </c>
      <c r="N21" s="1" t="str">
        <v>Hypothèse</v>
      </c>
      <c r="O21" s="1" t="str">
        <v>Année de la donnée collectée</v>
      </c>
      <c r="P21" s="1" t="str">
        <v>Incohérence données collectées</v>
      </c>
      <c r="Q21" s="1" t="str">
        <v>Fiabilité des données</v>
      </c>
      <c r="R21" s="1" t="str">
        <v>Méthode</v>
      </c>
    </row>
    <row r="22" spans="1:18">
      <c r="A22" s="1" t="e" vm="1">
        <v>#VALUE!</v>
      </c>
      <c r="B22" s="1" t="e" vm="1">
        <v>#VALUE!</v>
      </c>
      <c r="E22" s="1" t="str">
        <v>Campagne</v>
      </c>
      <c r="F22" s="1" t="str">
        <v>Filière</v>
      </c>
      <c r="G22" s="1" t="str">
        <v>Type de matière</v>
      </c>
      <c r="H22" s="1" t="str">
        <v>Territoire</v>
      </c>
      <c r="I22" s="1" t="str">
        <v>Unité</v>
      </c>
      <c r="J22" s="1" t="str">
        <v>Type de donnée collectée</v>
      </c>
      <c r="K22" s="1" t="str">
        <v>Source</v>
      </c>
      <c r="L22" s="1" t="str">
        <v>Information collectée</v>
      </c>
      <c r="M22" s="1" t="str">
        <v>Traduction</v>
      </c>
      <c r="N22" s="1" t="str">
        <v>Hypothèse</v>
      </c>
      <c r="O22" s="1" t="str">
        <v>Année de la donnée collectée</v>
      </c>
      <c r="P22" s="1" t="str">
        <v>Incohérence données collectées</v>
      </c>
      <c r="Q22" s="1" t="str">
        <v>Fiabilité des données</v>
      </c>
      <c r="R22" s="1" t="str">
        <v>Méthode</v>
      </c>
    </row>
    <row r="23" spans="1:18">
      <c r="A23" s="1" t="e" vm="1">
        <v>#VALUE!</v>
      </c>
      <c r="B23" s="1" t="e" vm="1">
        <v>#VALUE!</v>
      </c>
      <c r="E23" s="1" t="str">
        <v>Campagne</v>
      </c>
      <c r="F23" s="1" t="str">
        <v>Filière</v>
      </c>
      <c r="G23" s="1" t="str">
        <v>Type de matière</v>
      </c>
      <c r="H23" s="1" t="str">
        <v>Territoire</v>
      </c>
      <c r="I23" s="1" t="str">
        <v>Unité</v>
      </c>
      <c r="J23" s="1" t="str">
        <v>Type de donnée collectée</v>
      </c>
      <c r="K23" s="1" t="str">
        <v>Source</v>
      </c>
      <c r="L23" s="1" t="str">
        <v>Information collectée</v>
      </c>
      <c r="M23" s="1" t="str">
        <v>Traduction</v>
      </c>
      <c r="N23" s="1" t="str">
        <v>Hypothèse</v>
      </c>
      <c r="O23" s="1" t="str">
        <v>Année de la donnée collectée</v>
      </c>
      <c r="P23" s="1" t="str">
        <v>Incohérence données collectées</v>
      </c>
      <c r="Q23" s="1" t="str">
        <v>Fiabilité des données</v>
      </c>
      <c r="R23" s="1" t="str">
        <v>Méthode</v>
      </c>
    </row>
    <row r="24" spans="1:18">
      <c r="A24" s="1" t="e" vm="1">
        <v>#VALUE!</v>
      </c>
      <c r="B24" s="1" t="e" vm="1">
        <v>#VALUE!</v>
      </c>
      <c r="E24" s="1" t="str">
        <v>Campagne</v>
      </c>
      <c r="F24" s="1" t="str">
        <v>Filière</v>
      </c>
      <c r="G24" s="1" t="str">
        <v>Type de matière</v>
      </c>
      <c r="H24" s="1" t="str">
        <v>Territoire</v>
      </c>
      <c r="I24" s="1" t="str">
        <v>Unité</v>
      </c>
      <c r="J24" s="1" t="str">
        <v>Type de donnée collectée</v>
      </c>
      <c r="K24" s="1" t="str">
        <v>Source</v>
      </c>
      <c r="L24" s="1" t="str">
        <v>Information collectée</v>
      </c>
      <c r="M24" s="1" t="str">
        <v>Traduction</v>
      </c>
      <c r="N24" s="1" t="str">
        <v>Hypothèse</v>
      </c>
      <c r="O24" s="1" t="str">
        <v>Année de la donnée collectée</v>
      </c>
      <c r="P24" s="1" t="str">
        <v>Incohérence données collectées</v>
      </c>
      <c r="Q24" s="1" t="str">
        <v>Fiabilité des données</v>
      </c>
      <c r="R24" s="1" t="str">
        <v>Méthode</v>
      </c>
    </row>
    <row r="25" spans="1:18">
      <c r="A25" s="1" t="e" vm="1">
        <v>#VALUE!</v>
      </c>
      <c r="B25" s="1" t="e" vm="1">
        <v>#VALUE!</v>
      </c>
      <c r="E25" s="1" t="str">
        <v>Campagne</v>
      </c>
      <c r="F25" s="1" t="str">
        <v>Filière</v>
      </c>
      <c r="G25" s="1" t="str">
        <v>Type de matière</v>
      </c>
      <c r="H25" s="1" t="str">
        <v>Territoire</v>
      </c>
      <c r="I25" s="1" t="str">
        <v>Unité</v>
      </c>
      <c r="J25" s="1" t="str">
        <v>Type de donnée collectée</v>
      </c>
      <c r="K25" s="1" t="str">
        <v>Source</v>
      </c>
      <c r="L25" s="1" t="str">
        <v>Information collectée</v>
      </c>
      <c r="M25" s="1" t="str">
        <v>Traduction</v>
      </c>
      <c r="N25" s="1" t="str">
        <v>Hypothèse</v>
      </c>
      <c r="O25" s="1" t="str">
        <v>Année de la donnée collectée</v>
      </c>
      <c r="P25" s="1" t="str">
        <v>Incohérence données collectées</v>
      </c>
      <c r="Q25" s="1" t="str">
        <v>Fiabilité des données</v>
      </c>
      <c r="R25" s="1" t="str">
        <v>Méthode</v>
      </c>
    </row>
    <row r="26" spans="1:18">
      <c r="A26" s="1" t="e" vm="1">
        <v>#VALUE!</v>
      </c>
      <c r="B26" s="1" t="e" vm="1">
        <v>#VALUE!</v>
      </c>
      <c r="E26" s="1" t="str">
        <v>Campagne</v>
      </c>
      <c r="F26" s="1" t="str">
        <v>Filière</v>
      </c>
      <c r="G26" s="1" t="str">
        <v>Type de matière</v>
      </c>
      <c r="H26" s="1" t="str">
        <v>Territoire</v>
      </c>
      <c r="I26" s="1" t="str">
        <v>Unité</v>
      </c>
      <c r="J26" s="1" t="str">
        <v>Type de donnée collectée</v>
      </c>
      <c r="K26" s="1" t="str">
        <v>Source</v>
      </c>
      <c r="L26" s="1" t="str">
        <v>Information collectée</v>
      </c>
      <c r="M26" s="1" t="str">
        <v>Traduction</v>
      </c>
      <c r="N26" s="1" t="str">
        <v>Hypothèse</v>
      </c>
      <c r="O26" s="1" t="str">
        <v>Année de la donnée collectée</v>
      </c>
      <c r="P26" s="1" t="str">
        <v>Incohérence données collectées</v>
      </c>
      <c r="Q26" s="1" t="str">
        <v>Fiabilité des données</v>
      </c>
      <c r="R26" s="1" t="str">
        <v>Méthode</v>
      </c>
    </row>
    <row r="27" spans="1:18">
      <c r="A27" s="1" t="e" vm="1">
        <v>#VALUE!</v>
      </c>
      <c r="B27" s="1" t="e" vm="1">
        <v>#VALUE!</v>
      </c>
      <c r="E27" s="1" t="str">
        <v>Campagne</v>
      </c>
      <c r="F27" s="1" t="str">
        <v>Filière</v>
      </c>
      <c r="G27" s="1" t="str">
        <v>Type de matière</v>
      </c>
      <c r="H27" s="1" t="str">
        <v>Territoire</v>
      </c>
      <c r="I27" s="1" t="str">
        <v>Unité</v>
      </c>
      <c r="J27" s="1" t="str">
        <v>Type de donnée collectée</v>
      </c>
      <c r="K27" s="1" t="str">
        <v>Source</v>
      </c>
      <c r="L27" s="1" t="str">
        <v>Information collectée</v>
      </c>
      <c r="M27" s="1" t="str">
        <v>Traduction</v>
      </c>
      <c r="N27" s="1" t="str">
        <v>Hypothèse</v>
      </c>
      <c r="O27" s="1" t="str">
        <v>Année de la donnée collectée</v>
      </c>
      <c r="P27" s="1" t="str">
        <v>Incohérence données collectées</v>
      </c>
      <c r="Q27" s="1" t="str">
        <v>Fiabilité des données</v>
      </c>
      <c r="R27" s="1" t="str">
        <v>Méthode</v>
      </c>
    </row>
    <row r="28" spans="1:18">
      <c r="A28" s="1" t="e" vm="1">
        <v>#VALUE!</v>
      </c>
      <c r="B28" s="1" t="e" vm="1">
        <v>#VALUE!</v>
      </c>
      <c r="E28" s="1" t="str">
        <v>Campagne</v>
      </c>
      <c r="F28" s="1" t="str">
        <v>Filière</v>
      </c>
      <c r="G28" s="1" t="str">
        <v>Type de matière</v>
      </c>
      <c r="H28" s="1" t="str">
        <v>Territoire</v>
      </c>
      <c r="I28" s="1" t="str">
        <v>Unité</v>
      </c>
      <c r="J28" s="1" t="str">
        <v>Type de donnée collectée</v>
      </c>
      <c r="K28" s="1" t="str">
        <v>Source</v>
      </c>
      <c r="L28" s="1" t="str">
        <v>Information collectée</v>
      </c>
      <c r="M28" s="1" t="str">
        <v>Traduction</v>
      </c>
      <c r="N28" s="1" t="str">
        <v>Hypothèse</v>
      </c>
      <c r="O28" s="1" t="str">
        <v>Année de la donnée collectée</v>
      </c>
      <c r="P28" s="1" t="str">
        <v>Incohérence données collectées</v>
      </c>
      <c r="Q28" s="1" t="str">
        <v>Fiabilité des données</v>
      </c>
      <c r="R28" s="1" t="str">
        <v>Méthode</v>
      </c>
    </row>
    <row r="29" spans="1:18">
      <c r="A29" s="1" t="e" vm="1">
        <v>#VALUE!</v>
      </c>
      <c r="B29" s="1" t="e" vm="1">
        <v>#VALUE!</v>
      </c>
      <c r="E29" s="1" t="str">
        <v>Campagne</v>
      </c>
      <c r="F29" s="1" t="str">
        <v>Filière</v>
      </c>
      <c r="G29" s="1" t="str">
        <v>Type de matière</v>
      </c>
      <c r="H29" s="1" t="str">
        <v>Territoire</v>
      </c>
      <c r="I29" s="1" t="str">
        <v>Unité</v>
      </c>
      <c r="J29" s="1" t="str">
        <v>Type de donnée collectée</v>
      </c>
      <c r="K29" s="1" t="str">
        <v>Source</v>
      </c>
      <c r="L29" s="1" t="str">
        <v>Information collectée</v>
      </c>
      <c r="M29" s="1" t="str">
        <v>Traduction</v>
      </c>
      <c r="N29" s="1" t="str">
        <v>Hypothèse</v>
      </c>
      <c r="O29" s="1" t="str">
        <v>Année de la donnée collectée</v>
      </c>
      <c r="P29" s="1" t="str">
        <v>Incohérence données collectées</v>
      </c>
      <c r="Q29" s="1" t="str">
        <v>Fiabilité des données</v>
      </c>
      <c r="R29" s="1" t="str">
        <v>Méthode</v>
      </c>
    </row>
    <row r="30" spans="1:18">
      <c r="A30" s="1" t="e" vm="1">
        <v>#VALUE!</v>
      </c>
      <c r="B30" s="1" t="e" vm="1">
        <v>#VALUE!</v>
      </c>
      <c r="E30" s="1" t="str">
        <v>Campagne</v>
      </c>
      <c r="F30" s="1" t="str">
        <v>Filière</v>
      </c>
      <c r="G30" s="1" t="str">
        <v>Type de matière</v>
      </c>
      <c r="H30" s="1" t="str">
        <v>Territoire</v>
      </c>
      <c r="I30" s="1" t="str">
        <v>Unité</v>
      </c>
      <c r="J30" s="1" t="str">
        <v>Type de donnée collectée</v>
      </c>
      <c r="K30" s="1" t="str">
        <v>Source</v>
      </c>
      <c r="L30" s="1" t="str">
        <v>Information collectée</v>
      </c>
      <c r="M30" s="1" t="str">
        <v>Traduction</v>
      </c>
      <c r="N30" s="1" t="str">
        <v>Hypothèse</v>
      </c>
      <c r="O30" s="1" t="str">
        <v>Année de la donnée collectée</v>
      </c>
      <c r="P30" s="1" t="str">
        <v>Incohérence données collectées</v>
      </c>
      <c r="Q30" s="1" t="str">
        <v>Fiabilité des données</v>
      </c>
      <c r="R30" s="1" t="str">
        <v>Méthode</v>
      </c>
    </row>
    <row r="31" spans="1:18">
      <c r="A31" s="1" t="e" vm="1">
        <v>#VALUE!</v>
      </c>
      <c r="B31" s="1" t="e" vm="1">
        <v>#VALUE!</v>
      </c>
      <c r="E31" s="1" t="str">
        <v>Campagne</v>
      </c>
      <c r="F31" s="1" t="str">
        <v>Filière</v>
      </c>
      <c r="G31" s="1" t="str">
        <v>Type de matière</v>
      </c>
      <c r="H31" s="1" t="str">
        <v>Territoire</v>
      </c>
      <c r="I31" s="1" t="str">
        <v>Unité</v>
      </c>
      <c r="J31" s="1" t="str">
        <v>Type de donnée collectée</v>
      </c>
      <c r="K31" s="1" t="str">
        <v>Source</v>
      </c>
      <c r="L31" s="1" t="str">
        <v>Information collectée</v>
      </c>
      <c r="M31" s="1" t="str">
        <v>Traduction</v>
      </c>
      <c r="N31" s="1" t="str">
        <v>Hypothèse</v>
      </c>
      <c r="O31" s="1" t="str">
        <v>Année de la donnée collectée</v>
      </c>
      <c r="P31" s="1" t="str">
        <v>Incohérence données collectées</v>
      </c>
      <c r="Q31" s="1" t="str">
        <v>Fiabilité des données</v>
      </c>
      <c r="R31" s="1" t="str">
        <v>Méthode</v>
      </c>
    </row>
    <row r="32" spans="1:18">
      <c r="A32" s="1" t="e" vm="1">
        <v>#VALUE!</v>
      </c>
      <c r="B32" s="1" t="e" vm="1">
        <v>#VALUE!</v>
      </c>
      <c r="E32" s="1" t="str">
        <v>Campagne</v>
      </c>
      <c r="F32" s="1" t="str">
        <v>Filière</v>
      </c>
      <c r="G32" s="1" t="str">
        <v>Type de matière</v>
      </c>
      <c r="H32" s="1" t="str">
        <v>Territoire</v>
      </c>
      <c r="I32" s="1" t="str">
        <v>Unité</v>
      </c>
      <c r="J32" s="1" t="str">
        <v>Type de donnée collectée</v>
      </c>
      <c r="K32" s="1" t="str">
        <v>Source</v>
      </c>
      <c r="L32" s="1" t="str">
        <v>Information collectée</v>
      </c>
      <c r="M32" s="1" t="str">
        <v>Traduction</v>
      </c>
      <c r="N32" s="1" t="str">
        <v>Hypothèse</v>
      </c>
      <c r="O32" s="1" t="str">
        <v>Année de la donnée collectée</v>
      </c>
      <c r="P32" s="1" t="str">
        <v>Incohérence données collectées</v>
      </c>
      <c r="Q32" s="1" t="str">
        <v>Fiabilité des données</v>
      </c>
      <c r="R32" s="1" t="str">
        <v>Méthode</v>
      </c>
    </row>
    <row r="33" spans="1:18">
      <c r="A33" s="1" t="e" vm="1">
        <v>#VALUE!</v>
      </c>
      <c r="B33" s="1" t="e" vm="1">
        <v>#VALUE!</v>
      </c>
      <c r="E33" s="1" t="str">
        <v>Campagne</v>
      </c>
      <c r="F33" s="1" t="str">
        <v>Filière</v>
      </c>
      <c r="G33" s="1" t="str">
        <v>Type de matière</v>
      </c>
      <c r="H33" s="1" t="str">
        <v>Territoire</v>
      </c>
      <c r="I33" s="1" t="str">
        <v>Unité</v>
      </c>
      <c r="J33" s="1" t="str">
        <v>Type de donnée collectée</v>
      </c>
      <c r="K33" s="1" t="str">
        <v>Source</v>
      </c>
      <c r="L33" s="1" t="str">
        <v>Information collectée</v>
      </c>
      <c r="M33" s="1" t="str">
        <v>Traduction</v>
      </c>
      <c r="N33" s="1" t="str">
        <v>Hypothèse</v>
      </c>
      <c r="O33" s="1" t="str">
        <v>Année de la donnée collectée</v>
      </c>
      <c r="P33" s="1" t="str">
        <v>Incohérence données collectées</v>
      </c>
      <c r="Q33" s="1" t="str">
        <v>Fiabilité des données</v>
      </c>
      <c r="R33" s="1" t="str">
        <v>Méthode</v>
      </c>
    </row>
    <row r="34" spans="1:18">
      <c r="A34" s="1" t="e" vm="1">
        <v>#VALUE!</v>
      </c>
      <c r="B34" s="1" t="e" vm="1">
        <v>#VALUE!</v>
      </c>
      <c r="E34" s="1" t="str">
        <v>Campagne</v>
      </c>
      <c r="F34" s="1" t="str">
        <v>Filière</v>
      </c>
      <c r="G34" s="1" t="str">
        <v>Type de matière</v>
      </c>
      <c r="H34" s="1" t="str">
        <v>Territoire</v>
      </c>
      <c r="I34" s="1" t="str">
        <v>Unité</v>
      </c>
      <c r="J34" s="1" t="str">
        <v>Type de donnée collectée</v>
      </c>
      <c r="K34" s="1" t="str">
        <v>Source</v>
      </c>
      <c r="L34" s="1" t="str">
        <v>Information collectée</v>
      </c>
      <c r="M34" s="1" t="str">
        <v>Traduction</v>
      </c>
      <c r="N34" s="1" t="str">
        <v>Hypothèse</v>
      </c>
      <c r="O34" s="1" t="str">
        <v>Année de la donnée collectée</v>
      </c>
      <c r="P34" s="1" t="str">
        <v>Incohérence données collectées</v>
      </c>
      <c r="Q34" s="1" t="str">
        <v>Fiabilité des données</v>
      </c>
      <c r="R34" s="1" t="str">
        <v>Méthode</v>
      </c>
    </row>
    <row r="35" spans="1:18">
      <c r="I35" s="1"/>
      <c r="J35" s="1"/>
      <c r="K35" s="1"/>
      <c r="L35" s="1"/>
      <c r="M35" s="1"/>
    </row>
    <row r="36" spans="1:18">
      <c r="I36" s="1"/>
      <c r="J36" s="1"/>
      <c r="K36" s="1"/>
      <c r="L36" s="1"/>
      <c r="M36" s="1"/>
    </row>
    <row r="37" spans="1:18">
      <c r="I37" s="1"/>
      <c r="J37" s="1"/>
      <c r="K37" s="1"/>
      <c r="L37" s="1"/>
      <c r="M37" s="1"/>
    </row>
    <row r="38" spans="1:18">
      <c r="I38" s="1"/>
      <c r="J38" s="1"/>
      <c r="K38" s="1"/>
      <c r="L38" s="1"/>
      <c r="M38" s="1"/>
    </row>
    <row r="39" spans="1:18">
      <c r="I39" s="1"/>
      <c r="J39" s="1"/>
      <c r="K39" s="1"/>
      <c r="L39" s="1"/>
      <c r="M39" s="1"/>
    </row>
    <row r="40" spans="1:18">
      <c r="I40" s="1"/>
      <c r="J40" s="1"/>
      <c r="K40" s="1"/>
      <c r="L40" s="1"/>
      <c r="M40" s="1"/>
    </row>
    <row r="41" spans="1:18">
      <c r="I41" s="1"/>
      <c r="J41" s="1"/>
      <c r="K41" s="1"/>
      <c r="L41" s="1"/>
      <c r="M41" s="1"/>
    </row>
    <row r="42" spans="1:18">
      <c r="I42" s="1"/>
      <c r="J42" s="1"/>
      <c r="K42" s="1"/>
      <c r="L42" s="1"/>
      <c r="M42" s="1"/>
    </row>
    <row r="43" spans="1:18">
      <c r="I43" s="1"/>
      <c r="J43" s="1"/>
      <c r="K43" s="1"/>
      <c r="L43" s="1"/>
      <c r="M43" s="1"/>
    </row>
    <row r="44" spans="1:18">
      <c r="I44" s="1"/>
      <c r="J44" s="1"/>
      <c r="K44" s="1"/>
      <c r="L44" s="1"/>
      <c r="M44" s="1"/>
    </row>
    <row r="45" spans="1:18">
      <c r="I45" s="1"/>
      <c r="J45" s="1"/>
      <c r="K45" s="1"/>
      <c r="L45" s="1"/>
      <c r="M45" s="1"/>
    </row>
    <row r="46" spans="1:18">
      <c r="I46" s="1"/>
      <c r="J46" s="1"/>
      <c r="K46" s="1"/>
      <c r="L46" s="1"/>
      <c r="M46" s="1"/>
    </row>
    <row r="47" spans="1:18">
      <c r="I47" s="1"/>
      <c r="J47" s="1"/>
      <c r="K47" s="1"/>
      <c r="L47" s="1"/>
      <c r="M47" s="1"/>
    </row>
    <row r="48" spans="1:18">
      <c r="I48" s="1"/>
      <c r="J48" s="1"/>
      <c r="K48" s="1"/>
      <c r="L48" s="1"/>
      <c r="M48" s="1"/>
    </row>
    <row r="49" s="1" customFormat="1"/>
    <row r="50" s="1" customFormat="1"/>
    <row r="51" s="1" customFormat="1"/>
    <row r="52" s="1" customFormat="1"/>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T482"/>
  <sheetViews>
    <sheetView workbookViewId="0">
      <selection activeCell="G10" sqref="G10"/>
    </sheetView>
  </sheetViews>
  <sheetFormatPr baseColWidth="10" defaultRowHeight="14.4"/>
  <cols>
    <col min="1" max="1" width="12.109375" style="207" bestFit="1" customWidth="1"/>
    <col min="2" max="2" width="42.77734375" style="207" bestFit="1" customWidth="1"/>
    <col min="4" max="4" width="11.5546875" customWidth="1"/>
  </cols>
  <sheetData>
    <row r="1" spans="1:3" s="207" customFormat="1" ht="15" customHeight="1" thickBot="1">
      <c r="A1" s="279" t="s">
        <v>15</v>
      </c>
      <c r="B1" s="309" t="s">
        <v>486</v>
      </c>
    </row>
    <row r="2" spans="1:3" s="207" customFormat="1">
      <c r="A2" s="27" t="s">
        <v>487</v>
      </c>
      <c r="B2" s="28" t="s">
        <v>870</v>
      </c>
    </row>
    <row r="3" spans="1:3" s="207" customFormat="1">
      <c r="A3" s="29" t="s">
        <v>489</v>
      </c>
      <c r="B3" s="30" t="s">
        <v>871</v>
      </c>
    </row>
    <row r="4" spans="1:3" s="207" customFormat="1">
      <c r="A4" s="29" t="s">
        <v>183</v>
      </c>
      <c r="B4" s="30" t="s">
        <v>11</v>
      </c>
    </row>
    <row r="5" spans="1:3" s="207" customFormat="1">
      <c r="A5" s="29" t="s">
        <v>182</v>
      </c>
      <c r="B5" s="30" t="s">
        <v>872</v>
      </c>
    </row>
    <row r="6" spans="1:3" s="207" customFormat="1">
      <c r="A6" s="29" t="s">
        <v>190</v>
      </c>
      <c r="B6" s="1" t="s">
        <v>251</v>
      </c>
    </row>
    <row r="7" spans="1:3" s="207" customFormat="1" ht="15" customHeight="1" thickBot="1">
      <c r="A7" s="31" t="s">
        <v>492</v>
      </c>
      <c r="B7" s="32" t="s">
        <v>873</v>
      </c>
    </row>
    <row r="8" spans="1:3">
      <c r="C8" s="234" t="s">
        <v>874</v>
      </c>
    </row>
    <row r="35" spans="3:3">
      <c r="C35" s="234" t="s">
        <v>875</v>
      </c>
    </row>
    <row r="65" spans="3:20">
      <c r="C65" s="234" t="s">
        <v>876</v>
      </c>
    </row>
    <row r="71" spans="3:20">
      <c r="S71" t="s">
        <v>877</v>
      </c>
    </row>
    <row r="72" spans="3:20">
      <c r="S72" s="238">
        <v>600</v>
      </c>
      <c r="T72" t="s">
        <v>878</v>
      </c>
    </row>
    <row r="87" spans="3:3">
      <c r="C87" s="234" t="s">
        <v>879</v>
      </c>
    </row>
    <row r="150" spans="3:13">
      <c r="C150" s="234" t="s">
        <v>880</v>
      </c>
    </row>
    <row r="157" spans="3:13">
      <c r="L157" t="s">
        <v>881</v>
      </c>
      <c r="M157" t="s">
        <v>882</v>
      </c>
    </row>
    <row r="158" spans="3:13">
      <c r="L158" t="s">
        <v>306</v>
      </c>
      <c r="M158" s="238">
        <v>500</v>
      </c>
    </row>
    <row r="159" spans="3:13">
      <c r="L159" t="s">
        <v>307</v>
      </c>
      <c r="M159" s="238">
        <v>1600</v>
      </c>
    </row>
    <row r="171" spans="3:3">
      <c r="C171" s="234" t="s">
        <v>883</v>
      </c>
    </row>
    <row r="180" spans="10:17">
      <c r="J180" t="s">
        <v>306</v>
      </c>
      <c r="K180" t="s">
        <v>884</v>
      </c>
      <c r="L180" t="s">
        <v>885</v>
      </c>
      <c r="M180" t="s">
        <v>673</v>
      </c>
      <c r="N180" t="s">
        <v>886</v>
      </c>
      <c r="O180" t="s">
        <v>887</v>
      </c>
      <c r="P180" t="s">
        <v>888</v>
      </c>
      <c r="Q180" t="s">
        <v>674</v>
      </c>
    </row>
    <row r="181" spans="10:17">
      <c r="J181" t="s">
        <v>889</v>
      </c>
      <c r="K181">
        <v>1164.307</v>
      </c>
      <c r="L181">
        <v>950.06100000000004</v>
      </c>
      <c r="M181" s="238">
        <v>981.63499999999999</v>
      </c>
      <c r="N181">
        <v>957.02</v>
      </c>
      <c r="O181">
        <v>1113.3230000000001</v>
      </c>
      <c r="P181">
        <v>800.96799999999996</v>
      </c>
      <c r="Q181" s="238">
        <v>667.505</v>
      </c>
    </row>
    <row r="203" spans="10:11">
      <c r="J203" t="s">
        <v>890</v>
      </c>
      <c r="K203" t="s">
        <v>891</v>
      </c>
    </row>
    <row r="204" spans="10:11">
      <c r="J204" t="s">
        <v>892</v>
      </c>
      <c r="K204" s="239">
        <v>0.74</v>
      </c>
    </row>
    <row r="205" spans="10:11">
      <c r="J205" t="s">
        <v>323</v>
      </c>
      <c r="K205" s="239">
        <v>0.02</v>
      </c>
    </row>
    <row r="206" spans="10:11">
      <c r="J206" t="s">
        <v>324</v>
      </c>
      <c r="K206" s="239">
        <v>0.06</v>
      </c>
    </row>
    <row r="207" spans="10:11">
      <c r="J207" t="s">
        <v>325</v>
      </c>
      <c r="K207" s="239">
        <v>0.18</v>
      </c>
    </row>
    <row r="218" spans="3:3">
      <c r="C218" s="234" t="s">
        <v>893</v>
      </c>
    </row>
    <row r="230" spans="10:16">
      <c r="J230" t="s">
        <v>894</v>
      </c>
      <c r="K230" t="s">
        <v>885</v>
      </c>
      <c r="L230" t="s">
        <v>673</v>
      </c>
      <c r="M230" t="s">
        <v>886</v>
      </c>
      <c r="N230" t="s">
        <v>887</v>
      </c>
      <c r="O230" t="s">
        <v>888</v>
      </c>
      <c r="P230" t="s">
        <v>674</v>
      </c>
    </row>
    <row r="231" spans="10:16">
      <c r="J231" t="s">
        <v>895</v>
      </c>
      <c r="K231">
        <v>958</v>
      </c>
      <c r="L231" s="238">
        <v>938</v>
      </c>
      <c r="M231">
        <v>987</v>
      </c>
      <c r="N231">
        <v>1054</v>
      </c>
      <c r="O231">
        <v>1058</v>
      </c>
      <c r="P231" s="238">
        <v>1235</v>
      </c>
    </row>
    <row r="232" spans="10:16">
      <c r="J232" t="s">
        <v>896</v>
      </c>
      <c r="K232">
        <v>152</v>
      </c>
      <c r="L232" s="238">
        <v>97</v>
      </c>
      <c r="M232">
        <v>80</v>
      </c>
      <c r="N232">
        <v>136</v>
      </c>
      <c r="O232">
        <v>114</v>
      </c>
      <c r="P232" s="238">
        <v>130</v>
      </c>
    </row>
    <row r="233" spans="10:16">
      <c r="J233" t="s">
        <v>897</v>
      </c>
      <c r="K233">
        <v>153</v>
      </c>
      <c r="L233" s="238">
        <v>145</v>
      </c>
      <c r="M233">
        <v>123</v>
      </c>
      <c r="N233">
        <v>167</v>
      </c>
      <c r="O233">
        <v>252</v>
      </c>
      <c r="P233" s="238">
        <v>244</v>
      </c>
    </row>
    <row r="244" spans="10:11">
      <c r="J244" s="236"/>
    </row>
    <row r="254" spans="10:11">
      <c r="J254" t="s">
        <v>898</v>
      </c>
      <c r="K254" t="s">
        <v>899</v>
      </c>
    </row>
    <row r="255" spans="10:11">
      <c r="J255" t="s">
        <v>278</v>
      </c>
      <c r="K255" s="239">
        <v>0.14000000000000001</v>
      </c>
    </row>
    <row r="256" spans="10:11">
      <c r="J256" t="s">
        <v>269</v>
      </c>
      <c r="K256" s="239">
        <v>0.13</v>
      </c>
    </row>
    <row r="257" spans="5:11">
      <c r="J257" t="s">
        <v>900</v>
      </c>
      <c r="K257" s="239">
        <v>0.67</v>
      </c>
    </row>
    <row r="258" spans="5:11">
      <c r="J258" t="s">
        <v>901</v>
      </c>
      <c r="K258" s="239">
        <v>0.06</v>
      </c>
    </row>
    <row r="270" spans="5:11">
      <c r="E270" s="235"/>
    </row>
    <row r="280" spans="10:15">
      <c r="J280" t="s">
        <v>902</v>
      </c>
      <c r="K280" t="s">
        <v>673</v>
      </c>
      <c r="L280" t="s">
        <v>886</v>
      </c>
      <c r="M280" t="s">
        <v>887</v>
      </c>
      <c r="N280" t="s">
        <v>888</v>
      </c>
      <c r="O280" t="s">
        <v>674</v>
      </c>
    </row>
    <row r="281" spans="10:15">
      <c r="J281" t="s">
        <v>278</v>
      </c>
      <c r="K281" s="238">
        <v>7.5</v>
      </c>
      <c r="L281">
        <v>8.9</v>
      </c>
      <c r="M281">
        <v>10</v>
      </c>
      <c r="N281">
        <v>11.1</v>
      </c>
      <c r="O281" s="238">
        <v>11.1</v>
      </c>
    </row>
    <row r="282" spans="10:15">
      <c r="J282" t="s">
        <v>269</v>
      </c>
      <c r="K282" s="238">
        <v>24.9</v>
      </c>
      <c r="L282">
        <v>23.8</v>
      </c>
      <c r="M282">
        <v>23.6</v>
      </c>
      <c r="N282">
        <v>21.9</v>
      </c>
      <c r="O282" s="238">
        <v>20.6</v>
      </c>
    </row>
    <row r="283" spans="10:15">
      <c r="J283" t="s">
        <v>259</v>
      </c>
      <c r="K283" s="238">
        <v>291.8</v>
      </c>
      <c r="L283">
        <v>318.10000000000002</v>
      </c>
      <c r="M283">
        <v>399.3</v>
      </c>
      <c r="N283">
        <v>454.1</v>
      </c>
      <c r="O283" s="238">
        <v>492.9</v>
      </c>
    </row>
    <row r="284" spans="10:15">
      <c r="J284" t="s">
        <v>903</v>
      </c>
      <c r="K284" s="238">
        <v>4.7</v>
      </c>
      <c r="L284">
        <v>4.5999999999999996</v>
      </c>
      <c r="M284">
        <v>4.0999999999999996</v>
      </c>
      <c r="N284">
        <v>4.8</v>
      </c>
      <c r="O284" s="238">
        <v>5.2</v>
      </c>
    </row>
    <row r="303" spans="10:14">
      <c r="J303" t="s">
        <v>904</v>
      </c>
      <c r="K303" t="s">
        <v>886</v>
      </c>
      <c r="L303" t="s">
        <v>887</v>
      </c>
      <c r="M303" t="s">
        <v>888</v>
      </c>
      <c r="N303" t="s">
        <v>674</v>
      </c>
    </row>
    <row r="304" spans="10:14">
      <c r="J304" t="s">
        <v>278</v>
      </c>
      <c r="K304">
        <v>-54.2</v>
      </c>
      <c r="L304">
        <v>-52.9</v>
      </c>
      <c r="M304">
        <v>-47.3</v>
      </c>
      <c r="N304">
        <v>-53.9</v>
      </c>
    </row>
    <row r="305" spans="10:14">
      <c r="J305" t="s">
        <v>269</v>
      </c>
      <c r="K305">
        <v>-15.2</v>
      </c>
      <c r="L305">
        <v>-18.8</v>
      </c>
      <c r="M305">
        <v>-22.6</v>
      </c>
      <c r="N305">
        <v>-26.9</v>
      </c>
    </row>
    <row r="306" spans="10:14">
      <c r="J306" t="s">
        <v>259</v>
      </c>
      <c r="K306">
        <v>-251.8</v>
      </c>
      <c r="L306">
        <v>-210.7</v>
      </c>
      <c r="M306">
        <v>-170</v>
      </c>
      <c r="N306">
        <v>-61</v>
      </c>
    </row>
    <row r="307" spans="10:14">
      <c r="J307" t="s">
        <v>903</v>
      </c>
      <c r="K307">
        <v>-42</v>
      </c>
      <c r="L307">
        <v>-41.5</v>
      </c>
      <c r="M307">
        <v>-42.3</v>
      </c>
      <c r="N307">
        <v>-42.7</v>
      </c>
    </row>
    <row r="309" spans="10:14">
      <c r="J309" s="237" t="s">
        <v>905</v>
      </c>
      <c r="K309" s="237" t="s">
        <v>886</v>
      </c>
      <c r="L309" s="237" t="s">
        <v>887</v>
      </c>
      <c r="M309" s="237" t="s">
        <v>888</v>
      </c>
      <c r="N309" s="237" t="s">
        <v>674</v>
      </c>
    </row>
    <row r="310" spans="10:14">
      <c r="J310" s="237" t="s">
        <v>278</v>
      </c>
      <c r="K310" s="237">
        <f t="shared" ref="K310:N313" si="0">L281-K304</f>
        <v>63.1</v>
      </c>
      <c r="L310" s="237">
        <f t="shared" si="0"/>
        <v>62.9</v>
      </c>
      <c r="M310" s="237">
        <f t="shared" si="0"/>
        <v>58.4</v>
      </c>
      <c r="N310" s="240">
        <f t="shared" si="0"/>
        <v>65</v>
      </c>
    </row>
    <row r="311" spans="10:14">
      <c r="J311" s="237" t="s">
        <v>269</v>
      </c>
      <c r="K311" s="237">
        <f t="shared" si="0"/>
        <v>39</v>
      </c>
      <c r="L311" s="237">
        <f t="shared" si="0"/>
        <v>42.400000000000006</v>
      </c>
      <c r="M311" s="237">
        <f t="shared" si="0"/>
        <v>44.5</v>
      </c>
      <c r="N311" s="240">
        <f t="shared" si="0"/>
        <v>47.5</v>
      </c>
    </row>
    <row r="312" spans="10:14">
      <c r="J312" s="237" t="s">
        <v>259</v>
      </c>
      <c r="K312" s="237">
        <f t="shared" si="0"/>
        <v>569.90000000000009</v>
      </c>
      <c r="L312" s="237">
        <f t="shared" si="0"/>
        <v>610</v>
      </c>
      <c r="M312" s="237">
        <f t="shared" si="0"/>
        <v>624.1</v>
      </c>
      <c r="N312" s="240">
        <f t="shared" si="0"/>
        <v>553.9</v>
      </c>
    </row>
    <row r="313" spans="10:14">
      <c r="J313" s="237" t="s">
        <v>903</v>
      </c>
      <c r="K313" s="237">
        <f t="shared" si="0"/>
        <v>46.6</v>
      </c>
      <c r="L313" s="237">
        <f t="shared" si="0"/>
        <v>45.6</v>
      </c>
      <c r="M313" s="237">
        <f t="shared" si="0"/>
        <v>47.099999999999994</v>
      </c>
      <c r="N313" s="240">
        <f t="shared" si="0"/>
        <v>47.900000000000006</v>
      </c>
    </row>
    <row r="326" spans="10:14">
      <c r="J326" t="s">
        <v>906</v>
      </c>
      <c r="K326" t="s">
        <v>886</v>
      </c>
      <c r="L326" t="s">
        <v>887</v>
      </c>
      <c r="M326" t="s">
        <v>888</v>
      </c>
      <c r="N326" t="s">
        <v>674</v>
      </c>
    </row>
    <row r="327" spans="10:14">
      <c r="J327" t="s">
        <v>258</v>
      </c>
      <c r="K327">
        <v>312</v>
      </c>
      <c r="L327">
        <v>311</v>
      </c>
      <c r="M327">
        <v>308</v>
      </c>
      <c r="N327" s="238">
        <v>314</v>
      </c>
    </row>
    <row r="441" spans="10:13">
      <c r="J441" t="s">
        <v>907</v>
      </c>
      <c r="K441" t="s">
        <v>314</v>
      </c>
      <c r="L441" t="s">
        <v>317</v>
      </c>
      <c r="M441" t="s">
        <v>318</v>
      </c>
    </row>
    <row r="442" spans="10:13">
      <c r="J442" t="s">
        <v>278</v>
      </c>
      <c r="K442" s="257">
        <v>60</v>
      </c>
      <c r="L442" s="257">
        <v>3</v>
      </c>
      <c r="M442" s="257">
        <v>0</v>
      </c>
    </row>
    <row r="443" spans="10:13">
      <c r="J443" t="s">
        <v>270</v>
      </c>
      <c r="K443" s="257">
        <v>25</v>
      </c>
      <c r="L443" s="257">
        <v>1</v>
      </c>
      <c r="M443" s="257">
        <v>15</v>
      </c>
    </row>
    <row r="444" spans="10:13">
      <c r="J444" t="s">
        <v>282</v>
      </c>
      <c r="K444" s="257">
        <v>5</v>
      </c>
      <c r="L444" s="257">
        <v>25</v>
      </c>
      <c r="M444" s="257">
        <v>55</v>
      </c>
    </row>
    <row r="445" spans="10:13">
      <c r="J445" t="s">
        <v>265</v>
      </c>
      <c r="K445" s="257">
        <v>140</v>
      </c>
      <c r="L445" s="257">
        <v>190</v>
      </c>
      <c r="M445" s="257">
        <v>30</v>
      </c>
    </row>
    <row r="446" spans="10:13">
      <c r="J446" t="s">
        <v>260</v>
      </c>
      <c r="K446" s="257">
        <v>120</v>
      </c>
      <c r="L446" s="257">
        <v>35</v>
      </c>
      <c r="M446" s="257">
        <v>30</v>
      </c>
    </row>
    <row r="448" spans="10:13">
      <c r="K448" t="s">
        <v>314</v>
      </c>
      <c r="L448" t="s">
        <v>317</v>
      </c>
      <c r="M448" t="s">
        <v>318</v>
      </c>
    </row>
    <row r="449" spans="3:13">
      <c r="J449" t="s">
        <v>278</v>
      </c>
      <c r="K449" s="258">
        <f t="shared" ref="K449:M451" si="1">K442/(SUM($K442:$M442))</f>
        <v>0.95238095238095233</v>
      </c>
      <c r="L449" s="258">
        <f t="shared" si="1"/>
        <v>4.7619047619047616E-2</v>
      </c>
      <c r="M449" s="258">
        <f t="shared" si="1"/>
        <v>0</v>
      </c>
    </row>
    <row r="450" spans="3:13">
      <c r="J450" t="s">
        <v>269</v>
      </c>
      <c r="K450" s="258">
        <f t="shared" si="1"/>
        <v>0.6097560975609756</v>
      </c>
      <c r="L450" s="258">
        <f t="shared" si="1"/>
        <v>2.4390243902439025E-2</v>
      </c>
      <c r="M450" s="258">
        <f t="shared" si="1"/>
        <v>0.36585365853658536</v>
      </c>
    </row>
    <row r="451" spans="3:13">
      <c r="J451" t="s">
        <v>908</v>
      </c>
      <c r="K451" s="258">
        <f t="shared" si="1"/>
        <v>5.8823529411764705E-2</v>
      </c>
      <c r="L451" s="258">
        <f t="shared" si="1"/>
        <v>0.29411764705882354</v>
      </c>
      <c r="M451" s="258">
        <f t="shared" si="1"/>
        <v>0.6470588235294118</v>
      </c>
    </row>
    <row r="452" spans="3:13">
      <c r="J452" t="s">
        <v>259</v>
      </c>
      <c r="K452" s="258">
        <f>(K445+K446)/(SUM($K445:$M445)+SUM($K446:$M446))</f>
        <v>0.47706422018348627</v>
      </c>
      <c r="L452" s="258">
        <f>(L445+L446)/(SUM($K445:$M445)+SUM($K446:$M446))</f>
        <v>0.41284403669724773</v>
      </c>
      <c r="M452" s="258">
        <f>(M445+M446)/(SUM($K445:$M445)+SUM($K446:$M446))</f>
        <v>0.11009174311926606</v>
      </c>
    </row>
    <row r="453" spans="3:13">
      <c r="K453" s="238"/>
      <c r="L453" s="238"/>
      <c r="M453" s="238"/>
    </row>
    <row r="461" spans="3:13">
      <c r="C461" s="234" t="s">
        <v>909</v>
      </c>
    </row>
    <row r="463" spans="3:13">
      <c r="C463" s="247" t="s">
        <v>910</v>
      </c>
      <c r="D463" s="247"/>
      <c r="E463" s="259"/>
      <c r="F463" s="259"/>
      <c r="G463" s="247"/>
    </row>
    <row r="464" spans="3:13" ht="21.6" customHeight="1">
      <c r="C464" s="259"/>
      <c r="D464" s="259"/>
      <c r="E464" s="260" t="s">
        <v>911</v>
      </c>
      <c r="F464" s="260" t="s">
        <v>912</v>
      </c>
      <c r="G464" s="260" t="s">
        <v>913</v>
      </c>
    </row>
    <row r="465" spans="3:7">
      <c r="C465" s="259" t="s">
        <v>914</v>
      </c>
      <c r="D465" s="259"/>
      <c r="E465" s="261">
        <v>41.875</v>
      </c>
      <c r="F465" s="261">
        <v>49.791666666666671</v>
      </c>
      <c r="G465" s="261">
        <v>45.208333333333343</v>
      </c>
    </row>
    <row r="466" spans="3:7">
      <c r="C466" s="259" t="s">
        <v>915</v>
      </c>
      <c r="D466" s="259"/>
      <c r="E466" s="262">
        <v>-36.5</v>
      </c>
      <c r="F466" s="262">
        <v>-35.9</v>
      </c>
      <c r="G466" s="262">
        <v>-47.6</v>
      </c>
    </row>
    <row r="467" spans="3:7">
      <c r="C467" s="259" t="s">
        <v>916</v>
      </c>
      <c r="D467" s="259"/>
      <c r="E467" s="262">
        <v>26.9</v>
      </c>
      <c r="F467" s="262">
        <v>24.9</v>
      </c>
      <c r="G467" s="262">
        <v>20.6</v>
      </c>
    </row>
    <row r="468" spans="3:7">
      <c r="C468" s="259"/>
      <c r="D468" s="259"/>
      <c r="E468" s="262"/>
      <c r="F468" s="262"/>
      <c r="G468" s="262"/>
    </row>
    <row r="469" spans="3:7">
      <c r="C469" s="259" t="s">
        <v>917</v>
      </c>
      <c r="D469" s="259"/>
      <c r="E469" s="262">
        <v>48.4375</v>
      </c>
      <c r="F469" s="262">
        <v>50</v>
      </c>
      <c r="G469" s="262">
        <v>70</v>
      </c>
    </row>
    <row r="470" spans="3:7">
      <c r="C470" s="259" t="s">
        <v>918</v>
      </c>
      <c r="D470" s="259"/>
      <c r="E470" s="262">
        <v>-76.2</v>
      </c>
      <c r="F470" s="262">
        <v>-61.4</v>
      </c>
      <c r="G470" s="262">
        <v>-65.099999999999994</v>
      </c>
    </row>
    <row r="471" spans="3:7">
      <c r="C471" s="259" t="s">
        <v>919</v>
      </c>
      <c r="D471" s="259"/>
      <c r="E471" s="262">
        <v>4.2</v>
      </c>
      <c r="F471" s="262">
        <v>7.5</v>
      </c>
      <c r="G471" s="262">
        <v>11.1</v>
      </c>
    </row>
    <row r="472" spans="3:7">
      <c r="C472" s="259"/>
      <c r="D472" s="259"/>
      <c r="E472" s="262"/>
      <c r="F472" s="262"/>
      <c r="G472" s="262"/>
    </row>
    <row r="473" spans="3:7">
      <c r="C473" s="259" t="s">
        <v>920</v>
      </c>
      <c r="D473" s="259"/>
      <c r="E473" s="262">
        <v>428.88888888888891</v>
      </c>
      <c r="F473" s="262">
        <v>397.22222222222217</v>
      </c>
      <c r="G473" s="262">
        <v>593.33333333333337</v>
      </c>
    </row>
    <row r="474" spans="3:7">
      <c r="C474" s="259" t="s">
        <v>921</v>
      </c>
      <c r="D474" s="259"/>
      <c r="E474" s="262">
        <v>-583.79999999999995</v>
      </c>
      <c r="F474" s="262">
        <v>-567.5</v>
      </c>
      <c r="G474" s="262">
        <v>-558.79999999999995</v>
      </c>
    </row>
    <row r="475" spans="3:7">
      <c r="C475" s="259" t="s">
        <v>922</v>
      </c>
      <c r="D475" s="259"/>
      <c r="E475" s="262">
        <v>316.89999999999998</v>
      </c>
      <c r="F475" s="262">
        <v>291.8</v>
      </c>
      <c r="G475" s="262">
        <v>492.9</v>
      </c>
    </row>
    <row r="476" spans="3:7">
      <c r="C476" s="259"/>
      <c r="D476" s="259"/>
      <c r="E476" s="262"/>
      <c r="F476" s="262"/>
      <c r="G476" s="262"/>
    </row>
    <row r="477" spans="3:7">
      <c r="C477" s="259" t="s">
        <v>923</v>
      </c>
      <c r="D477" s="259"/>
      <c r="E477" s="262">
        <v>25.196850393700789</v>
      </c>
      <c r="F477" s="262">
        <v>21.653543307086611</v>
      </c>
      <c r="G477" s="262">
        <v>39.763779527559052</v>
      </c>
    </row>
    <row r="478" spans="3:7">
      <c r="C478" s="259" t="s">
        <v>924</v>
      </c>
      <c r="D478" s="259"/>
      <c r="E478" s="262">
        <v>-55.2</v>
      </c>
      <c r="F478" s="262">
        <v>-52</v>
      </c>
      <c r="G478" s="262">
        <v>-47.8</v>
      </c>
    </row>
    <row r="479" spans="3:7">
      <c r="C479" s="259" t="s">
        <v>925</v>
      </c>
      <c r="D479" s="259"/>
      <c r="E479" s="262">
        <v>6.8</v>
      </c>
      <c r="F479" s="262">
        <v>4.7</v>
      </c>
      <c r="G479" s="262">
        <v>5.2</v>
      </c>
    </row>
    <row r="481" spans="3:3">
      <c r="C481" t="s">
        <v>926</v>
      </c>
    </row>
    <row r="482" spans="3:3">
      <c r="C482" s="239">
        <v>0.15</v>
      </c>
    </row>
  </sheetData>
  <hyperlinks>
    <hyperlink ref="A1" location="SOMMAIRE!A1" display="SOMMAIRE" xr:uid="{00000000-0004-0000-1B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7D200"/>
  </sheetPr>
  <dimension ref="A1:AMJ127"/>
  <sheetViews>
    <sheetView workbookViewId="0"/>
  </sheetViews>
  <sheetFormatPr baseColWidth="10" defaultColWidth="9.109375" defaultRowHeight="14.4"/>
  <cols>
    <col min="1" max="1" width="22.33203125" style="269" customWidth="1"/>
    <col min="2" max="2" width="16.5546875" style="269" customWidth="1"/>
    <col min="3" max="1024" width="9.109375" style="269" customWidth="1"/>
  </cols>
  <sheetData>
    <row r="1" spans="1:21" s="282" customFormat="1" ht="19.95" customHeight="1">
      <c r="A1" s="281" t="s">
        <v>18</v>
      </c>
    </row>
    <row r="2" spans="1:21">
      <c r="B2" s="283"/>
      <c r="C2" s="283"/>
      <c r="D2" s="283"/>
      <c r="E2" s="283"/>
      <c r="F2" s="283"/>
      <c r="G2" s="283"/>
      <c r="H2" s="283"/>
      <c r="N2" s="284"/>
      <c r="P2" s="270"/>
      <c r="Q2" s="270"/>
      <c r="R2" s="270"/>
      <c r="S2" s="270"/>
      <c r="T2" s="270"/>
      <c r="U2" s="270"/>
    </row>
    <row r="3" spans="1:21" ht="14.85" customHeight="1">
      <c r="A3" s="283" t="s">
        <v>53</v>
      </c>
      <c r="N3" s="284"/>
      <c r="P3" s="270"/>
      <c r="Q3" s="270"/>
      <c r="R3" s="270"/>
      <c r="S3" s="270"/>
      <c r="T3" s="270"/>
      <c r="U3" s="270"/>
    </row>
    <row r="4" spans="1:21" ht="13.95" customHeight="1">
      <c r="A4" s="283" t="s">
        <v>54</v>
      </c>
      <c r="P4" s="270"/>
      <c r="Q4" s="270"/>
      <c r="R4" s="270"/>
      <c r="S4" s="270"/>
      <c r="T4" s="270"/>
      <c r="U4" s="270"/>
    </row>
    <row r="5" spans="1:21" ht="13.95" customHeight="1">
      <c r="A5" s="283"/>
      <c r="P5" s="270"/>
      <c r="Q5" s="270"/>
      <c r="R5" s="270"/>
      <c r="S5" s="270"/>
      <c r="T5" s="270"/>
      <c r="U5" s="270"/>
    </row>
    <row r="6" spans="1:21" ht="13.95" customHeight="1">
      <c r="A6" s="285" t="s">
        <v>55</v>
      </c>
      <c r="B6" s="286"/>
      <c r="C6" s="286"/>
      <c r="D6" s="286"/>
      <c r="E6" s="286"/>
      <c r="F6" s="286"/>
      <c r="G6" s="286"/>
      <c r="H6" s="286"/>
      <c r="I6" s="286"/>
      <c r="J6" s="286"/>
      <c r="K6" s="286"/>
      <c r="L6" s="286"/>
      <c r="M6" s="286"/>
      <c r="N6" s="286"/>
      <c r="O6" s="286"/>
      <c r="P6" s="286"/>
      <c r="Q6" s="286"/>
      <c r="R6" s="286"/>
      <c r="S6" s="286"/>
      <c r="T6" s="270"/>
      <c r="U6" s="270"/>
    </row>
    <row r="7" spans="1:21" ht="13.95" customHeight="1">
      <c r="A7" s="287"/>
      <c r="B7" s="287"/>
      <c r="C7" s="287"/>
      <c r="D7" s="287"/>
      <c r="E7" s="287"/>
      <c r="F7" s="287"/>
      <c r="G7" s="287"/>
      <c r="H7" s="287"/>
      <c r="I7" s="287"/>
      <c r="J7" s="287"/>
      <c r="K7" s="287"/>
      <c r="L7" s="287"/>
      <c r="M7" s="287"/>
      <c r="N7" s="287"/>
      <c r="O7" s="287"/>
      <c r="P7" s="287"/>
      <c r="Q7" s="287"/>
      <c r="R7" s="287"/>
      <c r="S7" s="287"/>
      <c r="T7" s="270"/>
      <c r="U7" s="270"/>
    </row>
    <row r="8" spans="1:21" ht="13.95" customHeight="1">
      <c r="A8" s="288" t="s">
        <v>56</v>
      </c>
      <c r="B8" s="287"/>
      <c r="C8" s="287"/>
      <c r="D8" s="287"/>
      <c r="E8" s="287"/>
      <c r="F8" s="287"/>
      <c r="G8" s="287"/>
      <c r="H8" s="287"/>
      <c r="I8" s="287"/>
      <c r="J8" s="287"/>
      <c r="K8" s="287"/>
      <c r="L8" s="287"/>
      <c r="M8" s="287"/>
      <c r="N8" s="287"/>
      <c r="O8" s="287"/>
      <c r="P8" s="287"/>
      <c r="Q8" s="287"/>
      <c r="R8" s="287"/>
      <c r="S8" s="287"/>
      <c r="T8" s="270"/>
      <c r="U8" s="270"/>
    </row>
    <row r="9" spans="1:21" ht="13.95" customHeight="1">
      <c r="A9" s="289" t="s">
        <v>57</v>
      </c>
      <c r="B9" s="290" t="s">
        <v>58</v>
      </c>
      <c r="C9" s="287"/>
      <c r="D9" s="287"/>
      <c r="E9" s="287"/>
      <c r="F9" s="287"/>
      <c r="G9" s="287"/>
      <c r="H9" s="287"/>
      <c r="I9" s="287"/>
      <c r="J9" s="287"/>
      <c r="K9" s="287"/>
      <c r="L9" s="287"/>
      <c r="M9" s="287"/>
      <c r="N9" s="287"/>
      <c r="O9" s="287"/>
      <c r="P9" s="287"/>
      <c r="Q9" s="287"/>
      <c r="R9" s="287"/>
      <c r="S9" s="287"/>
      <c r="T9" s="270"/>
      <c r="U9" s="270"/>
    </row>
    <row r="10" spans="1:21" ht="13.95" customHeight="1"/>
    <row r="11" spans="1:21" ht="13.95" customHeight="1">
      <c r="A11" s="291" t="s">
        <v>59</v>
      </c>
      <c r="B11" s="292"/>
    </row>
    <row r="12" spans="1:21" ht="15.6" customHeight="1">
      <c r="A12" s="271" t="s">
        <v>60</v>
      </c>
      <c r="B12" s="283"/>
      <c r="C12" s="283"/>
      <c r="D12" s="283"/>
      <c r="E12" s="283"/>
      <c r="F12" s="283"/>
    </row>
    <row r="13" spans="1:21" ht="15.6" customHeight="1">
      <c r="A13" s="289" t="s">
        <v>22</v>
      </c>
      <c r="B13" s="284" t="s">
        <v>61</v>
      </c>
      <c r="C13" s="283"/>
      <c r="D13" s="283"/>
      <c r="E13" s="283"/>
      <c r="F13" s="283"/>
    </row>
    <row r="14" spans="1:21" s="294" customFormat="1">
      <c r="A14" s="293" t="s">
        <v>23</v>
      </c>
      <c r="B14" s="284" t="s">
        <v>62</v>
      </c>
      <c r="C14" s="269"/>
      <c r="D14" s="269"/>
      <c r="E14" s="269"/>
      <c r="F14" s="269"/>
      <c r="G14" s="269"/>
      <c r="H14" s="269"/>
      <c r="I14" s="269"/>
      <c r="J14" s="269"/>
    </row>
    <row r="15" spans="1:21">
      <c r="A15" s="293" t="s">
        <v>63</v>
      </c>
      <c r="B15" s="295" t="s">
        <v>64</v>
      </c>
      <c r="C15" s="294"/>
      <c r="D15" s="294"/>
      <c r="E15" s="294"/>
      <c r="F15" s="294"/>
      <c r="G15" s="294"/>
      <c r="H15" s="294"/>
      <c r="I15" s="294"/>
      <c r="J15" s="294"/>
    </row>
    <row r="16" spans="1:21" ht="15.6" customHeight="1">
      <c r="A16" s="271" t="s">
        <v>65</v>
      </c>
      <c r="B16" s="294"/>
      <c r="C16" s="294"/>
      <c r="D16" s="294"/>
      <c r="E16" s="294"/>
      <c r="F16" s="294"/>
      <c r="G16" s="294"/>
      <c r="H16" s="294"/>
      <c r="I16" s="294"/>
      <c r="J16" s="294"/>
    </row>
    <row r="17" spans="1:2" ht="13.95" customHeight="1">
      <c r="A17" s="293" t="s">
        <v>66</v>
      </c>
      <c r="B17" s="284" t="s">
        <v>67</v>
      </c>
    </row>
    <row r="18" spans="1:2" ht="13.95" customHeight="1">
      <c r="A18" s="284"/>
      <c r="B18" s="296"/>
    </row>
    <row r="19" spans="1:2" ht="15.6" customHeight="1">
      <c r="A19" s="297" t="s">
        <v>68</v>
      </c>
    </row>
    <row r="20" spans="1:2" ht="15.6" customHeight="1">
      <c r="A20" s="298" t="s">
        <v>69</v>
      </c>
    </row>
    <row r="21" spans="1:2" ht="13.95" customHeight="1">
      <c r="A21" s="293" t="s">
        <v>24</v>
      </c>
      <c r="B21" s="284" t="s">
        <v>70</v>
      </c>
    </row>
    <row r="22" spans="1:2" ht="13.95" customHeight="1">
      <c r="A22" s="293" t="s">
        <v>71</v>
      </c>
      <c r="B22" s="284" t="s">
        <v>72</v>
      </c>
    </row>
    <row r="23" spans="1:2" ht="13.95" customHeight="1">
      <c r="A23" s="298" t="s">
        <v>73</v>
      </c>
      <c r="B23" s="284"/>
    </row>
    <row r="24" spans="1:2" ht="13.95" customHeight="1">
      <c r="A24" s="293" t="s">
        <v>29</v>
      </c>
      <c r="B24" s="284" t="s">
        <v>74</v>
      </c>
    </row>
    <row r="25" spans="1:2" ht="15.6" customHeight="1">
      <c r="A25" s="268"/>
    </row>
    <row r="26" spans="1:2" ht="15.6" customHeight="1">
      <c r="A26" s="299" t="s">
        <v>75</v>
      </c>
    </row>
    <row r="27" spans="1:2" ht="13.95" customHeight="1">
      <c r="A27" s="293" t="s">
        <v>20</v>
      </c>
      <c r="B27" s="284" t="s">
        <v>76</v>
      </c>
    </row>
    <row r="28" spans="1:2" s="282" customFormat="1" ht="13.95" customHeight="1"/>
    <row r="29" spans="1:2" ht="13.95" customHeight="1">
      <c r="A29" s="300" t="s">
        <v>77</v>
      </c>
    </row>
    <row r="30" spans="1:2" ht="13.95" customHeight="1">
      <c r="A30" s="301" t="s">
        <v>78</v>
      </c>
      <c r="B30" s="284" t="s">
        <v>79</v>
      </c>
    </row>
    <row r="31" spans="1:2" ht="13.95" customHeight="1">
      <c r="A31" s="301" t="s">
        <v>80</v>
      </c>
      <c r="B31" s="284" t="s">
        <v>81</v>
      </c>
    </row>
    <row r="32" spans="1:2" ht="13.95" customHeight="1"/>
    <row r="33" spans="1:1024">
      <c r="A33" s="302" t="s">
        <v>82</v>
      </c>
    </row>
    <row r="35" spans="1:1024" s="304" customFormat="1">
      <c r="A35" s="303"/>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c r="CW35" s="303"/>
      <c r="CX35" s="303"/>
      <c r="CY35" s="303"/>
      <c r="CZ35" s="303"/>
      <c r="DA35" s="303"/>
      <c r="DB35" s="303"/>
      <c r="DC35" s="303"/>
      <c r="DD35" s="303"/>
      <c r="DE35" s="303"/>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c r="IW35" s="303"/>
      <c r="IX35" s="303"/>
      <c r="IY35" s="303"/>
      <c r="IZ35" s="303"/>
      <c r="JA35" s="303"/>
      <c r="JB35" s="303"/>
      <c r="JC35" s="303"/>
      <c r="JD35" s="303"/>
      <c r="JE35" s="303"/>
      <c r="JF35" s="303"/>
      <c r="JG35" s="303"/>
      <c r="JH35" s="303"/>
      <c r="JI35" s="303"/>
      <c r="JJ35" s="303"/>
      <c r="JK35" s="303"/>
      <c r="JL35" s="303"/>
      <c r="JM35" s="303"/>
      <c r="JN35" s="303"/>
      <c r="JO35" s="303"/>
      <c r="JP35" s="303"/>
      <c r="JQ35" s="303"/>
      <c r="JR35" s="303"/>
      <c r="JS35" s="303"/>
      <c r="JT35" s="303"/>
      <c r="JU35" s="303"/>
      <c r="JV35" s="303"/>
      <c r="JW35" s="303"/>
      <c r="JX35" s="303"/>
      <c r="JY35" s="303"/>
      <c r="JZ35" s="303"/>
      <c r="KA35" s="303"/>
      <c r="KB35" s="303"/>
      <c r="KC35" s="303"/>
      <c r="KD35" s="303"/>
      <c r="KE35" s="303"/>
      <c r="KF35" s="303"/>
      <c r="KG35" s="303"/>
      <c r="KH35" s="303"/>
      <c r="KI35" s="303"/>
      <c r="KJ35" s="303"/>
      <c r="KK35" s="303"/>
      <c r="KL35" s="303"/>
      <c r="KM35" s="303"/>
      <c r="KN35" s="303"/>
      <c r="KO35" s="303"/>
      <c r="KP35" s="303"/>
      <c r="KQ35" s="303"/>
      <c r="KR35" s="303"/>
      <c r="KS35" s="303"/>
      <c r="KT35" s="303"/>
      <c r="KU35" s="303"/>
      <c r="KV35" s="303"/>
      <c r="KW35" s="303"/>
      <c r="KX35" s="303"/>
      <c r="KY35" s="303"/>
      <c r="KZ35" s="303"/>
      <c r="LA35" s="303"/>
      <c r="LB35" s="303"/>
      <c r="LC35" s="303"/>
      <c r="LD35" s="303"/>
      <c r="LE35" s="303"/>
      <c r="LF35" s="303"/>
      <c r="LG35" s="303"/>
      <c r="LH35" s="303"/>
      <c r="LI35" s="303"/>
      <c r="LJ35" s="303"/>
      <c r="LK35" s="303"/>
      <c r="LL35" s="303"/>
      <c r="LM35" s="303"/>
      <c r="LN35" s="303"/>
      <c r="LO35" s="303"/>
      <c r="LP35" s="303"/>
      <c r="LQ35" s="303"/>
      <c r="LR35" s="303"/>
      <c r="LS35" s="303"/>
      <c r="LT35" s="303"/>
      <c r="LU35" s="303"/>
      <c r="LV35" s="303"/>
      <c r="LW35" s="303"/>
      <c r="LX35" s="303"/>
      <c r="LY35" s="303"/>
      <c r="LZ35" s="303"/>
      <c r="MA35" s="303"/>
      <c r="MB35" s="303"/>
      <c r="MC35" s="303"/>
      <c r="MD35" s="303"/>
      <c r="ME35" s="303"/>
      <c r="MF35" s="303"/>
      <c r="MG35" s="303"/>
      <c r="MH35" s="303"/>
      <c r="MI35" s="303"/>
      <c r="MJ35" s="303"/>
      <c r="MK35" s="303"/>
      <c r="ML35" s="303"/>
      <c r="MM35" s="303"/>
      <c r="MN35" s="303"/>
      <c r="MO35" s="303"/>
      <c r="MP35" s="303"/>
      <c r="MQ35" s="303"/>
      <c r="MR35" s="303"/>
      <c r="MS35" s="303"/>
      <c r="MT35" s="303"/>
      <c r="MU35" s="303"/>
      <c r="MV35" s="303"/>
      <c r="MW35" s="303"/>
      <c r="MX35" s="303"/>
      <c r="MY35" s="303"/>
      <c r="MZ35" s="303"/>
      <c r="NA35" s="303"/>
      <c r="NB35" s="303"/>
      <c r="NC35" s="303"/>
      <c r="ND35" s="303"/>
      <c r="NE35" s="303"/>
      <c r="NF35" s="303"/>
      <c r="NG35" s="303"/>
      <c r="NH35" s="303"/>
      <c r="NI35" s="303"/>
      <c r="NJ35" s="303"/>
      <c r="NK35" s="303"/>
      <c r="NL35" s="303"/>
      <c r="NM35" s="303"/>
      <c r="NN35" s="303"/>
      <c r="NO35" s="303"/>
      <c r="NP35" s="303"/>
      <c r="NQ35" s="303"/>
      <c r="NR35" s="303"/>
      <c r="NS35" s="303"/>
      <c r="NT35" s="303"/>
      <c r="NU35" s="303"/>
      <c r="NV35" s="303"/>
      <c r="NW35" s="303"/>
      <c r="NX35" s="303"/>
      <c r="NY35" s="303"/>
      <c r="NZ35" s="303"/>
      <c r="OA35" s="303"/>
      <c r="OB35" s="303"/>
      <c r="OC35" s="303"/>
      <c r="OD35" s="303"/>
      <c r="OE35" s="303"/>
      <c r="OF35" s="303"/>
      <c r="OG35" s="303"/>
      <c r="OH35" s="303"/>
      <c r="OI35" s="303"/>
      <c r="OJ35" s="303"/>
      <c r="OK35" s="303"/>
      <c r="OL35" s="303"/>
      <c r="OM35" s="303"/>
      <c r="ON35" s="303"/>
      <c r="OO35" s="303"/>
      <c r="OP35" s="303"/>
      <c r="OQ35" s="303"/>
      <c r="OR35" s="303"/>
      <c r="OS35" s="303"/>
      <c r="OT35" s="303"/>
      <c r="OU35" s="303"/>
      <c r="OV35" s="303"/>
      <c r="OW35" s="303"/>
      <c r="OX35" s="303"/>
      <c r="OY35" s="303"/>
      <c r="OZ35" s="303"/>
      <c r="PA35" s="303"/>
      <c r="PB35" s="303"/>
      <c r="PC35" s="303"/>
      <c r="PD35" s="303"/>
      <c r="PE35" s="303"/>
      <c r="PF35" s="303"/>
      <c r="PG35" s="303"/>
      <c r="PH35" s="303"/>
      <c r="PI35" s="303"/>
      <c r="PJ35" s="303"/>
      <c r="PK35" s="303"/>
      <c r="PL35" s="303"/>
      <c r="PM35" s="303"/>
      <c r="PN35" s="303"/>
      <c r="PO35" s="303"/>
      <c r="PP35" s="303"/>
      <c r="PQ35" s="303"/>
      <c r="PR35" s="303"/>
      <c r="PS35" s="303"/>
      <c r="PT35" s="303"/>
      <c r="PU35" s="303"/>
      <c r="PV35" s="303"/>
      <c r="PW35" s="303"/>
      <c r="PX35" s="303"/>
      <c r="PY35" s="303"/>
      <c r="PZ35" s="303"/>
      <c r="QA35" s="303"/>
      <c r="QB35" s="303"/>
      <c r="QC35" s="303"/>
      <c r="QD35" s="303"/>
      <c r="QE35" s="303"/>
      <c r="QF35" s="303"/>
      <c r="QG35" s="303"/>
      <c r="QH35" s="303"/>
      <c r="QI35" s="303"/>
      <c r="QJ35" s="303"/>
      <c r="QK35" s="303"/>
      <c r="QL35" s="303"/>
      <c r="QM35" s="303"/>
      <c r="QN35" s="303"/>
      <c r="QO35" s="303"/>
      <c r="QP35" s="303"/>
      <c r="QQ35" s="303"/>
      <c r="QR35" s="303"/>
      <c r="QS35" s="303"/>
      <c r="QT35" s="303"/>
      <c r="QU35" s="303"/>
      <c r="QV35" s="303"/>
      <c r="QW35" s="303"/>
      <c r="QX35" s="303"/>
      <c r="QY35" s="303"/>
      <c r="QZ35" s="303"/>
      <c r="RA35" s="303"/>
      <c r="RB35" s="303"/>
      <c r="RC35" s="303"/>
      <c r="RD35" s="303"/>
      <c r="RE35" s="303"/>
      <c r="RF35" s="303"/>
      <c r="RG35" s="303"/>
      <c r="RH35" s="303"/>
      <c r="RI35" s="303"/>
      <c r="RJ35" s="303"/>
      <c r="RK35" s="303"/>
      <c r="RL35" s="303"/>
      <c r="RM35" s="303"/>
      <c r="RN35" s="303"/>
      <c r="RO35" s="303"/>
      <c r="RP35" s="303"/>
      <c r="RQ35" s="303"/>
      <c r="RR35" s="303"/>
      <c r="RS35" s="303"/>
      <c r="RT35" s="303"/>
      <c r="RU35" s="303"/>
      <c r="RV35" s="303"/>
      <c r="RW35" s="303"/>
      <c r="RX35" s="303"/>
      <c r="RY35" s="303"/>
      <c r="RZ35" s="303"/>
      <c r="SA35" s="303"/>
      <c r="SB35" s="303"/>
      <c r="SC35" s="303"/>
      <c r="SD35" s="303"/>
      <c r="SE35" s="303"/>
      <c r="SF35" s="303"/>
      <c r="SG35" s="303"/>
      <c r="SH35" s="303"/>
      <c r="SI35" s="303"/>
      <c r="SJ35" s="303"/>
      <c r="SK35" s="303"/>
      <c r="SL35" s="303"/>
      <c r="SM35" s="303"/>
      <c r="SN35" s="303"/>
      <c r="SO35" s="303"/>
      <c r="SP35" s="303"/>
      <c r="SQ35" s="303"/>
      <c r="SR35" s="303"/>
      <c r="SS35" s="303"/>
      <c r="ST35" s="303"/>
      <c r="SU35" s="303"/>
      <c r="SV35" s="303"/>
      <c r="SW35" s="303"/>
      <c r="SX35" s="303"/>
      <c r="SY35" s="303"/>
      <c r="SZ35" s="303"/>
      <c r="TA35" s="303"/>
      <c r="TB35" s="303"/>
      <c r="TC35" s="303"/>
      <c r="TD35" s="303"/>
      <c r="TE35" s="303"/>
      <c r="TF35" s="303"/>
      <c r="TG35" s="303"/>
      <c r="TH35" s="303"/>
      <c r="TI35" s="303"/>
      <c r="TJ35" s="303"/>
      <c r="TK35" s="303"/>
      <c r="TL35" s="303"/>
      <c r="TM35" s="303"/>
      <c r="TN35" s="303"/>
      <c r="TO35" s="303"/>
      <c r="TP35" s="303"/>
      <c r="TQ35" s="303"/>
      <c r="TR35" s="303"/>
      <c r="TS35" s="303"/>
      <c r="TT35" s="303"/>
      <c r="TU35" s="303"/>
      <c r="TV35" s="303"/>
      <c r="TW35" s="303"/>
      <c r="TX35" s="303"/>
      <c r="TY35" s="303"/>
      <c r="TZ35" s="303"/>
      <c r="UA35" s="303"/>
      <c r="UB35" s="303"/>
      <c r="UC35" s="303"/>
      <c r="UD35" s="303"/>
      <c r="UE35" s="303"/>
      <c r="UF35" s="303"/>
      <c r="UG35" s="303"/>
      <c r="UH35" s="303"/>
      <c r="UI35" s="303"/>
      <c r="UJ35" s="303"/>
      <c r="UK35" s="303"/>
      <c r="UL35" s="303"/>
      <c r="UM35" s="303"/>
      <c r="UN35" s="303"/>
      <c r="UO35" s="303"/>
      <c r="UP35" s="303"/>
      <c r="UQ35" s="303"/>
      <c r="UR35" s="303"/>
      <c r="US35" s="303"/>
      <c r="UT35" s="303"/>
      <c r="UU35" s="303"/>
      <c r="UV35" s="303"/>
      <c r="UW35" s="303"/>
      <c r="UX35" s="303"/>
      <c r="UY35" s="303"/>
      <c r="UZ35" s="303"/>
      <c r="VA35" s="303"/>
      <c r="VB35" s="303"/>
      <c r="VC35" s="303"/>
      <c r="VD35" s="303"/>
      <c r="VE35" s="303"/>
      <c r="VF35" s="303"/>
      <c r="VG35" s="303"/>
      <c r="VH35" s="303"/>
      <c r="VI35" s="303"/>
      <c r="VJ35" s="303"/>
      <c r="VK35" s="303"/>
      <c r="VL35" s="303"/>
      <c r="VM35" s="303"/>
      <c r="VN35" s="303"/>
      <c r="VO35" s="303"/>
      <c r="VP35" s="303"/>
      <c r="VQ35" s="303"/>
      <c r="VR35" s="303"/>
      <c r="VS35" s="303"/>
      <c r="VT35" s="303"/>
      <c r="VU35" s="303"/>
      <c r="VV35" s="303"/>
      <c r="VW35" s="303"/>
      <c r="VX35" s="303"/>
      <c r="VY35" s="303"/>
      <c r="VZ35" s="303"/>
      <c r="WA35" s="303"/>
      <c r="WB35" s="303"/>
      <c r="WC35" s="303"/>
      <c r="WD35" s="303"/>
      <c r="WE35" s="303"/>
      <c r="WF35" s="303"/>
      <c r="WG35" s="303"/>
      <c r="WH35" s="303"/>
      <c r="WI35" s="303"/>
      <c r="WJ35" s="303"/>
      <c r="WK35" s="303"/>
      <c r="WL35" s="303"/>
      <c r="WM35" s="303"/>
      <c r="WN35" s="303"/>
      <c r="WO35" s="303"/>
      <c r="WP35" s="303"/>
      <c r="WQ35" s="303"/>
      <c r="WR35" s="303"/>
      <c r="WS35" s="303"/>
      <c r="WT35" s="303"/>
      <c r="WU35" s="303"/>
      <c r="WV35" s="303"/>
      <c r="WW35" s="303"/>
      <c r="WX35" s="303"/>
      <c r="WY35" s="303"/>
      <c r="WZ35" s="303"/>
      <c r="XA35" s="303"/>
      <c r="XB35" s="303"/>
      <c r="XC35" s="303"/>
      <c r="XD35" s="303"/>
      <c r="XE35" s="303"/>
      <c r="XF35" s="303"/>
      <c r="XG35" s="303"/>
      <c r="XH35" s="303"/>
      <c r="XI35" s="303"/>
      <c r="XJ35" s="303"/>
      <c r="XK35" s="303"/>
      <c r="XL35" s="303"/>
      <c r="XM35" s="303"/>
      <c r="XN35" s="303"/>
      <c r="XO35" s="303"/>
      <c r="XP35" s="303"/>
      <c r="XQ35" s="303"/>
      <c r="XR35" s="303"/>
      <c r="XS35" s="303"/>
      <c r="XT35" s="303"/>
      <c r="XU35" s="303"/>
      <c r="XV35" s="303"/>
      <c r="XW35" s="303"/>
      <c r="XX35" s="303"/>
      <c r="XY35" s="303"/>
      <c r="XZ35" s="303"/>
      <c r="YA35" s="303"/>
      <c r="YB35" s="303"/>
      <c r="YC35" s="303"/>
      <c r="YD35" s="303"/>
      <c r="YE35" s="303"/>
      <c r="YF35" s="303"/>
      <c r="YG35" s="303"/>
      <c r="YH35" s="303"/>
      <c r="YI35" s="303"/>
      <c r="YJ35" s="303"/>
      <c r="YK35" s="303"/>
      <c r="YL35" s="303"/>
      <c r="YM35" s="303"/>
      <c r="YN35" s="303"/>
      <c r="YO35" s="303"/>
      <c r="YP35" s="303"/>
      <c r="YQ35" s="303"/>
      <c r="YR35" s="303"/>
      <c r="YS35" s="303"/>
      <c r="YT35" s="303"/>
      <c r="YU35" s="303"/>
      <c r="YV35" s="303"/>
      <c r="YW35" s="303"/>
      <c r="YX35" s="303"/>
      <c r="YY35" s="303"/>
      <c r="YZ35" s="303"/>
      <c r="ZA35" s="303"/>
      <c r="ZB35" s="303"/>
      <c r="ZC35" s="303"/>
      <c r="ZD35" s="303"/>
      <c r="ZE35" s="303"/>
      <c r="ZF35" s="303"/>
      <c r="ZG35" s="303"/>
      <c r="ZH35" s="303"/>
      <c r="ZI35" s="303"/>
      <c r="ZJ35" s="303"/>
      <c r="ZK35" s="303"/>
      <c r="ZL35" s="303"/>
      <c r="ZM35" s="303"/>
      <c r="ZN35" s="303"/>
      <c r="ZO35" s="303"/>
      <c r="ZP35" s="303"/>
      <c r="ZQ35" s="303"/>
      <c r="ZR35" s="303"/>
      <c r="ZS35" s="303"/>
      <c r="ZT35" s="303"/>
      <c r="ZU35" s="303"/>
      <c r="ZV35" s="303"/>
      <c r="ZW35" s="303"/>
      <c r="ZX35" s="303"/>
      <c r="ZY35" s="303"/>
      <c r="ZZ35" s="303"/>
      <c r="AAA35" s="303"/>
      <c r="AAB35" s="303"/>
      <c r="AAC35" s="303"/>
      <c r="AAD35" s="303"/>
      <c r="AAE35" s="303"/>
      <c r="AAF35" s="303"/>
      <c r="AAG35" s="303"/>
      <c r="AAH35" s="303"/>
      <c r="AAI35" s="303"/>
      <c r="AAJ35" s="303"/>
      <c r="AAK35" s="303"/>
      <c r="AAL35" s="303"/>
      <c r="AAM35" s="303"/>
      <c r="AAN35" s="303"/>
      <c r="AAO35" s="303"/>
      <c r="AAP35" s="303"/>
      <c r="AAQ35" s="303"/>
      <c r="AAR35" s="303"/>
      <c r="AAS35" s="303"/>
      <c r="AAT35" s="303"/>
      <c r="AAU35" s="303"/>
      <c r="AAV35" s="303"/>
      <c r="AAW35" s="303"/>
      <c r="AAX35" s="303"/>
      <c r="AAY35" s="303"/>
      <c r="AAZ35" s="303"/>
      <c r="ABA35" s="303"/>
      <c r="ABB35" s="303"/>
      <c r="ABC35" s="303"/>
      <c r="ABD35" s="303"/>
      <c r="ABE35" s="303"/>
      <c r="ABF35" s="303"/>
      <c r="ABG35" s="303"/>
      <c r="ABH35" s="303"/>
      <c r="ABI35" s="303"/>
      <c r="ABJ35" s="303"/>
      <c r="ABK35" s="303"/>
      <c r="ABL35" s="303"/>
      <c r="ABM35" s="303"/>
      <c r="ABN35" s="303"/>
      <c r="ABO35" s="303"/>
      <c r="ABP35" s="303"/>
      <c r="ABQ35" s="303"/>
      <c r="ABR35" s="303"/>
      <c r="ABS35" s="303"/>
      <c r="ABT35" s="303"/>
      <c r="ABU35" s="303"/>
      <c r="ABV35" s="303"/>
      <c r="ABW35" s="303"/>
      <c r="ABX35" s="303"/>
      <c r="ABY35" s="303"/>
      <c r="ABZ35" s="303"/>
      <c r="ACA35" s="303"/>
      <c r="ACB35" s="303"/>
      <c r="ACC35" s="303"/>
      <c r="ACD35" s="303"/>
      <c r="ACE35" s="303"/>
      <c r="ACF35" s="303"/>
      <c r="ACG35" s="303"/>
      <c r="ACH35" s="303"/>
      <c r="ACI35" s="303"/>
      <c r="ACJ35" s="303"/>
      <c r="ACK35" s="303"/>
      <c r="ACL35" s="303"/>
      <c r="ACM35" s="303"/>
      <c r="ACN35" s="303"/>
      <c r="ACO35" s="303"/>
      <c r="ACP35" s="303"/>
      <c r="ACQ35" s="303"/>
      <c r="ACR35" s="303"/>
      <c r="ACS35" s="303"/>
      <c r="ACT35" s="303"/>
      <c r="ACU35" s="303"/>
      <c r="ACV35" s="303"/>
      <c r="ACW35" s="303"/>
      <c r="ACX35" s="303"/>
      <c r="ACY35" s="303"/>
      <c r="ACZ35" s="303"/>
      <c r="ADA35" s="303"/>
      <c r="ADB35" s="303"/>
      <c r="ADC35" s="303"/>
      <c r="ADD35" s="303"/>
      <c r="ADE35" s="303"/>
      <c r="ADF35" s="303"/>
      <c r="ADG35" s="303"/>
      <c r="ADH35" s="303"/>
      <c r="ADI35" s="303"/>
      <c r="ADJ35" s="303"/>
      <c r="ADK35" s="303"/>
      <c r="ADL35" s="303"/>
      <c r="ADM35" s="303"/>
      <c r="ADN35" s="303"/>
      <c r="ADO35" s="303"/>
      <c r="ADP35" s="303"/>
      <c r="ADQ35" s="303"/>
      <c r="ADR35" s="303"/>
      <c r="ADS35" s="303"/>
      <c r="ADT35" s="303"/>
      <c r="ADU35" s="303"/>
      <c r="ADV35" s="303"/>
      <c r="ADW35" s="303"/>
      <c r="ADX35" s="303"/>
      <c r="ADY35" s="303"/>
      <c r="ADZ35" s="303"/>
      <c r="AEA35" s="303"/>
      <c r="AEB35" s="303"/>
      <c r="AEC35" s="303"/>
      <c r="AED35" s="303"/>
      <c r="AEE35" s="303"/>
      <c r="AEF35" s="303"/>
      <c r="AEG35" s="303"/>
      <c r="AEH35" s="303"/>
      <c r="AEI35" s="303"/>
      <c r="AEJ35" s="303"/>
      <c r="AEK35" s="303"/>
      <c r="AEL35" s="303"/>
      <c r="AEM35" s="303"/>
      <c r="AEN35" s="303"/>
      <c r="AEO35" s="303"/>
      <c r="AEP35" s="303"/>
      <c r="AEQ35" s="303"/>
      <c r="AER35" s="303"/>
      <c r="AES35" s="303"/>
      <c r="AET35" s="303"/>
      <c r="AEU35" s="303"/>
      <c r="AEV35" s="303"/>
      <c r="AEW35" s="303"/>
      <c r="AEX35" s="303"/>
      <c r="AEY35" s="303"/>
      <c r="AEZ35" s="303"/>
      <c r="AFA35" s="303"/>
      <c r="AFB35" s="303"/>
      <c r="AFC35" s="303"/>
      <c r="AFD35" s="303"/>
      <c r="AFE35" s="303"/>
      <c r="AFF35" s="303"/>
      <c r="AFG35" s="303"/>
      <c r="AFH35" s="303"/>
      <c r="AFI35" s="303"/>
      <c r="AFJ35" s="303"/>
      <c r="AFK35" s="303"/>
      <c r="AFL35" s="303"/>
      <c r="AFM35" s="303"/>
      <c r="AFN35" s="303"/>
      <c r="AFO35" s="303"/>
      <c r="AFP35" s="303"/>
      <c r="AFQ35" s="303"/>
      <c r="AFR35" s="303"/>
      <c r="AFS35" s="303"/>
      <c r="AFT35" s="303"/>
      <c r="AFU35" s="303"/>
      <c r="AFV35" s="303"/>
      <c r="AFW35" s="303"/>
      <c r="AFX35" s="303"/>
      <c r="AFY35" s="303"/>
      <c r="AFZ35" s="303"/>
      <c r="AGA35" s="303"/>
      <c r="AGB35" s="303"/>
      <c r="AGC35" s="303"/>
      <c r="AGD35" s="303"/>
      <c r="AGE35" s="303"/>
      <c r="AGF35" s="303"/>
      <c r="AGG35" s="303"/>
      <c r="AGH35" s="303"/>
      <c r="AGI35" s="303"/>
      <c r="AGJ35" s="303"/>
      <c r="AGK35" s="303"/>
      <c r="AGL35" s="303"/>
      <c r="AGM35" s="303"/>
      <c r="AGN35" s="303"/>
      <c r="AGO35" s="303"/>
      <c r="AGP35" s="303"/>
      <c r="AGQ35" s="303"/>
      <c r="AGR35" s="303"/>
      <c r="AGS35" s="303"/>
      <c r="AGT35" s="303"/>
      <c r="AGU35" s="303"/>
      <c r="AGV35" s="303"/>
      <c r="AGW35" s="303"/>
      <c r="AGX35" s="303"/>
      <c r="AGY35" s="303"/>
      <c r="AGZ35" s="303"/>
      <c r="AHA35" s="303"/>
      <c r="AHB35" s="303"/>
      <c r="AHC35" s="303"/>
      <c r="AHD35" s="303"/>
      <c r="AHE35" s="303"/>
      <c r="AHF35" s="303"/>
      <c r="AHG35" s="303"/>
      <c r="AHH35" s="303"/>
      <c r="AHI35" s="303"/>
      <c r="AHJ35" s="303"/>
      <c r="AHK35" s="303"/>
      <c r="AHL35" s="303"/>
      <c r="AHM35" s="303"/>
      <c r="AHN35" s="303"/>
      <c r="AHO35" s="303"/>
      <c r="AHP35" s="303"/>
      <c r="AHQ35" s="303"/>
      <c r="AHR35" s="303"/>
      <c r="AHS35" s="303"/>
      <c r="AHT35" s="303"/>
      <c r="AHU35" s="303"/>
      <c r="AHV35" s="303"/>
      <c r="AHW35" s="303"/>
      <c r="AHX35" s="303"/>
      <c r="AHY35" s="303"/>
      <c r="AHZ35" s="303"/>
      <c r="AIA35" s="303"/>
      <c r="AIB35" s="303"/>
      <c r="AIC35" s="303"/>
      <c r="AID35" s="303"/>
      <c r="AIE35" s="303"/>
      <c r="AIF35" s="303"/>
      <c r="AIG35" s="303"/>
      <c r="AIH35" s="303"/>
      <c r="AII35" s="303"/>
      <c r="AIJ35" s="303"/>
      <c r="AIK35" s="303"/>
      <c r="AIL35" s="303"/>
      <c r="AIM35" s="303"/>
      <c r="AIN35" s="303"/>
      <c r="AIO35" s="303"/>
      <c r="AIP35" s="303"/>
      <c r="AIQ35" s="303"/>
      <c r="AIR35" s="303"/>
      <c r="AIS35" s="303"/>
      <c r="AIT35" s="303"/>
      <c r="AIU35" s="303"/>
      <c r="AIV35" s="303"/>
      <c r="AIW35" s="303"/>
      <c r="AIX35" s="303"/>
      <c r="AIY35" s="303"/>
      <c r="AIZ35" s="303"/>
      <c r="AJA35" s="303"/>
      <c r="AJB35" s="303"/>
      <c r="AJC35" s="303"/>
      <c r="AJD35" s="303"/>
      <c r="AJE35" s="303"/>
      <c r="AJF35" s="303"/>
      <c r="AJG35" s="303"/>
      <c r="AJH35" s="303"/>
      <c r="AJI35" s="303"/>
      <c r="AJJ35" s="303"/>
      <c r="AJK35" s="303"/>
      <c r="AJL35" s="303"/>
      <c r="AJM35" s="303"/>
      <c r="AJN35" s="303"/>
      <c r="AJO35" s="303"/>
      <c r="AJP35" s="303"/>
      <c r="AJQ35" s="303"/>
      <c r="AJR35" s="303"/>
      <c r="AJS35" s="303"/>
      <c r="AJT35" s="303"/>
      <c r="AJU35" s="303"/>
      <c r="AJV35" s="303"/>
      <c r="AJW35" s="303"/>
      <c r="AJX35" s="303"/>
      <c r="AJY35" s="303"/>
      <c r="AJZ35" s="303"/>
      <c r="AKA35" s="303"/>
      <c r="AKB35" s="303"/>
      <c r="AKC35" s="303"/>
      <c r="AKD35" s="303"/>
      <c r="AKE35" s="303"/>
      <c r="AKF35" s="303"/>
      <c r="AKG35" s="303"/>
      <c r="AKH35" s="303"/>
      <c r="AKI35" s="303"/>
      <c r="AKJ35" s="303"/>
      <c r="AKK35" s="303"/>
      <c r="AKL35" s="303"/>
      <c r="AKM35" s="303"/>
      <c r="AKN35" s="303"/>
      <c r="AKO35" s="303"/>
      <c r="AKP35" s="303"/>
      <c r="AKQ35" s="303"/>
      <c r="AKR35" s="303"/>
      <c r="AKS35" s="303"/>
      <c r="AKT35" s="303"/>
      <c r="AKU35" s="303"/>
      <c r="AKV35" s="303"/>
      <c r="AKW35" s="303"/>
      <c r="AKX35" s="303"/>
      <c r="AKY35" s="303"/>
      <c r="AKZ35" s="303"/>
      <c r="ALA35" s="303"/>
      <c r="ALB35" s="303"/>
      <c r="ALC35" s="303"/>
      <c r="ALD35" s="303"/>
      <c r="ALE35" s="303"/>
      <c r="ALF35" s="303"/>
      <c r="ALG35" s="303"/>
      <c r="ALH35" s="303"/>
      <c r="ALI35" s="303"/>
      <c r="ALJ35" s="303"/>
      <c r="ALK35" s="303"/>
      <c r="ALL35" s="303"/>
      <c r="ALM35" s="303"/>
      <c r="ALN35" s="303"/>
      <c r="ALO35" s="303"/>
      <c r="ALP35" s="303"/>
      <c r="ALQ35" s="303"/>
      <c r="ALR35" s="303"/>
      <c r="ALS35" s="303"/>
      <c r="ALT35" s="303"/>
      <c r="ALU35" s="303"/>
      <c r="ALV35" s="303"/>
      <c r="ALW35" s="303"/>
      <c r="ALX35" s="303"/>
      <c r="ALY35" s="303"/>
      <c r="ALZ35" s="303"/>
      <c r="AMA35" s="303"/>
      <c r="AMB35" s="303"/>
      <c r="AMC35" s="303"/>
      <c r="AMD35" s="303"/>
      <c r="AME35" s="303"/>
      <c r="AMF35" s="303"/>
      <c r="AMG35" s="303"/>
      <c r="AMH35" s="303"/>
      <c r="AMI35" s="303"/>
      <c r="AMJ35" s="303"/>
    </row>
    <row r="36" spans="1:1024">
      <c r="A36" s="283" t="s">
        <v>83</v>
      </c>
    </row>
    <row r="38" spans="1:1024">
      <c r="A38" s="289" t="s">
        <v>57</v>
      </c>
    </row>
    <row r="40" spans="1:1024">
      <c r="A40" s="284" t="s">
        <v>84</v>
      </c>
    </row>
    <row r="42" spans="1:1024">
      <c r="A42" s="289" t="s">
        <v>22</v>
      </c>
      <c r="B42" s="293" t="s">
        <v>23</v>
      </c>
      <c r="C42" s="293" t="s">
        <v>63</v>
      </c>
    </row>
    <row r="44" spans="1:1024">
      <c r="A44" s="284" t="s">
        <v>85</v>
      </c>
    </row>
    <row r="45" spans="1:1024">
      <c r="A45" s="305" t="s">
        <v>86</v>
      </c>
      <c r="B45" s="284" t="s">
        <v>87</v>
      </c>
    </row>
    <row r="46" spans="1:1024">
      <c r="A46" s="305" t="s">
        <v>88</v>
      </c>
      <c r="B46" s="284" t="s">
        <v>89</v>
      </c>
    </row>
    <row r="47" spans="1:1024">
      <c r="A47" s="305" t="s">
        <v>90</v>
      </c>
      <c r="B47" s="284" t="s">
        <v>91</v>
      </c>
    </row>
    <row r="48" spans="1:1024">
      <c r="A48" s="305" t="s">
        <v>92</v>
      </c>
      <c r="B48" s="284" t="s">
        <v>93</v>
      </c>
    </row>
    <row r="49" spans="1:2">
      <c r="A49" s="305" t="s">
        <v>94</v>
      </c>
      <c r="B49" s="284" t="s">
        <v>95</v>
      </c>
    </row>
    <row r="51" spans="1:2">
      <c r="A51" s="293" t="s">
        <v>96</v>
      </c>
    </row>
    <row r="53" spans="1:2">
      <c r="A53" s="284" t="s">
        <v>97</v>
      </c>
    </row>
    <row r="54" spans="1:2">
      <c r="A54" s="284" t="s">
        <v>98</v>
      </c>
    </row>
    <row r="55" spans="1:2">
      <c r="A55" s="284" t="s">
        <v>99</v>
      </c>
    </row>
    <row r="56" spans="1:2">
      <c r="A56" s="306" t="s">
        <v>100</v>
      </c>
    </row>
    <row r="57" spans="1:2">
      <c r="A57" s="306" t="s">
        <v>101</v>
      </c>
    </row>
    <row r="58" spans="1:2">
      <c r="A58" s="306" t="s">
        <v>102</v>
      </c>
    </row>
    <row r="60" spans="1:2">
      <c r="A60" s="293" t="s">
        <v>24</v>
      </c>
      <c r="B60" s="293" t="s">
        <v>71</v>
      </c>
    </row>
    <row r="62" spans="1:2">
      <c r="A62" s="284" t="s">
        <v>103</v>
      </c>
    </row>
    <row r="63" spans="1:2">
      <c r="A63" s="305" t="s">
        <v>104</v>
      </c>
      <c r="B63" s="284" t="s">
        <v>105</v>
      </c>
    </row>
    <row r="64" spans="1:2">
      <c r="A64" s="305" t="s">
        <v>106</v>
      </c>
      <c r="B64" s="284" t="s">
        <v>107</v>
      </c>
    </row>
    <row r="65" spans="1:2">
      <c r="A65" s="273" t="s">
        <v>108</v>
      </c>
      <c r="B65" s="284"/>
    </row>
    <row r="66" spans="1:2">
      <c r="A66" s="305" t="s">
        <v>109</v>
      </c>
      <c r="B66" s="284" t="s">
        <v>110</v>
      </c>
    </row>
    <row r="67" spans="1:2">
      <c r="A67" s="305" t="s">
        <v>111</v>
      </c>
      <c r="B67" s="284" t="s">
        <v>112</v>
      </c>
    </row>
    <row r="68" spans="1:2">
      <c r="A68" s="305" t="s">
        <v>113</v>
      </c>
      <c r="B68" s="284" t="s">
        <v>114</v>
      </c>
    </row>
    <row r="69" spans="1:2">
      <c r="A69" s="305" t="s">
        <v>94</v>
      </c>
      <c r="B69" s="284" t="s">
        <v>115</v>
      </c>
    </row>
    <row r="71" spans="1:2">
      <c r="A71" s="293" t="s">
        <v>29</v>
      </c>
    </row>
    <row r="73" spans="1:2">
      <c r="A73" s="284" t="s">
        <v>116</v>
      </c>
    </row>
    <row r="74" spans="1:2">
      <c r="A74" s="284" t="s">
        <v>117</v>
      </c>
    </row>
    <row r="75" spans="1:2">
      <c r="A75" s="305" t="s">
        <v>88</v>
      </c>
      <c r="B75" s="284" t="s">
        <v>118</v>
      </c>
    </row>
    <row r="76" spans="1:2">
      <c r="A76" s="305" t="s">
        <v>106</v>
      </c>
      <c r="B76" s="284" t="s">
        <v>105</v>
      </c>
    </row>
    <row r="77" spans="1:2">
      <c r="A77" s="305" t="s">
        <v>119</v>
      </c>
      <c r="B77" s="284" t="s">
        <v>107</v>
      </c>
    </row>
    <row r="78" spans="1:2">
      <c r="A78" s="305" t="s">
        <v>120</v>
      </c>
      <c r="B78" s="284" t="s">
        <v>121</v>
      </c>
    </row>
    <row r="79" spans="1:2">
      <c r="A79" s="305" t="s">
        <v>122</v>
      </c>
      <c r="B79" s="284" t="s">
        <v>123</v>
      </c>
    </row>
    <row r="80" spans="1:2">
      <c r="A80" s="305" t="s">
        <v>94</v>
      </c>
      <c r="B80" s="284" t="s">
        <v>124</v>
      </c>
    </row>
    <row r="82" spans="1:2">
      <c r="A82" s="293" t="s">
        <v>20</v>
      </c>
    </row>
    <row r="84" spans="1:2">
      <c r="A84" s="284" t="s">
        <v>125</v>
      </c>
    </row>
    <row r="85" spans="1:2">
      <c r="A85" s="306" t="s">
        <v>126</v>
      </c>
      <c r="B85" s="284" t="s">
        <v>127</v>
      </c>
    </row>
    <row r="86" spans="1:2">
      <c r="A86" s="306" t="s">
        <v>128</v>
      </c>
      <c r="B86" s="284" t="s">
        <v>129</v>
      </c>
    </row>
    <row r="87" spans="1:2">
      <c r="A87" s="306" t="s">
        <v>130</v>
      </c>
      <c r="B87" s="284" t="s">
        <v>131</v>
      </c>
    </row>
    <row r="88" spans="1:2">
      <c r="A88" s="306" t="s">
        <v>132</v>
      </c>
      <c r="B88" s="284" t="s">
        <v>133</v>
      </c>
    </row>
    <row r="90" spans="1:2">
      <c r="A90" s="305" t="s">
        <v>88</v>
      </c>
      <c r="B90" s="269" t="s">
        <v>134</v>
      </c>
    </row>
    <row r="91" spans="1:2">
      <c r="A91" s="305" t="s">
        <v>106</v>
      </c>
      <c r="B91" s="269" t="s">
        <v>135</v>
      </c>
    </row>
    <row r="92" spans="1:2">
      <c r="A92" s="305" t="s">
        <v>119</v>
      </c>
      <c r="B92" s="269" t="s">
        <v>136</v>
      </c>
    </row>
    <row r="93" spans="1:2">
      <c r="A93" s="305" t="s">
        <v>120</v>
      </c>
      <c r="B93" s="269" t="s">
        <v>137</v>
      </c>
    </row>
    <row r="94" spans="1:2">
      <c r="A94" s="305" t="s">
        <v>122</v>
      </c>
      <c r="B94" s="284" t="s">
        <v>138</v>
      </c>
    </row>
    <row r="95" spans="1:2">
      <c r="A95" s="305" t="s">
        <v>139</v>
      </c>
      <c r="B95" s="269" t="s">
        <v>140</v>
      </c>
    </row>
    <row r="96" spans="1:2">
      <c r="A96" s="305" t="s">
        <v>141</v>
      </c>
      <c r="B96" s="284" t="s">
        <v>142</v>
      </c>
    </row>
    <row r="97" spans="1:2">
      <c r="A97" s="305"/>
    </row>
    <row r="98" spans="1:2" ht="15.6" customHeight="1">
      <c r="A98" s="301" t="s">
        <v>78</v>
      </c>
    </row>
    <row r="100" spans="1:2">
      <c r="A100" s="269" t="s">
        <v>143</v>
      </c>
    </row>
    <row r="101" spans="1:2">
      <c r="A101" s="305" t="s">
        <v>144</v>
      </c>
      <c r="B101" s="269" t="s">
        <v>145</v>
      </c>
    </row>
    <row r="102" spans="1:2">
      <c r="A102" s="305" t="s">
        <v>106</v>
      </c>
      <c r="B102" s="284" t="s">
        <v>105</v>
      </c>
    </row>
    <row r="103" spans="1:2">
      <c r="A103" s="305" t="s">
        <v>119</v>
      </c>
      <c r="B103" s="284" t="s">
        <v>107</v>
      </c>
    </row>
    <row r="104" spans="1:2">
      <c r="A104" s="305" t="s">
        <v>120</v>
      </c>
      <c r="B104" s="269" t="s">
        <v>146</v>
      </c>
    </row>
    <row r="105" spans="1:2">
      <c r="A105" s="305" t="s">
        <v>122</v>
      </c>
      <c r="B105" s="269" t="s">
        <v>147</v>
      </c>
    </row>
    <row r="106" spans="1:2">
      <c r="A106" s="305" t="s">
        <v>139</v>
      </c>
      <c r="B106" s="269" t="s">
        <v>148</v>
      </c>
    </row>
    <row r="107" spans="1:2">
      <c r="A107" s="305" t="s">
        <v>141</v>
      </c>
      <c r="B107" s="269" t="s">
        <v>149</v>
      </c>
    </row>
    <row r="108" spans="1:2">
      <c r="A108" s="305" t="s">
        <v>94</v>
      </c>
      <c r="B108" s="269" t="s">
        <v>150</v>
      </c>
    </row>
    <row r="110" spans="1:2" ht="15.6" customHeight="1">
      <c r="A110" s="301" t="s">
        <v>80</v>
      </c>
    </row>
    <row r="112" spans="1:2">
      <c r="A112" s="284" t="s">
        <v>151</v>
      </c>
    </row>
    <row r="113" spans="1:2">
      <c r="A113" s="305" t="s">
        <v>144</v>
      </c>
      <c r="B113" s="269" t="s">
        <v>152</v>
      </c>
    </row>
    <row r="114" spans="1:2">
      <c r="A114" s="305" t="s">
        <v>106</v>
      </c>
      <c r="B114" s="284" t="s">
        <v>105</v>
      </c>
    </row>
    <row r="115" spans="1:2">
      <c r="A115" s="305" t="s">
        <v>119</v>
      </c>
      <c r="B115" s="284" t="s">
        <v>107</v>
      </c>
    </row>
    <row r="116" spans="1:2">
      <c r="A116" s="305" t="s">
        <v>120</v>
      </c>
      <c r="B116" s="269" t="s">
        <v>146</v>
      </c>
    </row>
    <row r="117" spans="1:2">
      <c r="A117" s="305" t="s">
        <v>122</v>
      </c>
      <c r="B117" s="284" t="s">
        <v>153</v>
      </c>
    </row>
    <row r="118" spans="1:2">
      <c r="A118" s="305" t="s">
        <v>139</v>
      </c>
      <c r="B118" s="284" t="s">
        <v>154</v>
      </c>
    </row>
    <row r="119" spans="1:2">
      <c r="A119" s="305" t="s">
        <v>141</v>
      </c>
      <c r="B119" s="284" t="s">
        <v>155</v>
      </c>
    </row>
    <row r="120" spans="1:2">
      <c r="A120" s="305" t="s">
        <v>156</v>
      </c>
      <c r="B120" s="284" t="s">
        <v>157</v>
      </c>
    </row>
    <row r="121" spans="1:2">
      <c r="A121" s="305" t="s">
        <v>158</v>
      </c>
      <c r="B121" s="284" t="s">
        <v>159</v>
      </c>
    </row>
    <row r="122" spans="1:2">
      <c r="A122" s="305" t="s">
        <v>160</v>
      </c>
      <c r="B122" s="284" t="s">
        <v>161</v>
      </c>
    </row>
    <row r="123" spans="1:2">
      <c r="A123" s="305" t="s">
        <v>162</v>
      </c>
      <c r="B123" s="284" t="s">
        <v>163</v>
      </c>
    </row>
    <row r="124" spans="1:2">
      <c r="A124" s="305"/>
    </row>
    <row r="125" spans="1:2">
      <c r="A125" s="307" t="s">
        <v>164</v>
      </c>
    </row>
    <row r="127" spans="1:2">
      <c r="A127" s="284" t="s">
        <v>165</v>
      </c>
    </row>
  </sheetData>
  <hyperlinks>
    <hyperlink ref="A9" location="Méthodologie!A1" display="Méthodologie" xr:uid="{00000000-0004-0000-0200-000000000000}"/>
    <hyperlink ref="A13" location="Produits!A1" display="Produits" xr:uid="{00000000-0004-0000-0200-000001000000}"/>
    <hyperlink ref="A14" location="Secteurs!A1" display="Secteurs" xr:uid="{00000000-0004-0000-0200-000002000000}"/>
    <hyperlink ref="A15" location="'Echanges territoires'!A1" display="Echanges territoires" xr:uid="{00000000-0004-0000-0200-000003000000}"/>
    <hyperlink ref="A17" location="'Table emplois ressources'!A1" display="Table emplois ressources" xr:uid="{00000000-0004-0000-0200-000004000000}"/>
    <hyperlink ref="A21" location="Données!A1" display="Données" xr:uid="{00000000-0004-0000-0200-000005000000}"/>
    <hyperlink ref="A22" location="'Min Max'!A1" display="Min Max" xr:uid="{00000000-0004-0000-0200-000006000000}"/>
    <hyperlink ref="A24" location="Contraintes!A1" display="Contraintes" xr:uid="{00000000-0004-0000-0200-000007000000}"/>
    <hyperlink ref="A27" location="Etiquettes!A1" display="Etiquettes" xr:uid="{00000000-0004-0000-0200-000008000000}"/>
    <hyperlink ref="A38" location="Méthodologie!A1" display="Méthodologie" xr:uid="{00000000-0004-0000-0200-000009000000}"/>
    <hyperlink ref="A42" location="Produits!A1" display="Produits" xr:uid="{00000000-0004-0000-0200-00000A000000}"/>
    <hyperlink ref="B42" location="Secteurs!A1" display="Secteurs" xr:uid="{00000000-0004-0000-0200-00000B000000}"/>
    <hyperlink ref="C42" location="'Echanges territoires'!A1" display="Echanges territoires" xr:uid="{00000000-0004-0000-0200-00000C000000}"/>
    <hyperlink ref="A51" location="'Structure des flux'!A1" display="Structure des flux" xr:uid="{00000000-0004-0000-0200-00000D000000}"/>
    <hyperlink ref="A60" location="Données!A1" display="Données" xr:uid="{00000000-0004-0000-0200-00000E000000}"/>
    <hyperlink ref="B60" location="'Min Max'!A1" display="Min Max" xr:uid="{00000000-0004-0000-0200-00000F000000}"/>
    <hyperlink ref="A71" location="Contraintes!A1" display="Contraintes" xr:uid="{00000000-0004-0000-0200-000010000000}"/>
    <hyperlink ref="A82" location="Etiquettes!A1" display="Etiquettes" xr:uid="{00000000-0004-0000-0200-000011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T20"/>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40.109375" style="1" customWidth="1"/>
    <col min="2" max="2" width="23.109375" style="1" customWidth="1"/>
    <col min="3" max="3" width="9.77734375" style="1" bestFit="1" customWidth="1"/>
    <col min="4" max="4" width="12.88671875" style="2" bestFit="1" customWidth="1"/>
    <col min="5" max="5" width="6.6640625" style="1" bestFit="1" customWidth="1"/>
    <col min="6" max="6" width="12.109375" style="1" bestFit="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Produits!$B$21</f>
        <v>Pommes de terre de consommation - Production sous contrat</v>
      </c>
      <c r="B2" s="1" t="str">
        <f>Secteurs!$B$8</f>
        <v>Industrie alimentaire</v>
      </c>
      <c r="C2" s="205">
        <f>'Transformation - FranceAgriMer'!K14</f>
        <v>836</v>
      </c>
      <c r="D2" s="1"/>
      <c r="E2" s="1">
        <f>Etiquettes!$H$5</f>
        <v>0</v>
      </c>
      <c r="F2" s="15" t="s">
        <v>337</v>
      </c>
      <c r="G2" s="16">
        <f>Etiquettes!$H$3</f>
        <v>0</v>
      </c>
      <c r="H2" s="2" t="s">
        <v>337</v>
      </c>
      <c r="I2" s="16">
        <f>Etiquettes!$H$6</f>
        <v>0</v>
      </c>
      <c r="J2" s="16" t="s">
        <v>363</v>
      </c>
      <c r="K2" s="16"/>
      <c r="L2" s="1" t="str">
        <f>'Transformation - FranceAgriMer'!$B$6</f>
        <v>FranceAgriMer</v>
      </c>
      <c r="M2" s="16" t="s">
        <v>49</v>
      </c>
      <c r="N2" s="15">
        <f>Etiquettes!$H$11</f>
        <v>0</v>
      </c>
      <c r="O2" s="16" t="str">
        <f>_xlfn.CONCAT(J2,IF(OR(ISBLANK(C2),ISERROR(C2)),"",_xlfn.CONCAT(" = ",MROUND(C2,1)," ",E2," (",L2,")")))</f>
        <v>Consommation de pommes de terre produites sous contrat par l'industrie alimentaire = 836 0 (FranceAgriMer)</v>
      </c>
      <c r="P2" s="16">
        <f>Etiquettes!$J$15</f>
        <v>0</v>
      </c>
      <c r="Q2" s="16" t="s">
        <v>342</v>
      </c>
      <c r="R2" s="16">
        <f>Etiquettes!$H$17</f>
        <v>0</v>
      </c>
    </row>
    <row r="3" spans="1:20">
      <c r="A3" s="1" t="str">
        <f>Produits!$B$22</f>
        <v>Pommes de terre de consommation - Production hors contrat</v>
      </c>
      <c r="B3" s="1" t="str">
        <f>Secteurs!$B$8</f>
        <v>Industrie alimentaire</v>
      </c>
      <c r="C3" s="205">
        <f>'Transformation - FranceAgriMer'!K15</f>
        <v>85</v>
      </c>
      <c r="E3" s="1">
        <f>Etiquettes!$H$5</f>
        <v>0</v>
      </c>
      <c r="F3" s="15" t="s">
        <v>337</v>
      </c>
      <c r="G3" s="16">
        <f>Etiquettes!$H$3</f>
        <v>0</v>
      </c>
      <c r="H3" s="2" t="s">
        <v>337</v>
      </c>
      <c r="I3" s="16">
        <f>Etiquettes!$H$6</f>
        <v>0</v>
      </c>
      <c r="J3" s="16" t="s">
        <v>366</v>
      </c>
      <c r="L3" s="1" t="str">
        <f>'Transformation - FranceAgriMer'!$B$6</f>
        <v>FranceAgriMer</v>
      </c>
      <c r="M3" s="16" t="s">
        <v>49</v>
      </c>
      <c r="N3" s="15">
        <f>Etiquettes!$H$11</f>
        <v>0</v>
      </c>
      <c r="O3" s="16" t="str">
        <f>_xlfn.CONCAT(J3,IF(OR(ISBLANK(C3),ISERROR(C3)),"",_xlfn.CONCAT(" = ",MROUND(C3,1)," ",E3," (",L3,")")))</f>
        <v>Consommation de pommes de terre produites hors contrat par l'industrie alimentaire = 85 0 (FranceAgriMer)</v>
      </c>
      <c r="P3" s="16">
        <f>Etiquettes!$J$15</f>
        <v>0</v>
      </c>
      <c r="Q3" s="16" t="s">
        <v>342</v>
      </c>
      <c r="R3" s="16">
        <f>Etiquettes!$H$17</f>
        <v>0</v>
      </c>
    </row>
    <row r="4" spans="1:20">
      <c r="A4" s="1" t="str">
        <f>Produits!$B$23</f>
        <v>Pommes de terre de consommation - Importation</v>
      </c>
      <c r="B4" s="1" t="str">
        <f>Secteurs!$B$8</f>
        <v>Industrie alimentaire</v>
      </c>
      <c r="C4" s="205">
        <f>'Transformation - FranceAgriMer'!K16</f>
        <v>197</v>
      </c>
      <c r="D4" s="1"/>
      <c r="E4" s="1">
        <f>Etiquettes!$H$5</f>
        <v>0</v>
      </c>
      <c r="F4" s="15" t="s">
        <v>337</v>
      </c>
      <c r="G4" s="16">
        <f>Etiquettes!$H$3</f>
        <v>0</v>
      </c>
      <c r="H4" s="2" t="s">
        <v>337</v>
      </c>
      <c r="I4" s="16">
        <f>Etiquettes!$H$6</f>
        <v>0</v>
      </c>
      <c r="J4" s="16" t="s">
        <v>368</v>
      </c>
      <c r="K4" s="16"/>
      <c r="L4" s="1" t="str">
        <f>'Transformation - FranceAgriMer'!$B$6</f>
        <v>FranceAgriMer</v>
      </c>
      <c r="M4" s="16" t="s">
        <v>49</v>
      </c>
      <c r="N4" s="15">
        <f>Etiquettes!$H$11</f>
        <v>0</v>
      </c>
      <c r="O4" s="16" t="str">
        <f>_xlfn.CONCAT(J4,IF(OR(ISBLANK(C4),ISERROR(C4)),"",_xlfn.CONCAT(" = ",MROUND(C4,1)," ",E4," (",L4,")")))</f>
        <v>Consommation de pommes de terre importées par l'industrie alimentaire = 197 0 (FranceAgriMer)</v>
      </c>
      <c r="P4" s="16">
        <f>Etiquettes!$J$15</f>
        <v>0</v>
      </c>
      <c r="Q4" s="16" t="s">
        <v>342</v>
      </c>
      <c r="R4" s="16">
        <f>Etiquettes!$H$17</f>
        <v>0</v>
      </c>
    </row>
    <row r="5" spans="1:20">
      <c r="A5" s="1" t="str">
        <f>Produits!$B$26</f>
        <v>Produits finis</v>
      </c>
      <c r="B5" s="1" t="str">
        <f>Secteurs!$B$15</f>
        <v>A domicile</v>
      </c>
      <c r="C5" s="205">
        <f>'Transformation - FranceAgriMer'!J143</f>
        <v>336</v>
      </c>
      <c r="E5" s="1">
        <f>Etiquettes!$H$5</f>
        <v>0</v>
      </c>
      <c r="F5" s="263">
        <v>0</v>
      </c>
      <c r="G5" s="16">
        <f>Etiquettes!$H$3</f>
        <v>0</v>
      </c>
      <c r="H5" s="2" t="s">
        <v>337</v>
      </c>
      <c r="I5" s="16">
        <f>Etiquettes!$H$6</f>
        <v>0</v>
      </c>
      <c r="J5" s="16" t="s">
        <v>927</v>
      </c>
      <c r="L5" s="1" t="str">
        <f>'Transformation - FranceAgriMer'!$B$6</f>
        <v>FranceAgriMer</v>
      </c>
      <c r="M5" s="16" t="s">
        <v>49</v>
      </c>
      <c r="N5" s="15">
        <f>Etiquettes!$H$11</f>
        <v>0</v>
      </c>
      <c r="O5" s="16" t="str">
        <f>_xlfn.CONCAT(J5,IF(OR(ISBLANK(C5),ISERROR(C5)),"",_xlfn.CONCAT(" = ",MROUND(C5,1)," ",E5," (",L5,")")))</f>
        <v>Consommation de produits finis à domicile = 336 0 (FranceAgriMer)</v>
      </c>
      <c r="P5" s="16"/>
      <c r="Q5" s="16"/>
      <c r="R5" s="16"/>
    </row>
    <row r="6" spans="1:20">
      <c r="J6" s="16"/>
      <c r="Q6" s="16"/>
      <c r="R6" s="16"/>
    </row>
    <row r="7" spans="1:20">
      <c r="J7" s="16"/>
      <c r="Q7" s="16"/>
      <c r="R7" s="16"/>
    </row>
    <row r="8" spans="1:20">
      <c r="J8" s="16"/>
      <c r="Q8" s="16"/>
      <c r="R8" s="16"/>
    </row>
    <row r="9" spans="1:20">
      <c r="Q9" s="16"/>
      <c r="R9" s="16"/>
    </row>
    <row r="10" spans="1:20">
      <c r="Q10" s="16"/>
      <c r="R10" s="16"/>
    </row>
    <row r="11" spans="1:20">
      <c r="Q11" s="16"/>
      <c r="R11" s="16"/>
    </row>
    <row r="12" spans="1:20">
      <c r="Q12" s="16"/>
      <c r="R12" s="16"/>
    </row>
    <row r="13" spans="1:20">
      <c r="Q13" s="16"/>
      <c r="R13" s="16"/>
    </row>
    <row r="14" spans="1:20">
      <c r="Q14" s="16"/>
      <c r="R14" s="16"/>
    </row>
    <row r="15" spans="1:20">
      <c r="R15" s="16"/>
    </row>
    <row r="18" spans="18:18">
      <c r="R18" s="16"/>
    </row>
    <row r="19" spans="18:18">
      <c r="R19" s="16"/>
    </row>
    <row r="20" spans="18:18">
      <c r="R20" s="16"/>
    </row>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20"/>
  <sheetViews>
    <sheetView workbookViewId="0">
      <pane xSplit="3" ySplit="1" topLeftCell="F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12.33203125" style="2" bestFit="1" customWidth="1"/>
    <col min="2" max="2" width="31.77734375" style="1" customWidth="1"/>
    <col min="3" max="3" width="34.88671875" style="1" bestFit="1" customWidth="1"/>
    <col min="4" max="4" width="10.44140625" style="1" bestFit="1" customWidth="1"/>
    <col min="5" max="6" width="19.109375" style="1" bestFit="1" customWidth="1"/>
    <col min="7" max="8" width="12.109375" style="2" customWidth="1"/>
    <col min="9" max="9" width="10.33203125" style="2" customWidth="1"/>
    <col min="10" max="10" width="12.109375" style="2" bestFit="1" customWidth="1"/>
    <col min="11" max="11" width="12.109375" style="2" customWidth="1"/>
    <col min="12" max="12" width="18.88671875" style="2" bestFit="1" customWidth="1"/>
    <col min="13" max="13" width="18.88671875" style="2" customWidth="1"/>
    <col min="14" max="16" width="20" style="1" customWidth="1"/>
    <col min="17" max="18" width="18.6640625" style="1" customWidth="1"/>
    <col min="19" max="20" width="21.77734375" style="1" customWidth="1"/>
    <col min="21" max="21" width="11.6640625" style="1" bestFit="1" customWidth="1"/>
    <col min="22" max="22" width="13.109375" style="1" customWidth="1"/>
    <col min="23" max="23" width="9.109375" style="1" customWidth="1"/>
    <col min="24" max="16384" width="9.109375" style="1"/>
  </cols>
  <sheetData>
    <row r="1" spans="1:22" ht="38.4" customHeight="1" thickBot="1">
      <c r="A1" s="10" t="s">
        <v>691</v>
      </c>
      <c r="B1" s="11" t="s">
        <v>333</v>
      </c>
      <c r="C1" s="11" t="s">
        <v>334</v>
      </c>
      <c r="D1" s="11" t="s">
        <v>692</v>
      </c>
      <c r="E1" s="11" t="s">
        <v>823</v>
      </c>
      <c r="F1" s="11" t="s">
        <v>824</v>
      </c>
      <c r="G1" s="12" t="str">
        <f>Etiquettes!$A$5</f>
        <v>Campagne</v>
      </c>
      <c r="H1" s="12" t="str">
        <f>Etiquettes!$A$4</f>
        <v>Filière</v>
      </c>
      <c r="I1" s="12" t="str">
        <f>Etiquettes!$A$3</f>
        <v>Type de matière</v>
      </c>
      <c r="J1" s="12" t="str">
        <f>Etiquettes!$A$7</f>
        <v>Territoire</v>
      </c>
      <c r="K1" s="12" t="str">
        <f>Etiquettes!$A$6</f>
        <v>Unité</v>
      </c>
      <c r="L1" s="12" t="str">
        <f>Etiquettes!$A$12</f>
        <v>Type de donnée collectée</v>
      </c>
      <c r="M1" s="12" t="str">
        <f>Etiquettes!$A$10</f>
        <v>Source</v>
      </c>
      <c r="N1" s="12" t="str">
        <f>Etiquettes!$A$9</f>
        <v>Information collectée</v>
      </c>
      <c r="O1" s="12" t="str">
        <f>Etiquettes!$A$13</f>
        <v>Traduction</v>
      </c>
      <c r="P1" s="12" t="str">
        <f>Etiquettes!$A$11</f>
        <v>Hypothèse</v>
      </c>
      <c r="Q1" s="12" t="str">
        <f>Etiquettes!$A$8</f>
        <v>Année de la donnée collectée</v>
      </c>
      <c r="R1" s="12" t="str">
        <f>Etiquettes!$A$15</f>
        <v>Incohérence données collectées</v>
      </c>
      <c r="S1" s="12" t="str">
        <f>Etiquettes!$A$16</f>
        <v>Fiabilité des données</v>
      </c>
      <c r="T1" s="12" t="str">
        <f>Etiquettes!$A$17</f>
        <v>Méthode</v>
      </c>
      <c r="U1" s="11" t="s">
        <v>484</v>
      </c>
      <c r="V1" s="13" t="s">
        <v>485</v>
      </c>
    </row>
    <row r="2" spans="1:22" ht="14.4" customHeight="1">
      <c r="A2" s="2">
        <f>'Contraintes  '!A66+1</f>
        <v>93</v>
      </c>
      <c r="B2" s="1" t="str">
        <f>Produits!$B$25</f>
        <v>Fécule de pommes de terre</v>
      </c>
      <c r="C2" s="1" t="str">
        <f>Secteurs!$B$13</f>
        <v>Débouchés</v>
      </c>
      <c r="D2" s="206">
        <f>'Transformation - FranceAgriMer'!J41</f>
        <v>0.7</v>
      </c>
      <c r="G2" s="1">
        <f>Etiquettes!$H$5</f>
        <v>0</v>
      </c>
      <c r="H2" s="1">
        <f>Etiquettes!$I$4</f>
        <v>0</v>
      </c>
      <c r="I2" s="16">
        <f>Etiquettes!$H$3</f>
        <v>0</v>
      </c>
      <c r="J2" s="2">
        <v>2019</v>
      </c>
      <c r="K2" s="16">
        <f>Etiquettes!$H$6</f>
        <v>0</v>
      </c>
      <c r="S2" s="16"/>
      <c r="T2" s="16"/>
      <c r="V2" s="380" t="s">
        <v>865</v>
      </c>
    </row>
    <row r="3" spans="1:22">
      <c r="A3" s="2">
        <f>'Contraintes  '!A67+1</f>
        <v>93</v>
      </c>
      <c r="B3" s="1" t="str">
        <f>Produits!$B$25</f>
        <v>Fécule de pommes de terre</v>
      </c>
      <c r="C3" s="1" t="str">
        <f>Secteurs!$B$20</f>
        <v>Autres IAA</v>
      </c>
      <c r="D3" s="1">
        <v>-1</v>
      </c>
      <c r="G3" s="1">
        <f>Etiquettes!$H$5</f>
        <v>0</v>
      </c>
      <c r="H3" s="1">
        <f>Etiquettes!$I$4</f>
        <v>0</v>
      </c>
      <c r="I3" s="16">
        <f>Etiquettes!$H$3</f>
        <v>0</v>
      </c>
      <c r="J3" s="2">
        <v>2019</v>
      </c>
      <c r="K3" s="16">
        <f>Etiquettes!$H$6</f>
        <v>0</v>
      </c>
      <c r="L3" s="16" t="s">
        <v>703</v>
      </c>
      <c r="M3" s="16" t="s">
        <v>701</v>
      </c>
      <c r="N3" s="1" t="str">
        <f>'Transformation - FranceAgriMer'!$B$6</f>
        <v>FranceAgriMer</v>
      </c>
      <c r="O3" s="16" t="s">
        <v>49</v>
      </c>
      <c r="P3" s="15">
        <f>Etiquettes!$J$11</f>
        <v>0</v>
      </c>
      <c r="Q3" t="str">
        <f>_xlfn.CONCAT(L3," = ",MROUND(D2*100,0.01)," % (",N3,")")</f>
        <v>Part de la consommation de fécule par les autres IAA = 70 % (FranceAgriMer)</v>
      </c>
      <c r="R3" s="16">
        <f>Etiquettes!$J$15</f>
        <v>0</v>
      </c>
      <c r="S3" s="16" t="s">
        <v>699</v>
      </c>
      <c r="T3" s="16">
        <f>Etiquettes!$H$17</f>
        <v>0</v>
      </c>
      <c r="V3" s="381"/>
    </row>
    <row r="4" spans="1:22">
      <c r="A4" s="2">
        <f t="shared" ref="A4:A15" si="0">A2+1</f>
        <v>94</v>
      </c>
      <c r="B4" s="1" t="str">
        <f>Produits!$B$25</f>
        <v>Fécule de pommes de terre</v>
      </c>
      <c r="C4" s="1" t="str">
        <f>Secteurs!$B$13</f>
        <v>Débouchés</v>
      </c>
      <c r="D4" s="206">
        <f>'Transformation - FranceAgriMer'!J42</f>
        <v>0.06</v>
      </c>
      <c r="G4" s="1">
        <f>Etiquettes!$H$5</f>
        <v>0</v>
      </c>
      <c r="H4" s="1">
        <f>Etiquettes!$I$4</f>
        <v>0</v>
      </c>
      <c r="I4" s="16">
        <f>Etiquettes!$H$3</f>
        <v>0</v>
      </c>
      <c r="J4" s="2">
        <v>2019</v>
      </c>
      <c r="K4" s="16">
        <f>Etiquettes!$H$6</f>
        <v>0</v>
      </c>
      <c r="Q4" s="2"/>
      <c r="R4" s="2"/>
      <c r="S4" s="16"/>
      <c r="T4" s="16"/>
      <c r="V4" s="381"/>
    </row>
    <row r="5" spans="1:22">
      <c r="A5" s="2">
        <f t="shared" si="0"/>
        <v>94</v>
      </c>
      <c r="B5" s="1" t="str">
        <f>Produits!$B$25</f>
        <v>Fécule de pommes de terre</v>
      </c>
      <c r="C5" s="1" t="str">
        <f>Secteurs!$B$24</f>
        <v>Chimie/Pharmacie</v>
      </c>
      <c r="D5" s="1">
        <v>-1</v>
      </c>
      <c r="G5" s="1">
        <f>Etiquettes!$H$5</f>
        <v>0</v>
      </c>
      <c r="H5" s="1">
        <f>Etiquettes!$I$4</f>
        <v>0</v>
      </c>
      <c r="I5" s="16">
        <f>Etiquettes!$H$3</f>
        <v>0</v>
      </c>
      <c r="J5" s="2">
        <v>2019</v>
      </c>
      <c r="K5" s="16">
        <f>Etiquettes!$H$6</f>
        <v>0</v>
      </c>
      <c r="L5" s="16" t="s">
        <v>705</v>
      </c>
      <c r="M5" s="16" t="s">
        <v>701</v>
      </c>
      <c r="N5" s="1" t="str">
        <f>'Transformation - FranceAgriMer'!$B$6</f>
        <v>FranceAgriMer</v>
      </c>
      <c r="O5" s="16" t="s">
        <v>49</v>
      </c>
      <c r="P5" s="15">
        <f>Etiquettes!$J$11</f>
        <v>0</v>
      </c>
      <c r="Q5" t="str">
        <f>_xlfn.CONCAT(L5," = ",MROUND(D4*100,0.01)," % (",N5,")")</f>
        <v>Part de la consommation de fécule par la Chimie-Pharmacie = 6 % (FranceAgriMer)</v>
      </c>
      <c r="R5" s="16">
        <f>Etiquettes!$J$15</f>
        <v>0</v>
      </c>
      <c r="S5" s="16" t="s">
        <v>699</v>
      </c>
      <c r="T5" s="16">
        <f>Etiquettes!$H$17</f>
        <v>0</v>
      </c>
      <c r="V5" s="381"/>
    </row>
    <row r="6" spans="1:22">
      <c r="A6" s="2">
        <f t="shared" si="0"/>
        <v>95</v>
      </c>
      <c r="B6" s="1" t="str">
        <f>Produits!$B$25</f>
        <v>Fécule de pommes de terre</v>
      </c>
      <c r="C6" s="1" t="str">
        <f>Secteurs!$B$13</f>
        <v>Débouchés</v>
      </c>
      <c r="D6" s="206">
        <f>'Transformation - FranceAgriMer'!J43</f>
        <v>0.24</v>
      </c>
      <c r="G6" s="1">
        <f>Etiquettes!$H$5</f>
        <v>0</v>
      </c>
      <c r="H6" s="1">
        <f>Etiquettes!$I$4</f>
        <v>0</v>
      </c>
      <c r="I6" s="16">
        <f>Etiquettes!$H$3</f>
        <v>0</v>
      </c>
      <c r="J6" s="2">
        <v>2019</v>
      </c>
      <c r="K6" s="16">
        <f>Etiquettes!$H$6</f>
        <v>0</v>
      </c>
      <c r="Q6" s="2"/>
      <c r="R6" s="2"/>
      <c r="S6" s="16"/>
      <c r="T6" s="16"/>
      <c r="V6" s="381"/>
    </row>
    <row r="7" spans="1:22" ht="15" customHeight="1" thickBot="1">
      <c r="A7" s="2">
        <f t="shared" si="0"/>
        <v>95</v>
      </c>
      <c r="B7" s="1" t="str">
        <f>Produits!$B$25</f>
        <v>Fécule de pommes de terre</v>
      </c>
      <c r="C7" s="1" t="str">
        <f>Secteurs!$B$25</f>
        <v>Papetrie/Cartonnerie</v>
      </c>
      <c r="D7" s="1">
        <v>-1</v>
      </c>
      <c r="G7" s="1">
        <f>Etiquettes!$H$5</f>
        <v>0</v>
      </c>
      <c r="H7" s="1">
        <f>Etiquettes!$I$4</f>
        <v>0</v>
      </c>
      <c r="I7" s="16">
        <f>Etiquettes!$H$3</f>
        <v>0</v>
      </c>
      <c r="J7" s="2">
        <v>2019</v>
      </c>
      <c r="K7" s="16">
        <f>Etiquettes!$H$6</f>
        <v>0</v>
      </c>
      <c r="L7" s="16" t="s">
        <v>707</v>
      </c>
      <c r="M7" s="16" t="s">
        <v>701</v>
      </c>
      <c r="N7" s="1" t="str">
        <f>'Transformation - FranceAgriMer'!$B$6</f>
        <v>FranceAgriMer</v>
      </c>
      <c r="O7" s="16" t="s">
        <v>49</v>
      </c>
      <c r="P7" s="15">
        <f>Etiquettes!$J$11</f>
        <v>0</v>
      </c>
      <c r="Q7" t="str">
        <f>_xlfn.CONCAT(L7," = ",MROUND(D6*100,0.01)," % (",N7,")")</f>
        <v>Part de la consommation de fécule par la Papetrie-Cartonnerie = 24 % (FranceAgriMer)</v>
      </c>
      <c r="R7" s="16">
        <f>Etiquettes!$J$15</f>
        <v>0</v>
      </c>
      <c r="S7" s="16" t="s">
        <v>699</v>
      </c>
      <c r="T7" s="16">
        <f>Etiquettes!$H$17</f>
        <v>0</v>
      </c>
      <c r="V7" s="381"/>
    </row>
    <row r="8" spans="1:22" ht="14.4" customHeight="1">
      <c r="A8" s="2">
        <f t="shared" si="0"/>
        <v>96</v>
      </c>
      <c r="B8" s="1" t="str">
        <f>Produits!$B$25</f>
        <v>Fécule de pommes de terre</v>
      </c>
      <c r="C8" s="1" t="str">
        <f>Secteurs!$B$13</f>
        <v>Débouchés</v>
      </c>
      <c r="D8" s="206">
        <f>'Transformation - FranceAgriMer'!J41</f>
        <v>0.7</v>
      </c>
      <c r="G8" s="1">
        <f>Etiquettes!$H$5</f>
        <v>0</v>
      </c>
      <c r="H8" s="1">
        <f>Etiquettes!$H$4</f>
        <v>0</v>
      </c>
      <c r="I8" s="16">
        <f>Etiquettes!$H$3</f>
        <v>0</v>
      </c>
      <c r="J8" s="2">
        <v>2019</v>
      </c>
      <c r="K8" s="16">
        <f>Etiquettes!$H$6</f>
        <v>0</v>
      </c>
      <c r="S8" s="16"/>
      <c r="T8" s="16"/>
      <c r="V8" s="380" t="s">
        <v>865</v>
      </c>
    </row>
    <row r="9" spans="1:22">
      <c r="A9" s="2">
        <f t="shared" si="0"/>
        <v>96</v>
      </c>
      <c r="B9" s="1" t="str">
        <f>Produits!$B$25</f>
        <v>Fécule de pommes de terre</v>
      </c>
      <c r="C9" s="1" t="str">
        <f>Secteurs!$B$20</f>
        <v>Autres IAA</v>
      </c>
      <c r="D9" s="1">
        <v>-1</v>
      </c>
      <c r="G9" s="1">
        <f>Etiquettes!$H$5</f>
        <v>0</v>
      </c>
      <c r="H9" s="1">
        <f>Etiquettes!$H$4</f>
        <v>0</v>
      </c>
      <c r="I9" s="16">
        <f>Etiquettes!$H$3</f>
        <v>0</v>
      </c>
      <c r="J9" s="2">
        <v>2019</v>
      </c>
      <c r="K9" s="16">
        <f>Etiquettes!$H$6</f>
        <v>0</v>
      </c>
      <c r="L9" s="16" t="s">
        <v>703</v>
      </c>
      <c r="M9" s="16" t="s">
        <v>701</v>
      </c>
      <c r="N9" s="1" t="str">
        <f>'Transformation - FranceAgriMer'!$B$6</f>
        <v>FranceAgriMer</v>
      </c>
      <c r="O9" s="16" t="s">
        <v>49</v>
      </c>
      <c r="P9" s="15">
        <f>Etiquettes!$J$11</f>
        <v>0</v>
      </c>
      <c r="Q9" t="str">
        <f>_xlfn.CONCAT(L9," = ",MROUND(D8*100,0.01)," % (",N9,")")</f>
        <v>Part de la consommation de fécule par les autres IAA = 70 % (FranceAgriMer)</v>
      </c>
      <c r="R9" s="16">
        <f>Etiquettes!$K$15</f>
        <v>0</v>
      </c>
      <c r="S9" s="16" t="s">
        <v>699</v>
      </c>
      <c r="T9" s="16">
        <f>Etiquettes!$H$17</f>
        <v>0</v>
      </c>
      <c r="V9" s="381"/>
    </row>
    <row r="10" spans="1:22">
      <c r="A10" s="2">
        <f t="shared" si="0"/>
        <v>97</v>
      </c>
      <c r="B10" s="1" t="str">
        <f>Produits!$B$25</f>
        <v>Fécule de pommes de terre</v>
      </c>
      <c r="C10" s="1" t="str">
        <f>Secteurs!$B$13</f>
        <v>Débouchés</v>
      </c>
      <c r="D10" s="206">
        <f>'Transformation - FranceAgriMer'!J42</f>
        <v>0.06</v>
      </c>
      <c r="G10" s="1">
        <f>Etiquettes!$H$5</f>
        <v>0</v>
      </c>
      <c r="H10" s="1">
        <f>Etiquettes!$H$4</f>
        <v>0</v>
      </c>
      <c r="I10" s="16">
        <f>Etiquettes!$H$3</f>
        <v>0</v>
      </c>
      <c r="J10" s="2">
        <v>2019</v>
      </c>
      <c r="K10" s="16">
        <f>Etiquettes!$H$6</f>
        <v>0</v>
      </c>
      <c r="Q10" s="2"/>
      <c r="R10" s="2"/>
      <c r="S10" s="16"/>
      <c r="T10" s="16"/>
      <c r="V10" s="381"/>
    </row>
    <row r="11" spans="1:22">
      <c r="A11" s="2">
        <f t="shared" si="0"/>
        <v>97</v>
      </c>
      <c r="B11" s="1" t="str">
        <f>Produits!$B$25</f>
        <v>Fécule de pommes de terre</v>
      </c>
      <c r="C11" s="1" t="str">
        <f>Secteurs!$B$24</f>
        <v>Chimie/Pharmacie</v>
      </c>
      <c r="D11" s="1">
        <v>-1</v>
      </c>
      <c r="G11" s="1">
        <f>Etiquettes!$H$5</f>
        <v>0</v>
      </c>
      <c r="H11" s="1">
        <f>Etiquettes!$H$4</f>
        <v>0</v>
      </c>
      <c r="I11" s="16">
        <f>Etiquettes!$H$3</f>
        <v>0</v>
      </c>
      <c r="J11" s="2">
        <v>2019</v>
      </c>
      <c r="K11" s="16">
        <f>Etiquettes!$H$6</f>
        <v>0</v>
      </c>
      <c r="L11" s="16" t="s">
        <v>705</v>
      </c>
      <c r="M11" s="16" t="s">
        <v>701</v>
      </c>
      <c r="N11" s="1" t="str">
        <f>'Transformation - FranceAgriMer'!$B$6</f>
        <v>FranceAgriMer</v>
      </c>
      <c r="O11" s="16" t="s">
        <v>49</v>
      </c>
      <c r="P11" s="15">
        <f>Etiquettes!$J$11</f>
        <v>0</v>
      </c>
      <c r="Q11" t="str">
        <f>_xlfn.CONCAT(L11," = ",MROUND(D10*100,0.01)," % (",N11,")")</f>
        <v>Part de la consommation de fécule par la Chimie-Pharmacie = 6 % (FranceAgriMer)</v>
      </c>
      <c r="R11" s="16">
        <f>Etiquettes!$K$15</f>
        <v>0</v>
      </c>
      <c r="S11" s="16" t="s">
        <v>699</v>
      </c>
      <c r="T11" s="16">
        <f>Etiquettes!$H$17</f>
        <v>0</v>
      </c>
      <c r="V11" s="381"/>
    </row>
    <row r="12" spans="1:22">
      <c r="A12" s="2">
        <f t="shared" si="0"/>
        <v>98</v>
      </c>
      <c r="B12" s="1" t="str">
        <f>Produits!$B$25</f>
        <v>Fécule de pommes de terre</v>
      </c>
      <c r="C12" s="1" t="str">
        <f>Secteurs!$B$13</f>
        <v>Débouchés</v>
      </c>
      <c r="D12" s="206">
        <f>'Transformation - FranceAgriMer'!J43</f>
        <v>0.24</v>
      </c>
      <c r="G12" s="1">
        <f>Etiquettes!$H$5</f>
        <v>0</v>
      </c>
      <c r="H12" s="1">
        <f>Etiquettes!$H$4</f>
        <v>0</v>
      </c>
      <c r="I12" s="16">
        <f>Etiquettes!$H$3</f>
        <v>0</v>
      </c>
      <c r="J12" s="2">
        <v>2019</v>
      </c>
      <c r="K12" s="16">
        <f>Etiquettes!$H$6</f>
        <v>0</v>
      </c>
      <c r="Q12" s="2"/>
      <c r="R12" s="2"/>
      <c r="S12" s="16"/>
      <c r="T12" s="16"/>
      <c r="V12" s="381"/>
    </row>
    <row r="13" spans="1:22">
      <c r="A13" s="2">
        <f t="shared" si="0"/>
        <v>98</v>
      </c>
      <c r="B13" s="1" t="str">
        <f>Produits!$B$25</f>
        <v>Fécule de pommes de terre</v>
      </c>
      <c r="C13" s="1" t="str">
        <f>Secteurs!$B$25</f>
        <v>Papetrie/Cartonnerie</v>
      </c>
      <c r="D13" s="1">
        <v>-1</v>
      </c>
      <c r="G13" s="1">
        <f>Etiquettes!$H$5</f>
        <v>0</v>
      </c>
      <c r="H13" s="1">
        <f>Etiquettes!$H$4</f>
        <v>0</v>
      </c>
      <c r="I13" s="16">
        <f>Etiquettes!$H$3</f>
        <v>0</v>
      </c>
      <c r="J13" s="2">
        <v>2019</v>
      </c>
      <c r="K13" s="16">
        <f>Etiquettes!$H$6</f>
        <v>0</v>
      </c>
      <c r="L13" s="16" t="s">
        <v>707</v>
      </c>
      <c r="M13" s="16" t="s">
        <v>701</v>
      </c>
      <c r="N13" s="1" t="str">
        <f>'Transformation - FranceAgriMer'!$B$6</f>
        <v>FranceAgriMer</v>
      </c>
      <c r="O13" s="16" t="s">
        <v>49</v>
      </c>
      <c r="P13" s="15">
        <f>Etiquettes!$J$11</f>
        <v>0</v>
      </c>
      <c r="Q13" t="str">
        <f>_xlfn.CONCAT(L13," = ",MROUND(D12*100,0.01)," % (",N13,")")</f>
        <v>Part de la consommation de fécule par la Papetrie-Cartonnerie = 24 % (FranceAgriMer)</v>
      </c>
      <c r="R13" s="16">
        <f>Etiquettes!$K$15</f>
        <v>0</v>
      </c>
      <c r="S13" s="16" t="s">
        <v>699</v>
      </c>
      <c r="T13" s="16">
        <f>Etiquettes!$H$17</f>
        <v>0</v>
      </c>
      <c r="V13" s="381"/>
    </row>
    <row r="14" spans="1:22">
      <c r="A14" s="2">
        <f t="shared" si="0"/>
        <v>99</v>
      </c>
      <c r="B14" s="1" t="str">
        <f>Produits!$B$25</f>
        <v>Fécule de pommes de terre</v>
      </c>
      <c r="C14" s="1" t="str">
        <f>Secteurs!$B$13</f>
        <v>Débouchés</v>
      </c>
      <c r="D14" s="206">
        <f>61/39</f>
        <v>1.5641025641025641</v>
      </c>
      <c r="G14" s="1">
        <f>Etiquettes!$H$5</f>
        <v>0</v>
      </c>
      <c r="H14" s="1" t="s">
        <v>868</v>
      </c>
      <c r="I14" s="16">
        <f>Etiquettes!$H$3</f>
        <v>0</v>
      </c>
      <c r="J14" s="2" t="s">
        <v>449</v>
      </c>
      <c r="K14" s="16">
        <f>Etiquettes!$H$6</f>
        <v>0</v>
      </c>
      <c r="S14" s="16"/>
      <c r="T14" s="16"/>
    </row>
    <row r="15" spans="1:22">
      <c r="A15" s="2">
        <f t="shared" si="0"/>
        <v>99</v>
      </c>
      <c r="B15" s="1" t="str">
        <f>Produits!$B$25</f>
        <v>Fécule de pommes de terre</v>
      </c>
      <c r="C15" s="1" t="str">
        <f>Secteurs!$B$32</f>
        <v>Exportations</v>
      </c>
      <c r="D15" s="1">
        <v>-1</v>
      </c>
      <c r="G15" s="1">
        <f>Etiquettes!$H$5</f>
        <v>0</v>
      </c>
      <c r="H15" s="1" t="s">
        <v>868</v>
      </c>
      <c r="I15" s="16">
        <f>Etiquettes!$H$3</f>
        <v>0</v>
      </c>
      <c r="J15" s="2" t="s">
        <v>449</v>
      </c>
      <c r="K15" s="16">
        <f>Etiquettes!$H$6</f>
        <v>0</v>
      </c>
      <c r="L15" s="16" t="s">
        <v>764</v>
      </c>
      <c r="M15" s="16" t="s">
        <v>760</v>
      </c>
      <c r="O15" s="16"/>
      <c r="P15" s="15">
        <f>Etiquettes!$J$11</f>
        <v>0</v>
      </c>
      <c r="Q15" t="str">
        <f>_xlfn.CONCAT(L15," = ",MROUND(D14*100,0.01)," % (",N15,")")</f>
        <v>Part d'exportation de la fécule = 156,41 % ()</v>
      </c>
      <c r="R15" s="16">
        <f>Etiquettes!$K$15</f>
        <v>0</v>
      </c>
      <c r="S15" s="16" t="s">
        <v>699</v>
      </c>
      <c r="T15" s="16">
        <f>Etiquettes!$H$17</f>
        <v>0</v>
      </c>
    </row>
    <row r="18" spans="20:20">
      <c r="T18" s="16"/>
    </row>
    <row r="19" spans="20:20">
      <c r="T19" s="16"/>
    </row>
    <row r="20" spans="20:20">
      <c r="T20" s="16"/>
    </row>
  </sheetData>
  <mergeCells count="2">
    <mergeCell ref="V8:V13"/>
    <mergeCell ref="V2:V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1" bestFit="1" customWidth="1"/>
    <col min="3" max="3" width="14.33203125" style="1" customWidth="1"/>
    <col min="4" max="4" width="13.109375" style="1" customWidth="1"/>
    <col min="5" max="5" width="19.109375" style="1" bestFit="1" customWidth="1"/>
    <col min="6" max="8" width="9.5546875" style="1" customWidth="1"/>
    <col min="9" max="13" width="14.44140625" style="15" customWidth="1"/>
    <col min="14" max="14" width="9.5546875" style="1" bestFit="1" customWidth="1"/>
    <col min="15" max="15" width="9.109375" style="1" customWidth="1"/>
    <col min="16" max="16384" width="9.109375" style="1"/>
  </cols>
  <sheetData>
    <row r="1" spans="1:18" ht="15" customHeight="1" thickBot="1">
      <c r="A1" s="10" t="s">
        <v>333</v>
      </c>
      <c r="B1" s="11" t="s">
        <v>334</v>
      </c>
      <c r="C1" s="11" t="s">
        <v>335</v>
      </c>
      <c r="D1" s="11" t="s">
        <v>336</v>
      </c>
      <c r="E1" s="1" t="str">
        <f t="array" ref="E1:R8">_xlfn._xlws.FILTER('Contraintes   '!G1:T194,ISTEXT('Contraintes   '!P1:P194))</f>
        <v>Campagne</v>
      </c>
      <c r="F1" s="1" t="str">
        <v>Filière</v>
      </c>
      <c r="G1" s="1" t="str">
        <v>Type de matière</v>
      </c>
      <c r="H1" s="1" t="str">
        <v>Territoire</v>
      </c>
      <c r="I1" s="1" t="str">
        <v>Unité</v>
      </c>
      <c r="J1" s="1" t="str">
        <v>Type de donnée collectée</v>
      </c>
      <c r="K1" s="1" t="str">
        <v>Source</v>
      </c>
      <c r="L1" s="1" t="str">
        <v>Information collectée</v>
      </c>
      <c r="M1" s="1" t="str">
        <v>Traduction</v>
      </c>
      <c r="N1" s="1" t="str">
        <v>Hypothèse</v>
      </c>
      <c r="O1" s="1" t="str">
        <v>Année de la donnée collectée</v>
      </c>
      <c r="P1" s="1" t="str">
        <v>Incohérence données collectées</v>
      </c>
      <c r="Q1" s="1" t="str">
        <v>Fiabilité des données</v>
      </c>
      <c r="R1" s="1" t="str">
        <v>Méthode</v>
      </c>
    </row>
    <row r="2" spans="1:18">
      <c r="A2" s="1" t="e" vm="1">
        <f t="array" ref="A2:B8">_xlfn._xlws.FILTER('Contraintes   '!B2:C194,ISTEXT('Contraintes   '!P2:P194))</f>
        <v>#VALUE!</v>
      </c>
      <c r="B2" s="1" t="e" vm="1">
        <v>#VALUE!</v>
      </c>
      <c r="E2" s="1" t="str">
        <v>Campagne</v>
      </c>
      <c r="F2" s="1" t="str">
        <v>Filière</v>
      </c>
      <c r="G2" s="1" t="str">
        <v>Type de matière</v>
      </c>
      <c r="H2" s="1" t="str">
        <v>Territoire</v>
      </c>
      <c r="I2" s="1" t="str">
        <v>Unité</v>
      </c>
      <c r="J2" s="1" t="str">
        <v>Type de donnée collectée</v>
      </c>
      <c r="K2" s="1" t="str">
        <v>Source</v>
      </c>
      <c r="L2" s="1" t="str">
        <v>Information collectée</v>
      </c>
      <c r="M2" s="1" t="str">
        <v>Traduction</v>
      </c>
      <c r="N2" s="1" t="str">
        <v>Hypothèse</v>
      </c>
      <c r="O2" s="1" t="str">
        <v>Année de la donnée collectée</v>
      </c>
      <c r="P2" s="1" t="str">
        <v>Incohérence données collectées</v>
      </c>
      <c r="Q2" s="1" t="str">
        <v>Fiabilité des données</v>
      </c>
      <c r="R2" s="1" t="str">
        <v>Méthode</v>
      </c>
    </row>
    <row r="3" spans="1:18">
      <c r="A3" s="1" t="e" vm="1">
        <v>#VALUE!</v>
      </c>
      <c r="B3" s="1" t="e" vm="1">
        <v>#VALUE!</v>
      </c>
      <c r="E3" s="1" t="str">
        <v>Campagne</v>
      </c>
      <c r="F3" s="1" t="str">
        <v>Filière</v>
      </c>
      <c r="G3" s="1" t="str">
        <v>Type de matière</v>
      </c>
      <c r="H3" s="1" t="str">
        <v>Territoire</v>
      </c>
      <c r="I3" s="1" t="str">
        <v>Unité</v>
      </c>
      <c r="J3" s="1" t="str">
        <v>Type de donnée collectée</v>
      </c>
      <c r="K3" s="1" t="str">
        <v>Source</v>
      </c>
      <c r="L3" s="1" t="str">
        <v>Information collectée</v>
      </c>
      <c r="M3" s="1" t="str">
        <v>Traduction</v>
      </c>
      <c r="N3" s="1" t="str">
        <v>Hypothèse</v>
      </c>
      <c r="O3" s="1" t="str">
        <v>Année de la donnée collectée</v>
      </c>
      <c r="P3" s="1" t="str">
        <v>Incohérence données collectées</v>
      </c>
      <c r="Q3" s="1" t="str">
        <v>Fiabilité des données</v>
      </c>
      <c r="R3" s="1" t="str">
        <v>Méthode</v>
      </c>
    </row>
    <row r="4" spans="1:18">
      <c r="A4" s="1" t="e" vm="1">
        <v>#VALUE!</v>
      </c>
      <c r="B4" s="1" t="e" vm="1">
        <v>#VALUE!</v>
      </c>
      <c r="E4" s="1" t="str">
        <v>Campagne</v>
      </c>
      <c r="F4" s="1" t="str">
        <v>Filière</v>
      </c>
      <c r="G4" s="1" t="str">
        <v>Type de matière</v>
      </c>
      <c r="H4" s="1" t="str">
        <v>Territoire</v>
      </c>
      <c r="I4" s="1" t="str">
        <v>Unité</v>
      </c>
      <c r="J4" s="1" t="str">
        <v>Type de donnée collectée</v>
      </c>
      <c r="K4" s="1" t="str">
        <v>Source</v>
      </c>
      <c r="L4" s="1" t="str">
        <v>Information collectée</v>
      </c>
      <c r="M4" s="1" t="str">
        <v>Traduction</v>
      </c>
      <c r="N4" s="1" t="str">
        <v>Hypothèse</v>
      </c>
      <c r="O4" s="1" t="str">
        <v>Année de la donnée collectée</v>
      </c>
      <c r="P4" s="1" t="str">
        <v>Incohérence données collectées</v>
      </c>
      <c r="Q4" s="1" t="str">
        <v>Fiabilité des données</v>
      </c>
      <c r="R4" s="1" t="str">
        <v>Méthode</v>
      </c>
    </row>
    <row r="5" spans="1:18">
      <c r="A5" s="1" t="e" vm="1">
        <v>#VALUE!</v>
      </c>
      <c r="B5" s="1" t="e" vm="1">
        <v>#VALUE!</v>
      </c>
      <c r="E5" s="1" t="str">
        <v>Campagne</v>
      </c>
      <c r="F5" s="1" t="str">
        <v>Filière</v>
      </c>
      <c r="G5" s="1" t="str">
        <v>Type de matière</v>
      </c>
      <c r="H5" s="1" t="str">
        <v>Territoire</v>
      </c>
      <c r="I5" s="1" t="str">
        <v>Unité</v>
      </c>
      <c r="J5" s="1" t="str">
        <v>Type de donnée collectée</v>
      </c>
      <c r="K5" s="1" t="str">
        <v>Source</v>
      </c>
      <c r="L5" s="1" t="str">
        <v>Information collectée</v>
      </c>
      <c r="M5" s="1" t="str">
        <v>Traduction</v>
      </c>
      <c r="N5" s="1" t="str">
        <v>Hypothèse</v>
      </c>
      <c r="O5" s="1" t="str">
        <v>Année de la donnée collectée</v>
      </c>
      <c r="P5" s="1" t="str">
        <v>Incohérence données collectées</v>
      </c>
      <c r="Q5" s="1" t="str">
        <v>Fiabilité des données</v>
      </c>
      <c r="R5" s="1" t="str">
        <v>Méthode</v>
      </c>
    </row>
    <row r="6" spans="1:18">
      <c r="A6" s="1" t="e" vm="1">
        <v>#VALUE!</v>
      </c>
      <c r="B6" s="1" t="e" vm="1">
        <v>#VALUE!</v>
      </c>
      <c r="E6" s="1" t="str">
        <v>Campagne</v>
      </c>
      <c r="F6" s="1" t="str">
        <v>Filière</v>
      </c>
      <c r="G6" s="1" t="str">
        <v>Type de matière</v>
      </c>
      <c r="H6" s="1" t="str">
        <v>Territoire</v>
      </c>
      <c r="I6" s="1" t="str">
        <v>Unité</v>
      </c>
      <c r="J6" s="1" t="str">
        <v>Type de donnée collectée</v>
      </c>
      <c r="K6" s="1" t="str">
        <v>Source</v>
      </c>
      <c r="L6" s="1" t="str">
        <v>Information collectée</v>
      </c>
      <c r="M6" s="1" t="str">
        <v>Traduction</v>
      </c>
      <c r="N6" s="1" t="str">
        <v>Hypothèse</v>
      </c>
      <c r="O6" s="1" t="str">
        <v>Année de la donnée collectée</v>
      </c>
      <c r="P6" s="1" t="str">
        <v>Incohérence données collectées</v>
      </c>
      <c r="Q6" s="1" t="str">
        <v>Fiabilité des données</v>
      </c>
      <c r="R6" s="1" t="str">
        <v>Méthode</v>
      </c>
    </row>
    <row r="7" spans="1:18">
      <c r="A7" s="1" t="e" vm="1">
        <v>#VALUE!</v>
      </c>
      <c r="B7" s="1" t="e" vm="1">
        <v>#VALUE!</v>
      </c>
      <c r="E7" s="1" t="str">
        <v>Campagne</v>
      </c>
      <c r="F7" s="1" t="str">
        <v>Filière</v>
      </c>
      <c r="G7" s="1" t="str">
        <v>Type de matière</v>
      </c>
      <c r="H7" s="1" t="str">
        <v>Territoire</v>
      </c>
      <c r="I7" s="1" t="str">
        <v>Unité</v>
      </c>
      <c r="J7" s="1" t="str">
        <v>Type de donnée collectée</v>
      </c>
      <c r="K7" s="1" t="str">
        <v>Source</v>
      </c>
      <c r="L7" s="1" t="str">
        <v>Information collectée</v>
      </c>
      <c r="M7" s="1" t="str">
        <v>Traduction</v>
      </c>
      <c r="N7" s="1" t="str">
        <v>Hypothèse</v>
      </c>
      <c r="O7" s="1" t="str">
        <v>Année de la donnée collectée</v>
      </c>
      <c r="P7" s="1" t="str">
        <v>Incohérence données collectées</v>
      </c>
      <c r="Q7" s="1" t="str">
        <v>Fiabilité des données</v>
      </c>
      <c r="R7" s="1" t="str">
        <v>Méthode</v>
      </c>
    </row>
    <row r="8" spans="1:18">
      <c r="A8" s="1" t="e" vm="1">
        <v>#VALUE!</v>
      </c>
      <c r="B8" s="1" t="e" vm="1">
        <v>#VALUE!</v>
      </c>
      <c r="E8" s="1" t="str">
        <v>Campagne</v>
      </c>
      <c r="F8" s="1" t="str">
        <v>Filière</v>
      </c>
      <c r="G8" s="1" t="str">
        <v>Type de matière</v>
      </c>
      <c r="H8" s="1" t="str">
        <v>Territoire</v>
      </c>
      <c r="I8" s="1" t="str">
        <v>Unité</v>
      </c>
      <c r="J8" s="1" t="str">
        <v>Type de donnée collectée</v>
      </c>
      <c r="K8" s="1" t="str">
        <v>Source</v>
      </c>
      <c r="L8" s="1" t="str">
        <v>Information collectée</v>
      </c>
      <c r="M8" s="1" t="str">
        <v>Traduction</v>
      </c>
      <c r="N8" s="1" t="str">
        <v>Hypothèse</v>
      </c>
      <c r="O8" s="1" t="str">
        <v>Année de la donnée collectée</v>
      </c>
      <c r="P8" s="1" t="str">
        <v>Incohérence données collectées</v>
      </c>
      <c r="Q8" s="1" t="str">
        <v>Fiabilité des données</v>
      </c>
      <c r="R8" s="1" t="str">
        <v>Méthode</v>
      </c>
    </row>
    <row r="9" spans="1:18">
      <c r="I9" s="1"/>
      <c r="J9" s="1"/>
      <c r="K9" s="1"/>
      <c r="L9" s="1"/>
      <c r="M9" s="1"/>
    </row>
    <row r="10" spans="1:18">
      <c r="I10" s="1"/>
      <c r="J10" s="1"/>
      <c r="K10" s="1"/>
      <c r="L10" s="1"/>
      <c r="M10" s="1"/>
    </row>
    <row r="11" spans="1:18">
      <c r="I11" s="1"/>
      <c r="J11" s="1"/>
      <c r="K11" s="1"/>
      <c r="L11" s="1"/>
      <c r="M11" s="1"/>
    </row>
    <row r="12" spans="1:18">
      <c r="I12" s="1"/>
      <c r="J12" s="1"/>
      <c r="K12" s="1"/>
      <c r="L12" s="1"/>
      <c r="M12" s="1"/>
    </row>
    <row r="13" spans="1:18">
      <c r="I13" s="1"/>
      <c r="J13" s="1"/>
      <c r="K13" s="1"/>
      <c r="L13" s="1"/>
      <c r="M13" s="1"/>
    </row>
    <row r="14" spans="1:18">
      <c r="I14" s="1"/>
      <c r="J14" s="1"/>
      <c r="K14" s="1"/>
      <c r="L14" s="1"/>
      <c r="M14" s="1"/>
    </row>
    <row r="15" spans="1:18">
      <c r="I15" s="1"/>
      <c r="J15" s="1"/>
      <c r="K15" s="1"/>
      <c r="L15" s="1"/>
      <c r="M15" s="1"/>
    </row>
    <row r="16" spans="1:18">
      <c r="I16" s="1"/>
      <c r="J16" s="1"/>
      <c r="K16" s="1"/>
      <c r="L16" s="1"/>
      <c r="M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K143"/>
  <sheetViews>
    <sheetView workbookViewId="0">
      <selection activeCell="G10" sqref="G10"/>
    </sheetView>
  </sheetViews>
  <sheetFormatPr baseColWidth="10" defaultRowHeight="14.4"/>
  <cols>
    <col min="1" max="1" width="12.109375" style="207" bestFit="1" customWidth="1"/>
    <col min="2" max="2" width="30" style="207" bestFit="1" customWidth="1"/>
  </cols>
  <sheetData>
    <row r="1" spans="1:11" s="207" customFormat="1" ht="15" customHeight="1" thickBot="1">
      <c r="A1" s="279" t="s">
        <v>15</v>
      </c>
      <c r="B1" s="309" t="s">
        <v>486</v>
      </c>
    </row>
    <row r="2" spans="1:11" s="207" customFormat="1">
      <c r="A2" s="27" t="s">
        <v>487</v>
      </c>
      <c r="B2" s="28" t="s">
        <v>870</v>
      </c>
    </row>
    <row r="3" spans="1:11" s="207" customFormat="1">
      <c r="A3" s="29" t="s">
        <v>489</v>
      </c>
      <c r="B3" s="30" t="s">
        <v>928</v>
      </c>
    </row>
    <row r="4" spans="1:11" s="207" customFormat="1">
      <c r="A4" s="29" t="s">
        <v>183</v>
      </c>
      <c r="B4" s="30" t="s">
        <v>11</v>
      </c>
    </row>
    <row r="5" spans="1:11" s="207" customFormat="1">
      <c r="A5" s="29" t="s">
        <v>182</v>
      </c>
      <c r="B5" s="30" t="s">
        <v>872</v>
      </c>
    </row>
    <row r="6" spans="1:11" s="207" customFormat="1">
      <c r="A6" s="29" t="s">
        <v>190</v>
      </c>
      <c r="B6" s="1" t="s">
        <v>362</v>
      </c>
    </row>
    <row r="7" spans="1:11" s="207" customFormat="1" ht="15" customHeight="1" thickBot="1">
      <c r="A7" s="31" t="s">
        <v>492</v>
      </c>
      <c r="B7" s="32" t="s">
        <v>493</v>
      </c>
    </row>
    <row r="8" spans="1:11">
      <c r="C8" s="234" t="s">
        <v>929</v>
      </c>
    </row>
    <row r="13" spans="1:11">
      <c r="J13" t="s">
        <v>930</v>
      </c>
      <c r="K13" t="s">
        <v>672</v>
      </c>
    </row>
    <row r="14" spans="1:11">
      <c r="J14" t="s">
        <v>895</v>
      </c>
      <c r="K14" s="238">
        <v>836</v>
      </c>
    </row>
    <row r="15" spans="1:11">
      <c r="J15" t="s">
        <v>896</v>
      </c>
      <c r="K15" s="238">
        <v>85</v>
      </c>
    </row>
    <row r="16" spans="1:11">
      <c r="J16" t="s">
        <v>897</v>
      </c>
      <c r="K16" s="238">
        <v>197</v>
      </c>
    </row>
    <row r="33" spans="3:10">
      <c r="C33" s="234" t="s">
        <v>931</v>
      </c>
    </row>
    <row r="40" spans="3:10">
      <c r="I40" t="s">
        <v>932</v>
      </c>
      <c r="J40" t="s">
        <v>891</v>
      </c>
    </row>
    <row r="41" spans="3:10">
      <c r="I41" t="s">
        <v>892</v>
      </c>
      <c r="J41" s="239">
        <v>0.7</v>
      </c>
    </row>
    <row r="42" spans="3:10">
      <c r="I42" t="s">
        <v>323</v>
      </c>
      <c r="J42" s="239">
        <v>0.06</v>
      </c>
    </row>
    <row r="43" spans="3:10">
      <c r="I43" t="s">
        <v>324</v>
      </c>
      <c r="J43" s="239">
        <v>0.24</v>
      </c>
    </row>
    <row r="91" spans="3:3">
      <c r="C91" s="234" t="s">
        <v>933</v>
      </c>
    </row>
    <row r="122" spans="3:10">
      <c r="C122" s="234" t="s">
        <v>934</v>
      </c>
    </row>
    <row r="128" spans="3:10">
      <c r="I128" t="s">
        <v>935</v>
      </c>
      <c r="J128" t="s">
        <v>936</v>
      </c>
    </row>
    <row r="129" spans="9:10">
      <c r="I129" t="s">
        <v>937</v>
      </c>
      <c r="J129" s="241">
        <v>0.39300000000000002</v>
      </c>
    </row>
    <row r="130" spans="9:10">
      <c r="I130" t="s">
        <v>938</v>
      </c>
      <c r="J130" s="241">
        <v>0.191</v>
      </c>
    </row>
    <row r="131" spans="9:10">
      <c r="I131" t="s">
        <v>939</v>
      </c>
      <c r="J131" s="241">
        <v>0.14799999999999999</v>
      </c>
    </row>
    <row r="132" spans="9:10">
      <c r="I132" t="s">
        <v>940</v>
      </c>
      <c r="J132" s="241">
        <v>4.5999999999999999E-2</v>
      </c>
    </row>
    <row r="133" spans="9:10">
      <c r="I133" t="s">
        <v>941</v>
      </c>
      <c r="J133" s="241">
        <v>0.06</v>
      </c>
    </row>
    <row r="142" spans="9:10">
      <c r="I142" t="s">
        <v>942</v>
      </c>
      <c r="J142" t="s">
        <v>943</v>
      </c>
    </row>
    <row r="143" spans="9:10">
      <c r="I143" t="s">
        <v>314</v>
      </c>
      <c r="J143" s="238">
        <v>336</v>
      </c>
    </row>
  </sheetData>
  <hyperlinks>
    <hyperlink ref="A1" location="SOMMAIRE!A1" display="SOMMAIRE" xr:uid="{00000000-0004-0000-1F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P146"/>
  <sheetViews>
    <sheetView workbookViewId="0">
      <selection activeCell="G10" sqref="G10"/>
    </sheetView>
  </sheetViews>
  <sheetFormatPr baseColWidth="10" defaultRowHeight="14.4"/>
  <cols>
    <col min="1" max="1" width="12.109375" style="26" customWidth="1"/>
    <col min="2" max="2" width="39.5546875" style="26" customWidth="1"/>
    <col min="3" max="7" width="11.5546875" style="6" customWidth="1"/>
    <col min="8" max="16" width="15.6640625" style="6" customWidth="1"/>
    <col min="17" max="17" width="11.5546875" style="6" customWidth="1"/>
    <col min="18" max="16384" width="11.5546875" style="6"/>
  </cols>
  <sheetData>
    <row r="1" spans="1:16" s="26" customFormat="1" ht="15" customHeight="1" thickBot="1">
      <c r="A1" s="279" t="s">
        <v>15</v>
      </c>
      <c r="B1" s="309" t="s">
        <v>486</v>
      </c>
    </row>
    <row r="2" spans="1:16" s="26" customFormat="1">
      <c r="A2" s="27" t="s">
        <v>487</v>
      </c>
      <c r="B2" s="28" t="s">
        <v>944</v>
      </c>
    </row>
    <row r="3" spans="1:16" s="26" customFormat="1">
      <c r="A3" s="29" t="s">
        <v>489</v>
      </c>
      <c r="B3" s="30" t="s">
        <v>945</v>
      </c>
    </row>
    <row r="4" spans="1:16" s="26" customFormat="1">
      <c r="A4" s="29" t="s">
        <v>183</v>
      </c>
      <c r="B4" s="30" t="s">
        <v>585</v>
      </c>
    </row>
    <row r="5" spans="1:16" s="26" customFormat="1">
      <c r="A5" s="29" t="s">
        <v>182</v>
      </c>
      <c r="B5" s="30" t="s">
        <v>946</v>
      </c>
    </row>
    <row r="6" spans="1:16" s="26" customFormat="1">
      <c r="A6" s="29" t="s">
        <v>190</v>
      </c>
      <c r="B6" s="1" t="s">
        <v>947</v>
      </c>
    </row>
    <row r="7" spans="1:16" s="26" customFormat="1" ht="15" customHeight="1" thickBot="1">
      <c r="A7" s="31" t="s">
        <v>492</v>
      </c>
      <c r="B7" s="32" t="s">
        <v>493</v>
      </c>
    </row>
    <row r="8" spans="1:16">
      <c r="C8" s="244" t="s">
        <v>948</v>
      </c>
      <c r="D8" s="244"/>
      <c r="E8" s="244"/>
      <c r="F8" s="244"/>
      <c r="G8" s="244"/>
    </row>
    <row r="12" spans="1:16">
      <c r="N12" s="6">
        <v>2015</v>
      </c>
      <c r="O12" s="6">
        <v>2019</v>
      </c>
      <c r="P12" s="6">
        <v>2023</v>
      </c>
    </row>
    <row r="13" spans="1:16">
      <c r="M13" s="6" t="s">
        <v>949</v>
      </c>
      <c r="N13" s="243">
        <f>31.201+138.218+358.586</f>
        <v>528.005</v>
      </c>
      <c r="O13" s="243">
        <f>31.086+180.152+449.815</f>
        <v>661.053</v>
      </c>
      <c r="P13" s="243">
        <f>33.11+158.685+441.838</f>
        <v>633.63300000000004</v>
      </c>
    </row>
    <row r="31" spans="13:14">
      <c r="N31" s="6" t="s">
        <v>674</v>
      </c>
    </row>
    <row r="32" spans="13:14">
      <c r="M32" s="6" t="s">
        <v>950</v>
      </c>
      <c r="N32" s="243">
        <v>243.93</v>
      </c>
    </row>
    <row r="61" spans="13:14">
      <c r="N61" s="6" t="s">
        <v>674</v>
      </c>
    </row>
    <row r="62" spans="13:14">
      <c r="M62" s="6" t="s">
        <v>951</v>
      </c>
      <c r="N62" s="243">
        <f>52.985+0.075</f>
        <v>53.06</v>
      </c>
    </row>
    <row r="79" spans="3:7">
      <c r="C79" s="244" t="s">
        <v>952</v>
      </c>
      <c r="D79" s="244"/>
      <c r="E79" s="244"/>
      <c r="F79" s="244"/>
      <c r="G79" s="244"/>
    </row>
    <row r="83" spans="10:12">
      <c r="K83" s="6" t="s">
        <v>673</v>
      </c>
      <c r="L83" s="6" t="s">
        <v>674</v>
      </c>
    </row>
    <row r="84" spans="10:12">
      <c r="J84" s="6" t="s">
        <v>949</v>
      </c>
      <c r="K84" s="243">
        <v>666.35699999999997</v>
      </c>
      <c r="L84" s="243">
        <v>640.05200000000002</v>
      </c>
    </row>
    <row r="92" spans="10:12">
      <c r="K92" s="6" t="s">
        <v>673</v>
      </c>
      <c r="L92" s="6" t="s">
        <v>674</v>
      </c>
    </row>
    <row r="93" spans="10:12">
      <c r="J93" s="6" t="s">
        <v>953</v>
      </c>
      <c r="K93" s="243">
        <v>514.577</v>
      </c>
      <c r="L93" s="243">
        <v>450.4</v>
      </c>
    </row>
    <row r="102" spans="10:12">
      <c r="K102" s="6" t="s">
        <v>673</v>
      </c>
      <c r="L102" s="6" t="s">
        <v>674</v>
      </c>
    </row>
    <row r="103" spans="10:12">
      <c r="J103" s="6" t="s">
        <v>951</v>
      </c>
      <c r="K103" s="243">
        <v>39.363</v>
      </c>
      <c r="L103" s="243">
        <v>50.073</v>
      </c>
    </row>
    <row r="104" spans="10:12">
      <c r="J104" s="6" t="s">
        <v>950</v>
      </c>
      <c r="K104" s="243">
        <v>190.92</v>
      </c>
      <c r="L104" s="243">
        <v>239.37899999999999</v>
      </c>
    </row>
    <row r="123" spans="3:7">
      <c r="C123" s="244" t="s">
        <v>954</v>
      </c>
      <c r="D123" s="244"/>
      <c r="E123" s="244"/>
      <c r="F123" s="244"/>
      <c r="G123" s="244"/>
    </row>
    <row r="139" spans="4:7">
      <c r="D139" s="250" t="s">
        <v>955</v>
      </c>
      <c r="E139" s="250"/>
      <c r="F139" s="250"/>
      <c r="G139" s="250"/>
    </row>
    <row r="140" spans="4:7">
      <c r="D140" s="250"/>
      <c r="E140" s="250"/>
      <c r="F140" s="250"/>
      <c r="G140" s="250"/>
    </row>
    <row r="141" spans="4:7">
      <c r="D141" s="250"/>
      <c r="E141" s="250" t="s">
        <v>956</v>
      </c>
      <c r="F141" s="250" t="s">
        <v>957</v>
      </c>
      <c r="G141" s="250" t="s">
        <v>958</v>
      </c>
    </row>
    <row r="142" spans="4:7">
      <c r="D142" s="250" t="s">
        <v>959</v>
      </c>
      <c r="E142" s="251">
        <f>('Récolte - AGRESTE'!AT14+'Récolte - AGRESTE'!AT182)/10^4</f>
        <v>634.69320000000005</v>
      </c>
      <c r="F142" s="251">
        <f>P13</f>
        <v>633.63300000000004</v>
      </c>
      <c r="G142" s="251">
        <f>L84</f>
        <v>640.05200000000002</v>
      </c>
    </row>
    <row r="143" spans="4:7">
      <c r="D143" s="250"/>
      <c r="E143" s="250"/>
      <c r="F143" s="250"/>
      <c r="G143" s="250"/>
    </row>
    <row r="144" spans="4:7">
      <c r="D144" s="250"/>
      <c r="E144" s="250" t="s">
        <v>960</v>
      </c>
      <c r="F144" s="250" t="s">
        <v>957</v>
      </c>
      <c r="G144" s="250" t="s">
        <v>958</v>
      </c>
    </row>
    <row r="145" spans="4:7">
      <c r="D145" s="250" t="s">
        <v>331</v>
      </c>
      <c r="E145" s="252">
        <f>('I&amp;E mensuels - EUROSTAT'!BA20+'I&amp;E mensuels - EUROSTAT'!BC20+'I&amp;E mensuels - EUROSTAT'!BE20+'I&amp;E mensuels - EUROSTAT'!BG20+'I&amp;E mensuels - EUROSTAT'!BI20+'I&amp;E mensuels - EUROSTAT'!BK20+'I&amp;E mensuels - EUROSTAT'!BM20+'I&amp;E mensuels - EUROSTAT'!BO20+'I&amp;E mensuels - EUROSTAT'!BQ20+'I&amp;E mensuels - EUROSTAT'!BS20+'I&amp;E mensuels - EUROSTAT'!BU20+'I&amp;E mensuels - EUROSTAT'!BW20)/10^4</f>
        <v>76.473962</v>
      </c>
      <c r="F145" s="252">
        <f>N62</f>
        <v>53.06</v>
      </c>
      <c r="G145" s="252">
        <f>L103</f>
        <v>50.073</v>
      </c>
    </row>
    <row r="146" spans="4:7">
      <c r="D146" s="250" t="s">
        <v>332</v>
      </c>
      <c r="E146" s="252">
        <f>('I&amp;E mensuels - EUROSTAT'!BB20+'I&amp;E mensuels - EUROSTAT'!BD20+'I&amp;E mensuels - EUROSTAT'!BF20+'I&amp;E mensuels - EUROSTAT'!BH20+'I&amp;E mensuels - EUROSTAT'!BJ20+'I&amp;E mensuels - EUROSTAT'!BL20+'I&amp;E mensuels - EUROSTAT'!BN20+'I&amp;E mensuels - EUROSTAT'!BP20+'I&amp;E mensuels - EUROSTAT'!BR20+'I&amp;E mensuels - EUROSTAT'!BT20+'I&amp;E mensuels - EUROSTAT'!BV20+'I&amp;E mensuels - EUROSTAT'!BX20)/10^4</f>
        <v>234.74358100000001</v>
      </c>
      <c r="F146" s="252">
        <f>N32</f>
        <v>243.93</v>
      </c>
      <c r="G146" s="252">
        <f>L104</f>
        <v>239.37899999999999</v>
      </c>
    </row>
  </sheetData>
  <hyperlinks>
    <hyperlink ref="A1" location="SOMMAIRE!A1" display="SOMMAIRE" xr:uid="{00000000-0004-0000-2000-000000000000}"/>
  </hyperlink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T20"/>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40.109375" style="1" customWidth="1"/>
    <col min="2" max="2" width="23.109375" style="1" customWidth="1"/>
    <col min="3" max="3" width="9.77734375" style="1" bestFit="1" customWidth="1"/>
    <col min="4" max="4" width="12.88671875" style="2" bestFit="1" customWidth="1"/>
    <col min="5" max="5" width="6.6640625" style="1" bestFit="1" customWidth="1"/>
    <col min="6" max="6" width="14.88671875" style="1" bestFit="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Produits!$B$8</f>
        <v>Pommes de terre de consommation</v>
      </c>
      <c r="B2" s="1" t="str">
        <f>Secteurs!$B$17</f>
        <v>Hors domicile</v>
      </c>
      <c r="C2" s="205">
        <f>'Conso RHD - CIRCANA'!M12</f>
        <v>96.6</v>
      </c>
      <c r="D2" s="1"/>
      <c r="E2" s="1">
        <f>Etiquettes!$H$5</f>
        <v>0</v>
      </c>
      <c r="F2" s="15">
        <f>Etiquettes!$J$4</f>
        <v>0</v>
      </c>
      <c r="G2" s="16">
        <f>Etiquettes!$H$3</f>
        <v>0</v>
      </c>
      <c r="H2" s="2" t="s">
        <v>449</v>
      </c>
      <c r="I2" s="16">
        <f>Etiquettes!$H$6</f>
        <v>0</v>
      </c>
      <c r="J2" s="16" t="s">
        <v>455</v>
      </c>
      <c r="K2" s="16"/>
      <c r="L2" s="1" t="s">
        <v>454</v>
      </c>
      <c r="M2" s="16" t="s">
        <v>51</v>
      </c>
      <c r="N2" s="15">
        <f>Etiquettes!$H$11</f>
        <v>0</v>
      </c>
      <c r="O2" s="16" t="str">
        <f>_xlfn.CONCAT(J2,IF(OR(ISBLANK(C2),ISERROR(C2)),"",_xlfn.CONCAT(" = ",MROUND(C2,1)," ",E2," (",L2,")")))</f>
        <v>Consommation de pommes de terre fraîches hors domicile = 97 0 (CIRCANA)</v>
      </c>
      <c r="P2" s="16">
        <f>Etiquettes!$J$15</f>
        <v>0</v>
      </c>
      <c r="Q2" s="16" t="s">
        <v>342</v>
      </c>
      <c r="R2" s="16">
        <f>Etiquettes!$H$17</f>
        <v>0</v>
      </c>
    </row>
    <row r="3" spans="1:20">
      <c r="J3" s="16"/>
      <c r="Q3" s="16"/>
      <c r="R3" s="16"/>
    </row>
    <row r="4" spans="1:20">
      <c r="J4" s="16"/>
      <c r="Q4" s="16"/>
      <c r="R4" s="16"/>
    </row>
    <row r="5" spans="1:20">
      <c r="Q5" s="16"/>
      <c r="R5" s="16"/>
    </row>
    <row r="6" spans="1:20">
      <c r="Q6" s="16"/>
      <c r="R6" s="16"/>
    </row>
    <row r="7" spans="1:20">
      <c r="Q7" s="16"/>
      <c r="R7" s="16"/>
    </row>
    <row r="8" spans="1:20">
      <c r="Q8" s="16"/>
      <c r="R8" s="16"/>
    </row>
    <row r="9" spans="1:20">
      <c r="Q9" s="16"/>
      <c r="R9" s="16"/>
    </row>
    <row r="10" spans="1:20">
      <c r="Q10" s="16"/>
      <c r="R10" s="16"/>
    </row>
    <row r="11" spans="1:20">
      <c r="Q11" s="16"/>
      <c r="R11" s="16"/>
    </row>
    <row r="12" spans="1:20">
      <c r="Q12" s="16"/>
      <c r="R12" s="16"/>
    </row>
    <row r="13" spans="1:20">
      <c r="Q13" s="16"/>
      <c r="R13" s="16"/>
    </row>
    <row r="14" spans="1:20">
      <c r="R14" s="16"/>
    </row>
    <row r="15" spans="1:20">
      <c r="R15" s="16"/>
    </row>
    <row r="18" spans="18:18">
      <c r="R18" s="16"/>
    </row>
    <row r="19" spans="18:18">
      <c r="R19" s="16"/>
    </row>
    <row r="20" spans="18:18">
      <c r="R20" s="16"/>
    </row>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20"/>
  <sheetViews>
    <sheetView workbookViewId="0">
      <pane xSplit="3" ySplit="1" topLeftCell="D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12.33203125" style="2" bestFit="1" customWidth="1"/>
    <col min="2" max="2" width="31.77734375" style="1" customWidth="1"/>
    <col min="3" max="3" width="13.21875" style="1" bestFit="1" customWidth="1"/>
    <col min="4" max="4" width="10.44140625" style="1" bestFit="1" customWidth="1"/>
    <col min="5" max="6" width="19.109375" style="1" bestFit="1" customWidth="1"/>
    <col min="7" max="7" width="6.6640625" style="2" bestFit="1" customWidth="1"/>
    <col min="8" max="8" width="12.109375" style="2" customWidth="1"/>
    <col min="9" max="9" width="10.33203125" style="2" customWidth="1"/>
    <col min="10" max="10" width="12.109375" style="2" bestFit="1" customWidth="1"/>
    <col min="11" max="11" width="12.109375" style="2" customWidth="1"/>
    <col min="12" max="12" width="18.88671875" style="2" bestFit="1" customWidth="1"/>
    <col min="13" max="13" width="18.88671875" style="2" customWidth="1"/>
    <col min="14" max="16" width="20" style="1" customWidth="1"/>
    <col min="17" max="18" width="18.6640625" style="1" customWidth="1"/>
    <col min="19" max="20" width="21.77734375" style="1" customWidth="1"/>
    <col min="21" max="21" width="11.6640625" style="1" bestFit="1" customWidth="1"/>
    <col min="22" max="22" width="13.109375" style="1" customWidth="1"/>
    <col min="23" max="23" width="9.109375" style="1" customWidth="1"/>
    <col min="24" max="16384" width="9.109375" style="1"/>
  </cols>
  <sheetData>
    <row r="1" spans="1:22" ht="38.4" customHeight="1" thickBot="1">
      <c r="A1" s="10" t="s">
        <v>691</v>
      </c>
      <c r="B1" s="11" t="s">
        <v>333</v>
      </c>
      <c r="C1" s="11" t="s">
        <v>334</v>
      </c>
      <c r="D1" s="11" t="s">
        <v>692</v>
      </c>
      <c r="E1" s="11" t="s">
        <v>823</v>
      </c>
      <c r="F1" s="11" t="s">
        <v>824</v>
      </c>
      <c r="G1" s="12" t="str">
        <f>Etiquettes!$A$5</f>
        <v>Campagne</v>
      </c>
      <c r="H1" s="12" t="str">
        <f>Etiquettes!$A$4</f>
        <v>Filière</v>
      </c>
      <c r="I1" s="12" t="str">
        <f>Etiquettes!$A$3</f>
        <v>Type de matière</v>
      </c>
      <c r="J1" s="12" t="str">
        <f>Etiquettes!$A$7</f>
        <v>Territoire</v>
      </c>
      <c r="K1" s="12" t="str">
        <f>Etiquettes!$A$6</f>
        <v>Unité</v>
      </c>
      <c r="L1" s="12" t="str">
        <f>Etiquettes!$A$12</f>
        <v>Type de donnée collectée</v>
      </c>
      <c r="M1" s="12" t="str">
        <f>Etiquettes!$A$10</f>
        <v>Source</v>
      </c>
      <c r="N1" s="12" t="str">
        <f>Etiquettes!$A$9</f>
        <v>Information collectée</v>
      </c>
      <c r="O1" s="12" t="str">
        <f>Etiquettes!$A$13</f>
        <v>Traduction</v>
      </c>
      <c r="P1" s="12" t="str">
        <f>Etiquettes!$A$11</f>
        <v>Hypothèse</v>
      </c>
      <c r="Q1" s="12" t="str">
        <f>Etiquettes!$A$8</f>
        <v>Année de la donnée collectée</v>
      </c>
      <c r="R1" s="12" t="str">
        <f>Etiquettes!$A$15</f>
        <v>Incohérence données collectées</v>
      </c>
      <c r="S1" s="12" t="str">
        <f>Etiquettes!$A$16</f>
        <v>Fiabilité des données</v>
      </c>
      <c r="T1" s="12" t="str">
        <f>Etiquettes!$A$17</f>
        <v>Méthode</v>
      </c>
      <c r="U1" s="11" t="s">
        <v>484</v>
      </c>
      <c r="V1" s="13" t="s">
        <v>485</v>
      </c>
    </row>
    <row r="2" spans="1:22" ht="14.4" customHeight="1">
      <c r="A2" s="2">
        <f>'Contraintes   '!A14+1</f>
        <v>100</v>
      </c>
      <c r="B2" s="1" t="str">
        <f>Produits!$B$8</f>
        <v>Pommes de terre de consommation</v>
      </c>
      <c r="C2" s="1" t="s">
        <v>314</v>
      </c>
      <c r="D2" s="206">
        <f>'Conso RHD - CIRCANA'!M12/1380</f>
        <v>6.9999999999999993E-2</v>
      </c>
      <c r="G2" s="1">
        <f>Etiquettes!$H$5</f>
        <v>0</v>
      </c>
      <c r="H2" s="1" t="s">
        <v>868</v>
      </c>
      <c r="I2" s="16">
        <f>Etiquettes!$H$3</f>
        <v>0</v>
      </c>
      <c r="J2" s="2" t="s">
        <v>449</v>
      </c>
      <c r="K2" s="16">
        <f>Etiquettes!$H$6</f>
        <v>0</v>
      </c>
      <c r="S2" s="16"/>
      <c r="T2" s="16"/>
      <c r="V2" s="380" t="s">
        <v>961</v>
      </c>
    </row>
    <row r="3" spans="1:22">
      <c r="A3" s="2">
        <f>'Contraintes   '!A15+1</f>
        <v>100</v>
      </c>
      <c r="B3" s="1" t="str">
        <f>Produits!$B$8</f>
        <v>Pommes de terre de consommation</v>
      </c>
      <c r="C3" s="1" t="str">
        <f>Secteurs!$B$17</f>
        <v>Hors domicile</v>
      </c>
      <c r="D3" s="1">
        <v>-1</v>
      </c>
      <c r="G3" s="1">
        <f>Etiquettes!$H$5</f>
        <v>0</v>
      </c>
      <c r="H3" s="1" t="s">
        <v>868</v>
      </c>
      <c r="I3" s="16">
        <f>Etiquettes!$H$3</f>
        <v>0</v>
      </c>
      <c r="J3" s="2" t="s">
        <v>449</v>
      </c>
      <c r="K3" s="16">
        <f>Etiquettes!$H$6</f>
        <v>0</v>
      </c>
      <c r="L3" s="16" t="s">
        <v>455</v>
      </c>
      <c r="M3" s="16" t="s">
        <v>765</v>
      </c>
      <c r="N3" s="1" t="s">
        <v>454</v>
      </c>
      <c r="O3" s="16" t="s">
        <v>51</v>
      </c>
      <c r="P3" s="15">
        <f>Etiquettes!$H$11</f>
        <v>0</v>
      </c>
      <c r="Q3" s="16" t="str">
        <f>_xlfn.CONCAT(L3,IF(OR(ISBLANK(E3),ISERROR(E3)),"",_xlfn.CONCAT(" = ",MROUND(E3,1)," ",G3," (",N3,")")))</f>
        <v>Consommation de pommes de terre fraîches hors domicile</v>
      </c>
      <c r="R3" s="16">
        <f>Etiquettes!$L$15</f>
        <v>0</v>
      </c>
      <c r="S3" s="16" t="s">
        <v>699</v>
      </c>
      <c r="T3" s="16">
        <f>Etiquettes!$H$17</f>
        <v>0</v>
      </c>
      <c r="V3" s="381"/>
    </row>
    <row r="4" spans="1:22">
      <c r="S4" s="16"/>
      <c r="T4" s="16"/>
    </row>
    <row r="5" spans="1:22">
      <c r="S5" s="16"/>
      <c r="T5" s="16"/>
    </row>
    <row r="6" spans="1:22">
      <c r="S6" s="16"/>
      <c r="T6" s="16"/>
    </row>
    <row r="7" spans="1:22">
      <c r="S7" s="16"/>
      <c r="T7" s="16"/>
    </row>
    <row r="8" spans="1:22">
      <c r="S8" s="16"/>
      <c r="T8" s="16"/>
    </row>
    <row r="9" spans="1:22">
      <c r="S9" s="16"/>
      <c r="T9" s="16"/>
    </row>
    <row r="10" spans="1:22">
      <c r="S10" s="16"/>
      <c r="T10" s="16"/>
    </row>
    <row r="11" spans="1:22">
      <c r="T11" s="16"/>
    </row>
    <row r="12" spans="1:22">
      <c r="T12" s="16"/>
    </row>
    <row r="13" spans="1:22">
      <c r="T13" s="16"/>
    </row>
    <row r="14" spans="1:22">
      <c r="T14" s="16"/>
    </row>
    <row r="15" spans="1:22">
      <c r="T15" s="16"/>
    </row>
    <row r="18" spans="20:20">
      <c r="T18" s="16"/>
    </row>
    <row r="19" spans="20:20">
      <c r="T19" s="16"/>
    </row>
    <row r="20" spans="20:20">
      <c r="T20" s="16"/>
    </row>
  </sheetData>
  <mergeCells count="1">
    <mergeCell ref="V2:V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1" bestFit="1" customWidth="1"/>
    <col min="3" max="3" width="14.33203125" style="1" customWidth="1"/>
    <col min="4" max="4" width="13.109375" style="1" customWidth="1"/>
    <col min="5" max="5" width="19.109375" style="1" bestFit="1" customWidth="1"/>
    <col min="6" max="8" width="9.5546875" style="1" customWidth="1"/>
    <col min="9" max="13" width="14.44140625" style="15" customWidth="1"/>
    <col min="14" max="14" width="9.5546875" style="1" bestFit="1" customWidth="1"/>
    <col min="15" max="15" width="9.109375" style="1" customWidth="1"/>
    <col min="16" max="16384" width="9.109375" style="1"/>
  </cols>
  <sheetData>
    <row r="1" spans="1:18" ht="15" customHeight="1" thickBot="1">
      <c r="A1" s="10" t="s">
        <v>333</v>
      </c>
      <c r="B1" s="11" t="s">
        <v>334</v>
      </c>
      <c r="C1" s="11" t="s">
        <v>335</v>
      </c>
      <c r="D1" s="11" t="s">
        <v>336</v>
      </c>
      <c r="E1" s="1" t="str">
        <f t="array" ref="E1:R2">_xlfn._xlws.FILTER('Contraintes    '!G1:T192,ISTEXT('Contraintes    '!P1:P192))</f>
        <v>Campagne</v>
      </c>
      <c r="F1" s="1" t="str">
        <v>Filière</v>
      </c>
      <c r="G1" s="1" t="str">
        <v>Type de matière</v>
      </c>
      <c r="H1" s="1" t="str">
        <v>Territoire</v>
      </c>
      <c r="I1" s="1" t="str">
        <v>Unité</v>
      </c>
      <c r="J1" s="1" t="str">
        <v>Type de donnée collectée</v>
      </c>
      <c r="K1" s="1" t="str">
        <v>Source</v>
      </c>
      <c r="L1" s="1" t="str">
        <v>Information collectée</v>
      </c>
      <c r="M1" s="1" t="str">
        <v>Traduction</v>
      </c>
      <c r="N1" s="1" t="str">
        <v>Hypothèse</v>
      </c>
      <c r="O1" s="1" t="str">
        <v>Année de la donnée collectée</v>
      </c>
      <c r="P1" s="1" t="str">
        <v>Incohérence données collectées</v>
      </c>
      <c r="Q1" s="1" t="str">
        <v>Fiabilité des données</v>
      </c>
      <c r="R1" s="1" t="str">
        <v>Méthode</v>
      </c>
    </row>
    <row r="2" spans="1:18">
      <c r="A2" s="1" t="e" vm="1">
        <f t="array" ref="A2:B2">_xlfn._xlws.FILTER('Contraintes    '!B2:C192,ISTEXT('Contraintes    '!P2:P192))</f>
        <v>#VALUE!</v>
      </c>
      <c r="B2" s="1" t="e" vm="1">
        <v>#VALUE!</v>
      </c>
      <c r="E2" s="1" t="str">
        <v>Campagne</v>
      </c>
      <c r="F2" s="1" t="str">
        <v>Filière</v>
      </c>
      <c r="G2" s="1" t="str">
        <v>Type de matière</v>
      </c>
      <c r="H2" s="1" t="str">
        <v>Territoire</v>
      </c>
      <c r="I2" s="1" t="str">
        <v>Unité</v>
      </c>
      <c r="J2" s="1" t="str">
        <v>Type de donnée collectée</v>
      </c>
      <c r="K2" s="1" t="str">
        <v>Source</v>
      </c>
      <c r="L2" s="1" t="str">
        <v>Information collectée</v>
      </c>
      <c r="M2" s="1" t="str">
        <v>Traduction</v>
      </c>
      <c r="N2" s="1" t="str">
        <v>Hypothèse</v>
      </c>
      <c r="O2" s="1" t="str">
        <v>Année de la donnée collectée</v>
      </c>
      <c r="P2" s="1" t="str">
        <v>Incohérence données collectées</v>
      </c>
      <c r="Q2" s="1" t="str">
        <v>Fiabilité des données</v>
      </c>
      <c r="R2" s="1" t="str">
        <v>Méthode</v>
      </c>
    </row>
    <row r="3" spans="1:18">
      <c r="I3" s="1"/>
      <c r="J3" s="1"/>
      <c r="K3" s="1"/>
      <c r="L3" s="1"/>
      <c r="M3" s="1"/>
    </row>
    <row r="4" spans="1:18">
      <c r="I4" s="1"/>
      <c r="J4" s="1"/>
      <c r="K4" s="1"/>
      <c r="L4" s="1"/>
      <c r="M4" s="1"/>
    </row>
    <row r="5" spans="1:18">
      <c r="I5" s="1"/>
      <c r="J5" s="1"/>
      <c r="K5" s="1"/>
      <c r="L5" s="1"/>
      <c r="M5" s="1"/>
    </row>
    <row r="6" spans="1:18">
      <c r="I6" s="1"/>
      <c r="J6" s="1"/>
      <c r="K6" s="1"/>
      <c r="L6" s="1"/>
      <c r="M6" s="1"/>
    </row>
    <row r="7" spans="1:18">
      <c r="I7" s="1"/>
      <c r="J7" s="1"/>
      <c r="K7" s="1"/>
      <c r="L7" s="1"/>
      <c r="M7" s="1"/>
    </row>
    <row r="8" spans="1:18">
      <c r="I8" s="1"/>
      <c r="J8" s="1"/>
      <c r="K8" s="1"/>
      <c r="L8" s="1"/>
      <c r="M8" s="1"/>
    </row>
    <row r="9" spans="1:18">
      <c r="I9" s="1"/>
      <c r="J9" s="1"/>
      <c r="K9" s="1"/>
      <c r="L9" s="1"/>
      <c r="M9" s="1"/>
    </row>
    <row r="10" spans="1:18">
      <c r="I10" s="1"/>
      <c r="J10" s="1"/>
      <c r="K10" s="1"/>
      <c r="L10" s="1"/>
      <c r="M10" s="1"/>
    </row>
    <row r="11" spans="1:18">
      <c r="I11" s="1"/>
      <c r="J11" s="1"/>
      <c r="K11" s="1"/>
      <c r="L11" s="1"/>
      <c r="M11" s="1"/>
    </row>
    <row r="12" spans="1:18">
      <c r="I12" s="1"/>
      <c r="J12" s="1"/>
      <c r="K12" s="1"/>
      <c r="L12" s="1"/>
      <c r="M12" s="1"/>
    </row>
    <row r="13" spans="1:18">
      <c r="I13" s="1"/>
      <c r="J13" s="1"/>
      <c r="K13" s="1"/>
      <c r="L13" s="1"/>
      <c r="M13" s="1"/>
    </row>
    <row r="14" spans="1:18">
      <c r="I14" s="1"/>
      <c r="J14" s="1"/>
      <c r="K14" s="1"/>
      <c r="L14" s="1"/>
      <c r="M14" s="1"/>
    </row>
    <row r="15" spans="1:18">
      <c r="I15" s="1"/>
      <c r="J15" s="1"/>
      <c r="K15" s="1"/>
      <c r="L15" s="1"/>
      <c r="M15" s="1"/>
    </row>
    <row r="16" spans="1:18">
      <c r="I16" s="1"/>
      <c r="J16" s="1"/>
      <c r="K16" s="1"/>
      <c r="L16" s="1"/>
      <c r="M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M51"/>
  <sheetViews>
    <sheetView workbookViewId="0">
      <selection activeCell="G10" sqref="G10"/>
    </sheetView>
  </sheetViews>
  <sheetFormatPr baseColWidth="10" defaultRowHeight="14.4"/>
  <cols>
    <col min="1" max="1" width="12.109375" style="26" customWidth="1"/>
    <col min="2" max="2" width="39.5546875" style="26" customWidth="1"/>
    <col min="3" max="11" width="11.5546875" style="6" customWidth="1"/>
    <col min="12" max="12" width="30" style="6" bestFit="1" customWidth="1"/>
    <col min="13" max="13" width="11.5546875" style="6" customWidth="1"/>
    <col min="14" max="16384" width="11.5546875" style="6"/>
  </cols>
  <sheetData>
    <row r="1" spans="1:13" s="26" customFormat="1" ht="15" customHeight="1" thickBot="1">
      <c r="A1" s="279" t="s">
        <v>15</v>
      </c>
      <c r="B1" s="309" t="s">
        <v>486</v>
      </c>
    </row>
    <row r="2" spans="1:13" s="26" customFormat="1">
      <c r="A2" s="27" t="s">
        <v>487</v>
      </c>
      <c r="B2" s="28" t="s">
        <v>962</v>
      </c>
    </row>
    <row r="3" spans="1:13" s="26" customFormat="1">
      <c r="A3" s="29" t="s">
        <v>489</v>
      </c>
      <c r="B3" s="30">
        <v>2023</v>
      </c>
    </row>
    <row r="4" spans="1:13" s="26" customFormat="1">
      <c r="A4" s="29" t="s">
        <v>183</v>
      </c>
      <c r="B4" s="30" t="s">
        <v>585</v>
      </c>
    </row>
    <row r="5" spans="1:13" s="26" customFormat="1">
      <c r="A5" s="29" t="s">
        <v>182</v>
      </c>
      <c r="B5" s="30" t="s">
        <v>946</v>
      </c>
    </row>
    <row r="6" spans="1:13" s="26" customFormat="1">
      <c r="A6" s="29" t="s">
        <v>190</v>
      </c>
      <c r="B6" s="1" t="s">
        <v>963</v>
      </c>
    </row>
    <row r="7" spans="1:13" s="26" customFormat="1" ht="15" customHeight="1" thickBot="1">
      <c r="A7" s="31" t="s">
        <v>492</v>
      </c>
      <c r="B7" s="32" t="s">
        <v>493</v>
      </c>
    </row>
    <row r="10" spans="1:13">
      <c r="M10" s="6" t="s">
        <v>964</v>
      </c>
    </row>
    <row r="11" spans="1:13">
      <c r="L11" s="6" t="s">
        <v>965</v>
      </c>
      <c r="M11" s="6">
        <v>139.4</v>
      </c>
    </row>
    <row r="12" spans="1:13">
      <c r="L12" s="6" t="s">
        <v>966</v>
      </c>
      <c r="M12" s="253">
        <v>96.6</v>
      </c>
    </row>
    <row r="13" spans="1:13">
      <c r="L13" s="6" t="s">
        <v>967</v>
      </c>
      <c r="M13" s="6">
        <v>71.5</v>
      </c>
    </row>
    <row r="14" spans="1:13">
      <c r="L14" s="6" t="s">
        <v>968</v>
      </c>
      <c r="M14" s="6">
        <v>32.5</v>
      </c>
    </row>
    <row r="15" spans="1:13">
      <c r="L15" s="6" t="s">
        <v>969</v>
      </c>
      <c r="M15" s="6">
        <v>22.9</v>
      </c>
    </row>
    <row r="16" spans="1:13">
      <c r="L16" s="6" t="s">
        <v>970</v>
      </c>
      <c r="M16" s="6">
        <v>12.5</v>
      </c>
    </row>
    <row r="17" spans="12:13">
      <c r="L17" s="6" t="s">
        <v>971</v>
      </c>
      <c r="M17" s="6">
        <v>0</v>
      </c>
    </row>
    <row r="43" spans="4:11">
      <c r="D43" t="s">
        <v>972</v>
      </c>
      <c r="E43" s="341" t="s">
        <v>973</v>
      </c>
      <c r="F43" s="383"/>
      <c r="I43" t="s">
        <v>974</v>
      </c>
    </row>
    <row r="44" spans="4:11">
      <c r="E44" s="6" t="s">
        <v>251</v>
      </c>
      <c r="F44" s="6" t="s">
        <v>454</v>
      </c>
      <c r="J44" s="6" t="s">
        <v>251</v>
      </c>
      <c r="K44" s="6" t="s">
        <v>454</v>
      </c>
    </row>
    <row r="45" spans="4:11">
      <c r="D45" t="s">
        <v>965</v>
      </c>
      <c r="E45" t="s">
        <v>265</v>
      </c>
      <c r="F45" s="6" t="s">
        <v>965</v>
      </c>
      <c r="I45" t="s">
        <v>965</v>
      </c>
      <c r="J45">
        <f>'Transformation - GIPT'!L445+'Transformation - GIPT'!M445</f>
        <v>220</v>
      </c>
      <c r="K45" s="236">
        <f>'Conso RHD - CIRCANA'!M11</f>
        <v>139.4</v>
      </c>
    </row>
    <row r="46" spans="4:11">
      <c r="D46" t="s">
        <v>975</v>
      </c>
      <c r="E46" t="s">
        <v>260</v>
      </c>
      <c r="F46" s="6" t="s">
        <v>967</v>
      </c>
      <c r="I46" t="s">
        <v>975</v>
      </c>
      <c r="J46">
        <f>'Transformation - GIPT'!L446+'Transformation - GIPT'!M446</f>
        <v>65</v>
      </c>
      <c r="K46" s="236">
        <f>'Conso RHD - CIRCANA'!M13</f>
        <v>71.5</v>
      </c>
    </row>
    <row r="47" spans="4:11">
      <c r="D47" t="s">
        <v>269</v>
      </c>
      <c r="E47" t="s">
        <v>270</v>
      </c>
      <c r="F47" s="6" t="s">
        <v>969</v>
      </c>
      <c r="I47" t="s">
        <v>269</v>
      </c>
      <c r="J47">
        <f>'Transformation - GIPT'!L443+'Transformation - GIPT'!M443</f>
        <v>16</v>
      </c>
      <c r="K47" s="236">
        <f>'Conso RHD - CIRCANA'!M15+'Conso RHD - CIRCANA'!M17</f>
        <v>22.9</v>
      </c>
    </row>
    <row r="48" spans="4:11">
      <c r="D48" s="384" t="s">
        <v>976</v>
      </c>
      <c r="E48" t="s">
        <v>278</v>
      </c>
      <c r="F48" s="6" t="s">
        <v>970</v>
      </c>
      <c r="I48" t="s">
        <v>976</v>
      </c>
      <c r="J48">
        <f>'Transformation - GIPT'!L442+'Transformation - GIPT'!M442+'Transformation - GIPT'!L444+'Transformation - GIPT'!M444</f>
        <v>83</v>
      </c>
      <c r="K48" s="236">
        <f>'Conso RHD - CIRCANA'!M16+'Conso RHD - CIRCANA'!M14</f>
        <v>45</v>
      </c>
    </row>
    <row r="49" spans="4:6">
      <c r="D49" s="383"/>
      <c r="E49" t="s">
        <v>282</v>
      </c>
      <c r="F49" s="6" t="s">
        <v>968</v>
      </c>
    </row>
    <row r="51" spans="4:6">
      <c r="E51" s="6" t="s">
        <v>966</v>
      </c>
    </row>
  </sheetData>
  <mergeCells count="2">
    <mergeCell ref="E43:F43"/>
    <mergeCell ref="D48:D49"/>
  </mergeCells>
  <hyperlinks>
    <hyperlink ref="A1" location="SOMMAIRE!A1" display="SOMMAIRE" xr:uid="{00000000-0004-0000-2400-000000000000}"/>
  </hyperlink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T20"/>
  <sheetViews>
    <sheetView workbookViewId="0">
      <pane xSplit="2" ySplit="1" topLeftCell="C2" activePane="bottomRight" state="frozen"/>
      <selection activeCell="G10" sqref="G10"/>
      <selection pane="topRight" activeCell="G10" sqref="G10"/>
      <selection pane="bottomLeft" activeCell="G10" sqref="G10"/>
      <selection pane="bottomRight" activeCell="G10" sqref="G10"/>
    </sheetView>
  </sheetViews>
  <sheetFormatPr baseColWidth="10" defaultColWidth="9.109375" defaultRowHeight="14.4"/>
  <cols>
    <col min="1" max="1" width="40.109375" style="1" customWidth="1"/>
    <col min="2" max="2" width="23.109375" style="1" customWidth="1"/>
    <col min="3" max="3" width="9.77734375" style="1" bestFit="1" customWidth="1"/>
    <col min="4" max="4" width="12.88671875" style="2" bestFit="1" customWidth="1"/>
    <col min="5" max="5" width="6.6640625" style="1" bestFit="1" customWidth="1"/>
    <col min="6" max="6" width="22.33203125" style="1" bestFit="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Produits!$B$13</f>
        <v>Dessus de plants de pommes de terre</v>
      </c>
      <c r="B2" s="1" t="str">
        <f>Secteurs!$B$29</f>
        <v>Autres (alimentation animale, autoconsommation, pertes)</v>
      </c>
      <c r="C2" s="205">
        <v>0</v>
      </c>
      <c r="D2" s="1"/>
      <c r="E2" s="1">
        <f>Etiquettes!$H$5</f>
        <v>0</v>
      </c>
      <c r="F2" s="15" t="str">
        <f>Etiquettes!$C$4</f>
        <v>Pomme de terre</v>
      </c>
      <c r="G2" s="16">
        <f>Etiquettes!$H$3</f>
        <v>0</v>
      </c>
      <c r="H2" s="2"/>
      <c r="I2" s="16">
        <f>Etiquettes!$H$6</f>
        <v>0</v>
      </c>
      <c r="J2" s="16" t="s">
        <v>360</v>
      </c>
      <c r="K2" s="16" t="s">
        <v>359</v>
      </c>
      <c r="L2" s="1" t="s">
        <v>329</v>
      </c>
      <c r="M2" s="16" t="s">
        <v>52</v>
      </c>
      <c r="O2" s="16" t="str">
        <f>_xlfn.CONCAT(J2,IF(OR(ISBLANK(C2),ISERROR(C2)),"",_xlfn.CONCAT(" = ",MROUND(C2,1)," ",E2," (",L2,")")))</f>
        <v>Autres usages des dessus de plants = 0 0 (CNIPT)</v>
      </c>
      <c r="P2" s="16">
        <f>Etiquettes!$L$15</f>
        <v>0</v>
      </c>
      <c r="Q2" s="16" t="s">
        <v>342</v>
      </c>
      <c r="R2" s="16">
        <f>Etiquettes!$H$17</f>
        <v>0</v>
      </c>
    </row>
    <row r="3" spans="1:20">
      <c r="A3" s="1" t="str">
        <f>Produits!$B$8</f>
        <v>Pommes de terre de consommation</v>
      </c>
      <c r="B3" s="1" t="str">
        <f>Secteurs!$B$29</f>
        <v>Autres (alimentation animale, autoconsommation, pertes)</v>
      </c>
      <c r="C3" s="1">
        <f>'Débouchés - CNIPT'!M77</f>
        <v>1000</v>
      </c>
      <c r="E3" s="1">
        <f>Etiquettes!$H$5</f>
        <v>0</v>
      </c>
      <c r="F3" s="15" t="str">
        <f>Etiquettes!$C$4</f>
        <v>Pomme de terre</v>
      </c>
      <c r="G3" s="16">
        <f>Etiquettes!$H$3</f>
        <v>0</v>
      </c>
      <c r="I3" s="16">
        <f>Etiquettes!$H$6</f>
        <v>0</v>
      </c>
      <c r="J3" s="16" t="s">
        <v>347</v>
      </c>
      <c r="L3" s="1" t="s">
        <v>329</v>
      </c>
      <c r="M3" s="16" t="s">
        <v>52</v>
      </c>
      <c r="N3" s="15">
        <f>Etiquettes!$H$11</f>
        <v>0</v>
      </c>
      <c r="O3" s="16" t="str">
        <f>_xlfn.CONCAT(J3,IF(OR(ISBLANK(C3),ISERROR(C3)),"",_xlfn.CONCAT(" = ",MROUND(C3,1)," ",E3," (",L3,")")))</f>
        <v>Consommation de PDT de consommation pour d'autres usages = 1000 0 (CNIPT)</v>
      </c>
      <c r="P3" s="16">
        <f>Etiquettes!$K$15</f>
        <v>0</v>
      </c>
      <c r="Q3" s="16" t="s">
        <v>342</v>
      </c>
      <c r="R3" s="16">
        <f>Etiquettes!$H$17</f>
        <v>0</v>
      </c>
    </row>
    <row r="4" spans="1:20">
      <c r="J4" s="16"/>
      <c r="Q4" s="16"/>
      <c r="R4" s="16"/>
    </row>
    <row r="5" spans="1:20">
      <c r="J5" s="16"/>
      <c r="Q5" s="16"/>
      <c r="R5" s="16"/>
    </row>
    <row r="6" spans="1:20">
      <c r="Q6" s="16"/>
      <c r="R6" s="16"/>
    </row>
    <row r="7" spans="1:20">
      <c r="Q7" s="16"/>
      <c r="R7" s="16"/>
    </row>
    <row r="8" spans="1:20">
      <c r="Q8" s="16"/>
      <c r="R8" s="16"/>
    </row>
    <row r="9" spans="1:20">
      <c r="Q9" s="16"/>
      <c r="R9" s="16"/>
    </row>
    <row r="10" spans="1:20">
      <c r="Q10" s="16"/>
      <c r="R10" s="16"/>
    </row>
    <row r="11" spans="1:20">
      <c r="Q11" s="16"/>
      <c r="R11" s="16"/>
    </row>
    <row r="12" spans="1:20">
      <c r="Q12" s="16"/>
      <c r="R12" s="16"/>
    </row>
    <row r="13" spans="1:20">
      <c r="Q13" s="16"/>
      <c r="R13" s="16"/>
    </row>
    <row r="14" spans="1:20">
      <c r="Q14" s="16"/>
      <c r="R14" s="16"/>
    </row>
    <row r="15" spans="1:20">
      <c r="R15" s="16"/>
    </row>
    <row r="18" spans="18:18">
      <c r="R18" s="16"/>
    </row>
    <row r="19" spans="18:18">
      <c r="R19" s="16"/>
    </row>
    <row r="20" spans="18:18">
      <c r="R20" s="16"/>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BBB59"/>
  </sheetPr>
  <dimension ref="A1:G20"/>
  <sheetViews>
    <sheetView workbookViewId="0">
      <selection activeCell="C22" sqref="C22"/>
    </sheetView>
  </sheetViews>
  <sheetFormatPr baseColWidth="10" defaultColWidth="8.88671875" defaultRowHeight="14.4"/>
  <cols>
    <col min="1" max="1" width="38" customWidth="1"/>
    <col min="2" max="2" width="24" customWidth="1"/>
    <col min="3" max="3" width="1854.6640625" customWidth="1"/>
    <col min="4" max="4" width="23" customWidth="1"/>
    <col min="5" max="5" width="26" customWidth="1"/>
    <col min="6" max="6" width="47" customWidth="1"/>
    <col min="7" max="7" width="696" customWidth="1"/>
  </cols>
  <sheetData>
    <row r="1" spans="1:7" ht="15" customHeight="1">
      <c r="A1" s="312" t="s">
        <v>166</v>
      </c>
      <c r="B1" s="312" t="s">
        <v>167</v>
      </c>
      <c r="C1" s="312" t="s">
        <v>20</v>
      </c>
      <c r="D1" s="312" t="s">
        <v>168</v>
      </c>
      <c r="E1" s="312" t="s">
        <v>169</v>
      </c>
      <c r="F1" s="312" t="s">
        <v>170</v>
      </c>
      <c r="G1" s="312" t="s">
        <v>16</v>
      </c>
    </row>
    <row r="2" spans="1:7" ht="15" customHeight="1">
      <c r="A2" s="313" t="s">
        <v>171</v>
      </c>
      <c r="B2" s="313" t="s">
        <v>172</v>
      </c>
      <c r="C2" s="313" t="s">
        <v>173</v>
      </c>
      <c r="D2" s="313"/>
      <c r="E2" s="313"/>
      <c r="F2" s="313"/>
      <c r="G2" s="313"/>
    </row>
    <row r="3" spans="1:7" ht="15" customHeight="1">
      <c r="A3" s="313" t="s">
        <v>174</v>
      </c>
      <c r="B3" s="313" t="s">
        <v>172</v>
      </c>
      <c r="C3" s="313" t="s">
        <v>175</v>
      </c>
      <c r="D3" s="313">
        <v>0</v>
      </c>
      <c r="E3" s="313"/>
      <c r="F3" s="313" t="s">
        <v>176</v>
      </c>
      <c r="G3" s="313" t="s">
        <v>177</v>
      </c>
    </row>
    <row r="4" spans="1:7" ht="15" customHeight="1">
      <c r="A4" s="313" t="s">
        <v>178</v>
      </c>
      <c r="B4" s="313" t="s">
        <v>179</v>
      </c>
      <c r="C4" s="313" t="s">
        <v>7</v>
      </c>
      <c r="D4" s="313">
        <v>0</v>
      </c>
      <c r="E4" s="313"/>
      <c r="F4" s="313"/>
      <c r="G4" s="313"/>
    </row>
    <row r="5" spans="1:7" ht="15" customHeight="1">
      <c r="A5" s="313" t="s">
        <v>180</v>
      </c>
      <c r="B5" s="313" t="s">
        <v>179</v>
      </c>
      <c r="C5" s="313" t="s">
        <v>181</v>
      </c>
      <c r="D5" s="313">
        <v>0</v>
      </c>
      <c r="E5" s="313"/>
      <c r="F5" s="313"/>
      <c r="G5" s="313"/>
    </row>
    <row r="6" spans="1:7" ht="15" customHeight="1">
      <c r="A6" s="313" t="s">
        <v>182</v>
      </c>
      <c r="B6" s="313" t="s">
        <v>179</v>
      </c>
      <c r="C6" s="313" t="s">
        <v>13</v>
      </c>
      <c r="D6" s="313">
        <v>0</v>
      </c>
      <c r="E6" s="313"/>
      <c r="F6" s="313"/>
      <c r="G6" s="313"/>
    </row>
    <row r="7" spans="1:7" ht="15" customHeight="1">
      <c r="A7" s="313" t="s">
        <v>183</v>
      </c>
      <c r="B7" s="313" t="s">
        <v>179</v>
      </c>
      <c r="C7" s="313" t="s">
        <v>11</v>
      </c>
      <c r="D7" s="313">
        <v>0</v>
      </c>
      <c r="E7" s="313"/>
      <c r="F7" s="313"/>
      <c r="G7" s="313" t="s">
        <v>184</v>
      </c>
    </row>
    <row r="8" spans="1:7" ht="15" customHeight="1">
      <c r="A8" s="313" t="s">
        <v>185</v>
      </c>
      <c r="B8" s="313" t="s">
        <v>186</v>
      </c>
      <c r="C8" s="313" t="s">
        <v>187</v>
      </c>
      <c r="D8" s="313">
        <v>0</v>
      </c>
      <c r="E8" s="313"/>
      <c r="F8" s="313"/>
      <c r="G8" s="313"/>
    </row>
    <row r="9" spans="1:7" ht="15" customHeight="1">
      <c r="A9" s="313" t="s">
        <v>188</v>
      </c>
      <c r="B9" s="313" t="s">
        <v>186</v>
      </c>
      <c r="C9" s="313" t="s">
        <v>189</v>
      </c>
      <c r="D9" s="313">
        <v>0</v>
      </c>
      <c r="E9" s="313"/>
      <c r="F9" s="313"/>
      <c r="G9" s="313"/>
    </row>
    <row r="10" spans="1:7" ht="15" customHeight="1">
      <c r="A10" s="313" t="s">
        <v>190</v>
      </c>
      <c r="B10" s="313" t="s">
        <v>186</v>
      </c>
      <c r="C10" s="313" t="s">
        <v>191</v>
      </c>
      <c r="D10" s="313">
        <v>0</v>
      </c>
      <c r="E10" s="313"/>
      <c r="F10" s="313"/>
      <c r="G10" s="313"/>
    </row>
    <row r="11" spans="1:7" ht="15" customHeight="1">
      <c r="A11" s="313" t="s">
        <v>192</v>
      </c>
      <c r="B11" s="313" t="s">
        <v>186</v>
      </c>
      <c r="C11" s="313" t="s">
        <v>193</v>
      </c>
      <c r="D11" s="313">
        <v>0</v>
      </c>
      <c r="E11" s="313"/>
      <c r="F11" s="313"/>
      <c r="G11" s="313"/>
    </row>
    <row r="12" spans="1:7" ht="15" customHeight="1">
      <c r="A12" s="313" t="s">
        <v>194</v>
      </c>
      <c r="B12" s="313" t="s">
        <v>186</v>
      </c>
      <c r="C12" s="313" t="s">
        <v>195</v>
      </c>
      <c r="D12" s="313">
        <v>0</v>
      </c>
      <c r="E12" s="313"/>
      <c r="F12" s="313" t="s">
        <v>196</v>
      </c>
      <c r="G12" s="313"/>
    </row>
    <row r="13" spans="1:7" ht="15" customHeight="1">
      <c r="A13" s="313" t="s">
        <v>197</v>
      </c>
      <c r="B13" s="313" t="s">
        <v>186</v>
      </c>
      <c r="C13" s="313" t="s">
        <v>198</v>
      </c>
      <c r="D13" s="313">
        <v>0</v>
      </c>
      <c r="E13" s="313"/>
      <c r="F13" s="313"/>
      <c r="G13" s="313"/>
    </row>
    <row r="14" spans="1:7" ht="15" customHeight="1">
      <c r="A14" s="313" t="s">
        <v>199</v>
      </c>
      <c r="B14" s="313" t="s">
        <v>186</v>
      </c>
      <c r="C14" s="313" t="s">
        <v>200</v>
      </c>
      <c r="D14" s="313">
        <v>0</v>
      </c>
      <c r="E14" s="313"/>
      <c r="F14" s="313"/>
      <c r="G14" s="313"/>
    </row>
    <row r="15" spans="1:7" ht="15" customHeight="1">
      <c r="A15" s="313" t="s">
        <v>201</v>
      </c>
      <c r="B15" s="313" t="s">
        <v>186</v>
      </c>
      <c r="C15" s="313" t="s">
        <v>202</v>
      </c>
      <c r="D15" s="313">
        <v>0</v>
      </c>
      <c r="E15" s="313"/>
      <c r="F15" s="313" t="s">
        <v>203</v>
      </c>
      <c r="G15" s="313"/>
    </row>
    <row r="16" spans="1:7" ht="15" customHeight="1">
      <c r="A16" s="313" t="s">
        <v>204</v>
      </c>
      <c r="B16" s="313" t="s">
        <v>186</v>
      </c>
      <c r="C16" s="313" t="s">
        <v>205</v>
      </c>
      <c r="D16" s="313">
        <v>0</v>
      </c>
      <c r="E16" s="313"/>
      <c r="F16" s="313" t="s">
        <v>206</v>
      </c>
      <c r="G16" s="313" t="s">
        <v>207</v>
      </c>
    </row>
    <row r="17" spans="1:7" ht="15" customHeight="1">
      <c r="A17" s="313" t="s">
        <v>208</v>
      </c>
      <c r="B17" s="313" t="s">
        <v>186</v>
      </c>
      <c r="C17" s="313" t="s">
        <v>209</v>
      </c>
      <c r="D17" s="313">
        <v>0</v>
      </c>
      <c r="E17" s="313"/>
      <c r="F17" s="313" t="s">
        <v>210</v>
      </c>
      <c r="G17" s="313"/>
    </row>
    <row r="18" spans="1:7" ht="15" customHeight="1">
      <c r="A18" s="313" t="s">
        <v>80</v>
      </c>
      <c r="B18" s="313" t="s">
        <v>186</v>
      </c>
      <c r="C18" s="313" t="s">
        <v>211</v>
      </c>
      <c r="D18" s="313">
        <v>0</v>
      </c>
      <c r="E18" s="313"/>
      <c r="F18" s="313" t="s">
        <v>212</v>
      </c>
      <c r="G18" s="313"/>
    </row>
    <row r="19" spans="1:7" ht="15" customHeight="1">
      <c r="A19" s="313" t="s">
        <v>213</v>
      </c>
      <c r="B19" s="313" t="s">
        <v>214</v>
      </c>
      <c r="C19" s="313" t="s">
        <v>215</v>
      </c>
      <c r="D19" s="313"/>
      <c r="E19" s="313"/>
      <c r="F19" s="313"/>
      <c r="G19" s="313"/>
    </row>
    <row r="20" spans="1:7" ht="15" customHeight="1">
      <c r="A20" s="313" t="s">
        <v>216</v>
      </c>
      <c r="B20" s="313" t="s">
        <v>214</v>
      </c>
      <c r="C20" s="313" t="s">
        <v>217</v>
      </c>
      <c r="D20" s="313"/>
      <c r="E20" s="313"/>
      <c r="F20" s="313"/>
      <c r="G20" s="313"/>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A1:M77"/>
  <sheetViews>
    <sheetView workbookViewId="0">
      <selection activeCell="G10" sqref="G10"/>
    </sheetView>
  </sheetViews>
  <sheetFormatPr baseColWidth="10" defaultRowHeight="14.4"/>
  <cols>
    <col min="1" max="1" width="12.109375" style="26" customWidth="1"/>
    <col min="2" max="2" width="39.5546875" style="26" customWidth="1"/>
    <col min="3" max="3" width="11.5546875" style="6" customWidth="1"/>
    <col min="4" max="16384" width="11.5546875" style="6"/>
  </cols>
  <sheetData>
    <row r="1" spans="1:3" s="26" customFormat="1" ht="15" customHeight="1" thickBot="1">
      <c r="A1" s="279" t="s">
        <v>15</v>
      </c>
      <c r="B1" s="309" t="s">
        <v>486</v>
      </c>
    </row>
    <row r="2" spans="1:3" s="26" customFormat="1">
      <c r="A2" s="27" t="s">
        <v>487</v>
      </c>
      <c r="B2" s="28" t="s">
        <v>977</v>
      </c>
    </row>
    <row r="3" spans="1:3" s="26" customFormat="1">
      <c r="A3" s="29" t="s">
        <v>489</v>
      </c>
      <c r="B3" s="30"/>
    </row>
    <row r="4" spans="1:3" s="26" customFormat="1">
      <c r="A4" s="29" t="s">
        <v>183</v>
      </c>
      <c r="B4" s="30" t="s">
        <v>585</v>
      </c>
    </row>
    <row r="5" spans="1:3" s="26" customFormat="1">
      <c r="A5" s="29" t="s">
        <v>182</v>
      </c>
      <c r="B5" s="30" t="s">
        <v>946</v>
      </c>
    </row>
    <row r="6" spans="1:3" s="26" customFormat="1">
      <c r="A6" s="29" t="s">
        <v>190</v>
      </c>
      <c r="B6" s="1" t="s">
        <v>978</v>
      </c>
    </row>
    <row r="7" spans="1:3" s="26" customFormat="1" ht="15" customHeight="1" thickBot="1">
      <c r="A7" s="31" t="s">
        <v>492</v>
      </c>
      <c r="B7" s="32" t="s">
        <v>979</v>
      </c>
    </row>
    <row r="8" spans="1:3">
      <c r="C8" s="6" t="s">
        <v>980</v>
      </c>
    </row>
    <row r="10" spans="1:3">
      <c r="C10" s="6" t="s">
        <v>981</v>
      </c>
    </row>
    <row r="76" spans="13:13">
      <c r="M76" s="6" t="s">
        <v>982</v>
      </c>
    </row>
    <row r="77" spans="13:13">
      <c r="M77" s="255">
        <v>1000</v>
      </c>
    </row>
  </sheetData>
  <hyperlinks>
    <hyperlink ref="A1" location="SOMMAIRE!A1" display="SOMMAIRE" xr:uid="{00000000-0004-0000-2600-000000000000}"/>
  </hyperlink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2060"/>
  </sheetPr>
  <dimension ref="A1:T281"/>
  <sheetViews>
    <sheetView workbookViewId="0">
      <pane xSplit="2" ySplit="1" topLeftCell="C260"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1" width="48.6640625" style="1" customWidth="1"/>
    <col min="2" max="2" width="37.6640625" style="1" customWidth="1"/>
    <col min="3" max="3" width="7.77734375" style="1" bestFit="1" customWidth="1"/>
    <col min="4" max="4" width="12.88671875" style="2" bestFit="1" customWidth="1"/>
    <col min="5" max="5" width="6.6640625" style="1" bestFit="1" customWidth="1"/>
    <col min="6" max="6" width="6.664062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33.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ht="14.4" customHeight="1">
      <c r="A2" s="1" t="str">
        <f>Secteurs!$B$31</f>
        <v>Importations</v>
      </c>
      <c r="B2" s="1" t="str">
        <f>Produits!$B$3</f>
        <v>Plants certifiés de pommes de terre</v>
      </c>
      <c r="C2" s="14"/>
      <c r="L2" s="1" t="s">
        <v>232</v>
      </c>
      <c r="M2" s="16" t="s">
        <v>41</v>
      </c>
      <c r="N2" s="15" t="s">
        <v>339</v>
      </c>
      <c r="P2" s="16" t="s">
        <v>341</v>
      </c>
      <c r="Q2" s="16" t="s">
        <v>342</v>
      </c>
      <c r="R2" s="16">
        <f>Etiquettes!$H$17</f>
        <v>0</v>
      </c>
      <c r="S2" s="380" t="str">
        <f>Produits!$B$4</f>
        <v>Pommes de terre de semence</v>
      </c>
      <c r="T2" s="380" t="s">
        <v>983</v>
      </c>
    </row>
    <row r="3" spans="1:20">
      <c r="A3" s="1" t="str">
        <f>Produits!$B$3</f>
        <v>Plants certifiés de pommes de terre</v>
      </c>
      <c r="B3" s="1" t="str">
        <f>Secteurs!$B$32</f>
        <v>Exportations</v>
      </c>
      <c r="C3" s="14"/>
      <c r="J3" s="16"/>
      <c r="K3" s="16"/>
      <c r="L3" s="1" t="s">
        <v>232</v>
      </c>
      <c r="M3" s="16" t="s">
        <v>41</v>
      </c>
      <c r="N3" s="15" t="s">
        <v>339</v>
      </c>
      <c r="O3" s="15"/>
      <c r="P3" s="16" t="s">
        <v>341</v>
      </c>
      <c r="Q3" s="16" t="s">
        <v>342</v>
      </c>
      <c r="R3" s="16">
        <f>Etiquettes!$H$17</f>
        <v>0</v>
      </c>
      <c r="S3" s="381"/>
      <c r="T3" s="381"/>
    </row>
    <row r="4" spans="1:20" ht="14.4" customHeight="1">
      <c r="A4" s="1" t="str">
        <f>Produits!$B$9</f>
        <v>Pommes de terre primeurs ou nouvelles</v>
      </c>
      <c r="B4" s="1" t="str">
        <f>Secteurs!$B$8</f>
        <v>Industrie alimentaire</v>
      </c>
      <c r="C4" s="14"/>
      <c r="K4" s="16"/>
      <c r="L4" s="1"/>
      <c r="O4" s="15"/>
      <c r="P4" s="15"/>
      <c r="Q4" s="16"/>
      <c r="R4" s="16"/>
      <c r="S4" s="382" t="str">
        <f>Produits!$B$8</f>
        <v>Pommes de terre de consommation</v>
      </c>
      <c r="T4" s="381"/>
    </row>
    <row r="5" spans="1:20">
      <c r="A5" s="1" t="str">
        <f>Produits!$B$11</f>
        <v>Pommes de terre de conservation ou demi-saison</v>
      </c>
      <c r="B5" s="1" t="str">
        <f>Secteurs!$B$8</f>
        <v>Industrie alimentaire</v>
      </c>
      <c r="C5" s="14"/>
      <c r="K5" s="16"/>
      <c r="L5" s="1"/>
      <c r="O5" s="15"/>
      <c r="P5" s="15"/>
      <c r="Q5" s="16"/>
      <c r="R5" s="16"/>
      <c r="S5" s="381"/>
      <c r="T5" s="381"/>
    </row>
    <row r="6" spans="1:20">
      <c r="A6" s="1" t="str">
        <f>Produits!$B$13</f>
        <v>Dessus de plants de pommes de terre</v>
      </c>
      <c r="B6" s="1" t="str">
        <f>Secteurs!$B$8</f>
        <v>Industrie alimentaire</v>
      </c>
      <c r="C6" s="14"/>
      <c r="K6" s="16"/>
      <c r="L6" s="1"/>
      <c r="O6" s="15"/>
      <c r="P6" s="15"/>
      <c r="Q6" s="16"/>
      <c r="R6" s="16"/>
      <c r="S6" s="381"/>
      <c r="T6" s="381"/>
    </row>
    <row r="7" spans="1:20">
      <c r="A7" s="1" t="str">
        <f>Produits!$B$9</f>
        <v>Pommes de terre primeurs ou nouvelles</v>
      </c>
      <c r="B7" s="1" t="str">
        <f>Secteurs!$B$9</f>
        <v>Fabrication de chips</v>
      </c>
      <c r="C7" s="14"/>
      <c r="I7" s="1"/>
      <c r="K7" s="16"/>
      <c r="L7" s="1"/>
      <c r="O7" s="15"/>
      <c r="P7" s="15"/>
      <c r="Q7" s="16"/>
      <c r="R7" s="16"/>
      <c r="S7" s="381"/>
      <c r="T7" s="381"/>
    </row>
    <row r="8" spans="1:20">
      <c r="A8" s="1" t="str">
        <f>Produits!$B$11</f>
        <v>Pommes de terre de conservation ou demi-saison</v>
      </c>
      <c r="B8" s="1" t="str">
        <f>Secteurs!$B$9</f>
        <v>Fabrication de chips</v>
      </c>
      <c r="C8" s="14"/>
      <c r="I8" s="1"/>
      <c r="L8" s="1"/>
      <c r="O8" s="15"/>
      <c r="P8" s="15"/>
      <c r="Q8" s="16"/>
      <c r="R8" s="16"/>
      <c r="S8" s="381"/>
      <c r="T8" s="381"/>
    </row>
    <row r="9" spans="1:20">
      <c r="A9" s="1" t="str">
        <f>Produits!$B$13</f>
        <v>Dessus de plants de pommes de terre</v>
      </c>
      <c r="B9" s="1" t="str">
        <f>Secteurs!$B$9</f>
        <v>Fabrication de chips</v>
      </c>
      <c r="C9" s="14"/>
      <c r="I9" s="1"/>
      <c r="L9" s="1"/>
      <c r="O9" s="15"/>
      <c r="P9" s="15"/>
      <c r="Q9" s="16"/>
      <c r="R9" s="16"/>
      <c r="S9" s="381"/>
      <c r="T9" s="381"/>
    </row>
    <row r="10" spans="1:20">
      <c r="A10" s="1" t="str">
        <f>Produits!$B$9</f>
        <v>Pommes de terre primeurs ou nouvelles</v>
      </c>
      <c r="B10" s="1" t="str">
        <f>Secteurs!$B$10</f>
        <v>Fabrication de produits déshydratés</v>
      </c>
      <c r="C10" s="14"/>
      <c r="I10" s="1"/>
      <c r="L10" s="1"/>
      <c r="O10" s="15"/>
      <c r="P10" s="15"/>
      <c r="Q10" s="16"/>
      <c r="R10" s="16"/>
      <c r="S10" s="381"/>
      <c r="T10" s="381"/>
    </row>
    <row r="11" spans="1:20">
      <c r="A11" s="1" t="str">
        <f>Produits!$B$11</f>
        <v>Pommes de terre de conservation ou demi-saison</v>
      </c>
      <c r="B11" s="1" t="str">
        <f>Secteurs!$B$10</f>
        <v>Fabrication de produits déshydratés</v>
      </c>
      <c r="C11" s="14"/>
      <c r="I11" s="1"/>
      <c r="L11" s="1"/>
      <c r="O11" s="15"/>
      <c r="P11" s="15"/>
      <c r="Q11" s="16"/>
      <c r="R11" s="16"/>
      <c r="S11" s="381"/>
      <c r="T11" s="381"/>
    </row>
    <row r="12" spans="1:20">
      <c r="A12" s="1" t="str">
        <f>Produits!$B$13</f>
        <v>Dessus de plants de pommes de terre</v>
      </c>
      <c r="B12" s="1" t="str">
        <f>Secteurs!$B$10</f>
        <v>Fabrication de produits déshydratés</v>
      </c>
      <c r="C12" s="14"/>
      <c r="I12" s="1"/>
      <c r="L12" s="1"/>
      <c r="O12" s="15"/>
      <c r="P12" s="15"/>
      <c r="Q12" s="16"/>
      <c r="R12" s="16"/>
      <c r="S12" s="381"/>
      <c r="T12" s="381"/>
    </row>
    <row r="13" spans="1:20">
      <c r="A13" s="1" t="str">
        <f>Produits!$B$9</f>
        <v>Pommes de terre primeurs ou nouvelles</v>
      </c>
      <c r="B13" s="1" t="str">
        <f>Secteurs!$B$11</f>
        <v>Fabrication de produits surgelés</v>
      </c>
      <c r="D13" s="14"/>
      <c r="R13" s="16"/>
      <c r="S13" s="381"/>
      <c r="T13" s="381"/>
    </row>
    <row r="14" spans="1:20">
      <c r="A14" s="1" t="str">
        <f>Produits!$B$11</f>
        <v>Pommes de terre de conservation ou demi-saison</v>
      </c>
      <c r="B14" s="1" t="str">
        <f>Secteurs!$B$11</f>
        <v>Fabrication de produits surgelés</v>
      </c>
      <c r="D14" s="17"/>
      <c r="R14" s="16"/>
      <c r="S14" s="381"/>
      <c r="T14" s="381"/>
    </row>
    <row r="15" spans="1:20">
      <c r="A15" s="1" t="str">
        <f>Produits!$B$13</f>
        <v>Dessus de plants de pommes de terre</v>
      </c>
      <c r="B15" s="1" t="str">
        <f>Secteurs!$B$11</f>
        <v>Fabrication de produits surgelés</v>
      </c>
      <c r="D15" s="17"/>
      <c r="R15" s="16"/>
      <c r="S15" s="381"/>
      <c r="T15" s="381"/>
    </row>
    <row r="16" spans="1:20">
      <c r="A16" s="1" t="str">
        <f>Produits!$B$9</f>
        <v>Pommes de terre primeurs ou nouvelles</v>
      </c>
      <c r="B16" s="1" t="str">
        <f>Secteurs!$B$12</f>
        <v>Fabrication d'autres produits</v>
      </c>
      <c r="D16" s="14"/>
      <c r="S16" s="381"/>
      <c r="T16" s="381"/>
    </row>
    <row r="17" spans="1:20">
      <c r="A17" s="1" t="str">
        <f>Produits!$B$11</f>
        <v>Pommes de terre de conservation ou demi-saison</v>
      </c>
      <c r="B17" s="1" t="str">
        <f>Secteurs!$B$12</f>
        <v>Fabrication d'autres produits</v>
      </c>
      <c r="D17" s="14"/>
      <c r="S17" s="381"/>
      <c r="T17" s="381"/>
    </row>
    <row r="18" spans="1:20">
      <c r="A18" s="1" t="str">
        <f>Produits!$B$13</f>
        <v>Dessus de plants de pommes de terre</v>
      </c>
      <c r="B18" s="1" t="str">
        <f>Secteurs!$B$12</f>
        <v>Fabrication d'autres produits</v>
      </c>
      <c r="D18" s="14"/>
      <c r="R18" s="16"/>
      <c r="S18" s="381"/>
      <c r="T18" s="381"/>
    </row>
    <row r="19" spans="1:20">
      <c r="A19" s="1" t="str">
        <f>Produits!$B$9</f>
        <v>Pommes de terre primeurs ou nouvelles</v>
      </c>
      <c r="B19" s="1" t="str">
        <f>Secteurs!$B$15</f>
        <v>A domicile</v>
      </c>
      <c r="D19" s="14"/>
      <c r="R19" s="16"/>
      <c r="S19" s="381"/>
      <c r="T19" s="381"/>
    </row>
    <row r="20" spans="1:20">
      <c r="A20" s="1" t="str">
        <f>Produits!$B$11</f>
        <v>Pommes de terre de conservation ou demi-saison</v>
      </c>
      <c r="B20" s="1" t="str">
        <f>Secteurs!$B$15</f>
        <v>A domicile</v>
      </c>
      <c r="D20" s="14"/>
      <c r="R20" s="16"/>
      <c r="S20" s="381"/>
      <c r="T20" s="381"/>
    </row>
    <row r="21" spans="1:20">
      <c r="A21" s="1" t="str">
        <f>Produits!$B$13</f>
        <v>Dessus de plants de pommes de terre</v>
      </c>
      <c r="B21" s="1" t="str">
        <f>Secteurs!$B$15</f>
        <v>A domicile</v>
      </c>
      <c r="D21" s="14"/>
      <c r="S21" s="381"/>
      <c r="T21" s="381"/>
    </row>
    <row r="22" spans="1:20">
      <c r="A22" s="1" t="str">
        <f>Produits!$B$9</f>
        <v>Pommes de terre primeurs ou nouvelles</v>
      </c>
      <c r="B22" s="1" t="str">
        <f>Secteurs!$B$14</f>
        <v>Alimentation humaine</v>
      </c>
      <c r="D22" s="14"/>
      <c r="S22" s="381"/>
      <c r="T22" s="381"/>
    </row>
    <row r="23" spans="1:20">
      <c r="A23" s="1" t="str">
        <f>Produits!$B$11</f>
        <v>Pommes de terre de conservation ou demi-saison</v>
      </c>
      <c r="B23" s="1" t="str">
        <f>Secteurs!$B$14</f>
        <v>Alimentation humaine</v>
      </c>
      <c r="D23" s="14"/>
      <c r="S23" s="381"/>
      <c r="T23" s="381"/>
    </row>
    <row r="24" spans="1:20">
      <c r="A24" s="1" t="str">
        <f>Produits!$B$13</f>
        <v>Dessus de plants de pommes de terre</v>
      </c>
      <c r="B24" s="1" t="str">
        <f>Secteurs!$B$14</f>
        <v>Alimentation humaine</v>
      </c>
      <c r="D24" s="14"/>
      <c r="S24" s="381"/>
      <c r="T24" s="381"/>
    </row>
    <row r="25" spans="1:20">
      <c r="A25" s="1" t="str">
        <f>Produits!$B$9</f>
        <v>Pommes de terre primeurs ou nouvelles</v>
      </c>
      <c r="B25" s="1" t="str">
        <f>Secteurs!$B$13</f>
        <v>Débouchés</v>
      </c>
      <c r="S25" s="381"/>
      <c r="T25" s="381"/>
    </row>
    <row r="26" spans="1:20">
      <c r="A26" s="1" t="str">
        <f>Produits!$B$11</f>
        <v>Pommes de terre de conservation ou demi-saison</v>
      </c>
      <c r="B26" s="1" t="str">
        <f>Secteurs!$B$13</f>
        <v>Débouchés</v>
      </c>
      <c r="S26" s="381"/>
      <c r="T26" s="381"/>
    </row>
    <row r="27" spans="1:20">
      <c r="A27" s="1" t="str">
        <f>Produits!$B$13</f>
        <v>Dessus de plants de pommes de terre</v>
      </c>
      <c r="B27" s="1" t="str">
        <f>Secteurs!$B$13</f>
        <v>Débouchés</v>
      </c>
      <c r="S27" s="381"/>
      <c r="T27" s="381"/>
    </row>
    <row r="28" spans="1:20">
      <c r="A28" s="1" t="str">
        <f>Produits!$B$9</f>
        <v>Pommes de terre primeurs ou nouvelles</v>
      </c>
      <c r="B28" s="1" t="str">
        <f>Secteurs!$B$16</f>
        <v>Ménages</v>
      </c>
      <c r="S28" s="381"/>
      <c r="T28" s="381"/>
    </row>
    <row r="29" spans="1:20">
      <c r="A29" s="1" t="str">
        <f>Produits!$B$11</f>
        <v>Pommes de terre de conservation ou demi-saison</v>
      </c>
      <c r="B29" s="1" t="str">
        <f>Secteurs!$B$16</f>
        <v>Ménages</v>
      </c>
      <c r="S29" s="381"/>
      <c r="T29" s="381"/>
    </row>
    <row r="30" spans="1:20">
      <c r="A30" s="1" t="str">
        <f>Produits!$B$13</f>
        <v>Dessus de plants de pommes de terre</v>
      </c>
      <c r="B30" s="1" t="str">
        <f>Secteurs!$B$16</f>
        <v>Ménages</v>
      </c>
      <c r="S30" s="254"/>
      <c r="T30" s="381"/>
    </row>
    <row r="31" spans="1:20">
      <c r="A31" s="1" t="str">
        <f>Secteurs!$B$4</f>
        <v>Culture destinée à la consommation</v>
      </c>
      <c r="B31" s="1" t="str">
        <f>Produits!$B$16</f>
        <v>Pommes de terre primeurs ou nouvelles - Production</v>
      </c>
      <c r="S31" s="382" t="str">
        <f>Produits!$B$9</f>
        <v>Pommes de terre primeurs ou nouvelles</v>
      </c>
      <c r="T31" s="381"/>
    </row>
    <row r="32" spans="1:20">
      <c r="A32" s="1" t="str">
        <f>Secteurs!$B$31</f>
        <v>Importations</v>
      </c>
      <c r="B32" s="1" t="str">
        <f>Produits!$B$15</f>
        <v>Pommes de terre primeurs ou nouvelles - Importation</v>
      </c>
      <c r="S32" s="381"/>
      <c r="T32" s="381"/>
    </row>
    <row r="33" spans="1:20">
      <c r="A33" s="1" t="str">
        <f>Produits!$B$16</f>
        <v>Pommes de terre primeurs ou nouvelles - Production</v>
      </c>
      <c r="B33" s="1" t="str">
        <f>Secteurs!$B$32</f>
        <v>Exportations</v>
      </c>
      <c r="S33" s="381"/>
      <c r="T33" s="381"/>
    </row>
    <row r="34" spans="1:20">
      <c r="A34" s="1" t="str">
        <f>Secteurs!$B$4</f>
        <v>Culture destinée à la consommation</v>
      </c>
      <c r="B34" s="1" t="str">
        <f>Produits!$B$19</f>
        <v>Pommes de terre de conservation ou demi-saison - Production</v>
      </c>
      <c r="S34" s="382" t="str">
        <f>Produits!$B$11</f>
        <v>Pommes de terre de conservation ou demi-saison</v>
      </c>
      <c r="T34" s="381"/>
    </row>
    <row r="35" spans="1:20">
      <c r="A35" s="1" t="str">
        <f>Secteurs!$B$31</f>
        <v>Importations</v>
      </c>
      <c r="B35" s="1" t="str">
        <f>Produits!$B$18</f>
        <v>Pommes de terre de conservation ou demi-saison - Importation</v>
      </c>
      <c r="S35" s="381"/>
      <c r="T35" s="381"/>
    </row>
    <row r="36" spans="1:20">
      <c r="A36" s="1" t="str">
        <f>Produits!$B$19</f>
        <v>Pommes de terre de conservation ou demi-saison - Production</v>
      </c>
      <c r="B36" s="1" t="str">
        <f>Secteurs!$B$32</f>
        <v>Exportations</v>
      </c>
      <c r="S36" s="381"/>
      <c r="T36" s="381"/>
    </row>
    <row r="37" spans="1:20" ht="14.4" customHeight="1">
      <c r="A37" s="1" t="str">
        <f>Secteurs!$B$4</f>
        <v>Culture destinée à la consommation</v>
      </c>
      <c r="B37" s="1" t="str">
        <f>Produits!$B$21</f>
        <v>Pommes de terre de consommation - Production sous contrat</v>
      </c>
      <c r="S37" s="382" t="str">
        <f>Produits!$B$8</f>
        <v>Pommes de terre de consommation</v>
      </c>
      <c r="T37" s="381"/>
    </row>
    <row r="38" spans="1:20">
      <c r="A38" s="1" t="str">
        <f>Secteurs!$B$4</f>
        <v>Culture destinée à la consommation</v>
      </c>
      <c r="B38" s="1" t="str">
        <f>Produits!$B$22</f>
        <v>Pommes de terre de consommation - Production hors contrat</v>
      </c>
      <c r="S38" s="381"/>
      <c r="T38" s="381"/>
    </row>
    <row r="39" spans="1:20">
      <c r="A39" s="1" t="str">
        <f>Secteurs!$B$5</f>
        <v>Culture destinée aux plants</v>
      </c>
      <c r="B39" s="1" t="str">
        <f>Produits!$B$21</f>
        <v>Pommes de terre de consommation - Production sous contrat</v>
      </c>
      <c r="S39" s="381"/>
      <c r="T39" s="381"/>
    </row>
    <row r="40" spans="1:20">
      <c r="A40" s="1" t="str">
        <f>Secteurs!$B$5</f>
        <v>Culture destinée aux plants</v>
      </c>
      <c r="B40" s="1" t="str">
        <f>Produits!$B$22</f>
        <v>Pommes de terre de consommation - Production hors contrat</v>
      </c>
      <c r="S40" s="381"/>
      <c r="T40" s="381"/>
    </row>
    <row r="41" spans="1:20">
      <c r="A41" s="1" t="str">
        <f>Secteurs!$B$31</f>
        <v>Importations</v>
      </c>
      <c r="B41" s="1" t="str">
        <f>Produits!$B$23</f>
        <v>Pommes de terre de consommation - Importation</v>
      </c>
      <c r="S41" s="381"/>
      <c r="T41" s="381"/>
    </row>
    <row r="42" spans="1:20">
      <c r="A42" s="1" t="str">
        <f>Produits!$B$21</f>
        <v>Pommes de terre de consommation - Production sous contrat</v>
      </c>
      <c r="B42" s="1" t="str">
        <f>Secteurs!$B$32</f>
        <v>Exportations</v>
      </c>
      <c r="S42" s="381"/>
      <c r="T42" s="381"/>
    </row>
    <row r="43" spans="1:20">
      <c r="A43" s="1" t="str">
        <f>Produits!$B$22</f>
        <v>Pommes de terre de consommation - Production hors contrat</v>
      </c>
      <c r="B43" s="1" t="str">
        <f>Secteurs!$B$32</f>
        <v>Exportations</v>
      </c>
      <c r="S43" s="381"/>
      <c r="T43" s="381"/>
    </row>
    <row r="44" spans="1:20" ht="14.4" customHeight="1">
      <c r="A44" s="1" t="str">
        <f>Produits!$B$21</f>
        <v>Pommes de terre de consommation - Production sous contrat</v>
      </c>
      <c r="B44" s="1" t="str">
        <f>Secteurs!$B$9</f>
        <v>Fabrication de chips</v>
      </c>
      <c r="S44" s="382" t="str">
        <f>Produits!$B$8</f>
        <v>Pommes de terre de consommation</v>
      </c>
      <c r="T44" s="381"/>
    </row>
    <row r="45" spans="1:20">
      <c r="A45" s="1" t="str">
        <f>Produits!$B$22</f>
        <v>Pommes de terre de consommation - Production hors contrat</v>
      </c>
      <c r="B45" s="1" t="str">
        <f>Secteurs!$B$9</f>
        <v>Fabrication de chips</v>
      </c>
      <c r="S45" s="381"/>
      <c r="T45" s="381"/>
    </row>
    <row r="46" spans="1:20">
      <c r="A46" s="1" t="str">
        <f>Produits!$B$23</f>
        <v>Pommes de terre de consommation - Importation</v>
      </c>
      <c r="B46" s="1" t="str">
        <f>Secteurs!$B$9</f>
        <v>Fabrication de chips</v>
      </c>
      <c r="S46" s="381"/>
      <c r="T46" s="381"/>
    </row>
    <row r="47" spans="1:20">
      <c r="A47" s="1" t="str">
        <f>Produits!$B$21</f>
        <v>Pommes de terre de consommation - Production sous contrat</v>
      </c>
      <c r="B47" s="1" t="str">
        <f>Secteurs!$B$10</f>
        <v>Fabrication de produits déshydratés</v>
      </c>
      <c r="S47" s="381"/>
      <c r="T47" s="381"/>
    </row>
    <row r="48" spans="1:20">
      <c r="A48" s="1" t="str">
        <f>Produits!$B$22</f>
        <v>Pommes de terre de consommation - Production hors contrat</v>
      </c>
      <c r="B48" s="1" t="str">
        <f>Secteurs!$B$10</f>
        <v>Fabrication de produits déshydratés</v>
      </c>
      <c r="S48" s="381"/>
      <c r="T48" s="381"/>
    </row>
    <row r="49" spans="1:20">
      <c r="A49" s="1" t="str">
        <f>Produits!$B$23</f>
        <v>Pommes de terre de consommation - Importation</v>
      </c>
      <c r="B49" s="1" t="str">
        <f>Secteurs!$B$10</f>
        <v>Fabrication de produits déshydratés</v>
      </c>
      <c r="S49" s="381"/>
      <c r="T49" s="381"/>
    </row>
    <row r="50" spans="1:20">
      <c r="A50" s="1" t="str">
        <f>Produits!$B$21</f>
        <v>Pommes de terre de consommation - Production sous contrat</v>
      </c>
      <c r="B50" s="1" t="str">
        <f>Secteurs!$B$11</f>
        <v>Fabrication de produits surgelés</v>
      </c>
      <c r="S50" s="381"/>
      <c r="T50" s="381"/>
    </row>
    <row r="51" spans="1:20">
      <c r="A51" s="1" t="str">
        <f>Produits!$B$22</f>
        <v>Pommes de terre de consommation - Production hors contrat</v>
      </c>
      <c r="B51" s="1" t="str">
        <f>Secteurs!$B$11</f>
        <v>Fabrication de produits surgelés</v>
      </c>
      <c r="S51" s="381"/>
      <c r="T51" s="381"/>
    </row>
    <row r="52" spans="1:20">
      <c r="A52" s="1" t="str">
        <f>Produits!$B$23</f>
        <v>Pommes de terre de consommation - Importation</v>
      </c>
      <c r="B52" s="1" t="str">
        <f>Secteurs!$B$11</f>
        <v>Fabrication de produits surgelés</v>
      </c>
      <c r="S52" s="381"/>
      <c r="T52" s="381"/>
    </row>
    <row r="53" spans="1:20">
      <c r="A53" s="1" t="str">
        <f>Produits!$B$21</f>
        <v>Pommes de terre de consommation - Production sous contrat</v>
      </c>
      <c r="B53" s="1" t="str">
        <f>Secteurs!$B$12</f>
        <v>Fabrication d'autres produits</v>
      </c>
      <c r="S53" s="381"/>
      <c r="T53" s="381"/>
    </row>
    <row r="54" spans="1:20">
      <c r="A54" s="1" t="str">
        <f>Produits!$B$22</f>
        <v>Pommes de terre de consommation - Production hors contrat</v>
      </c>
      <c r="B54" s="1" t="str">
        <f>Secteurs!$B$12</f>
        <v>Fabrication d'autres produits</v>
      </c>
      <c r="S54" s="381"/>
      <c r="T54" s="381"/>
    </row>
    <row r="55" spans="1:20">
      <c r="A55" s="1" t="str">
        <f>Produits!$B$23</f>
        <v>Pommes de terre de consommation - Importation</v>
      </c>
      <c r="B55" s="1" t="str">
        <f>Secteurs!$B$12</f>
        <v>Fabrication d'autres produits</v>
      </c>
      <c r="S55" s="381"/>
      <c r="T55" s="381"/>
    </row>
    <row r="56" spans="1:20">
      <c r="A56" s="1" t="str">
        <f>Produits!$B$21</f>
        <v>Pommes de terre de consommation - Production sous contrat</v>
      </c>
      <c r="B56" s="1" t="str">
        <f>Secteurs!$B$15</f>
        <v>A domicile</v>
      </c>
      <c r="S56" s="381"/>
      <c r="T56" s="381"/>
    </row>
    <row r="57" spans="1:20">
      <c r="A57" s="1" t="str">
        <f>Produits!$B$22</f>
        <v>Pommes de terre de consommation - Production hors contrat</v>
      </c>
      <c r="B57" s="1" t="str">
        <f>Secteurs!$B$15</f>
        <v>A domicile</v>
      </c>
      <c r="S57" s="381"/>
      <c r="T57" s="381"/>
    </row>
    <row r="58" spans="1:20">
      <c r="A58" s="1" t="str">
        <f>Produits!$B$23</f>
        <v>Pommes de terre de consommation - Importation</v>
      </c>
      <c r="B58" s="1" t="str">
        <f>Secteurs!$B$15</f>
        <v>A domicile</v>
      </c>
      <c r="S58" s="381"/>
      <c r="T58" s="381"/>
    </row>
    <row r="59" spans="1:20">
      <c r="A59" s="1" t="str">
        <f>Produits!$B$21</f>
        <v>Pommes de terre de consommation - Production sous contrat</v>
      </c>
      <c r="B59" s="1" t="str">
        <f>Secteurs!$B$14</f>
        <v>Alimentation humaine</v>
      </c>
      <c r="S59" s="381"/>
      <c r="T59" s="381"/>
    </row>
    <row r="60" spans="1:20">
      <c r="A60" s="1" t="str">
        <f>Produits!$B$22</f>
        <v>Pommes de terre de consommation - Production hors contrat</v>
      </c>
      <c r="B60" s="1" t="str">
        <f>Secteurs!$B$14</f>
        <v>Alimentation humaine</v>
      </c>
      <c r="S60" s="381"/>
      <c r="T60" s="381"/>
    </row>
    <row r="61" spans="1:20">
      <c r="A61" s="1" t="str">
        <f>Produits!$B$23</f>
        <v>Pommes de terre de consommation - Importation</v>
      </c>
      <c r="B61" s="1" t="str">
        <f>Secteurs!$B$14</f>
        <v>Alimentation humaine</v>
      </c>
      <c r="S61" s="381"/>
      <c r="T61" s="381"/>
    </row>
    <row r="62" spans="1:20">
      <c r="A62" s="1" t="str">
        <f>Produits!$B$21</f>
        <v>Pommes de terre de consommation - Production sous contrat</v>
      </c>
      <c r="B62" s="1" t="str">
        <f>Secteurs!$B$13</f>
        <v>Débouchés</v>
      </c>
      <c r="S62" s="381"/>
      <c r="T62" s="381"/>
    </row>
    <row r="63" spans="1:20">
      <c r="A63" s="1" t="str">
        <f>Produits!$B$22</f>
        <v>Pommes de terre de consommation - Production hors contrat</v>
      </c>
      <c r="B63" s="1" t="str">
        <f>Secteurs!$B$13</f>
        <v>Débouchés</v>
      </c>
      <c r="S63" s="381"/>
      <c r="T63" s="381"/>
    </row>
    <row r="64" spans="1:20">
      <c r="A64" s="1" t="str">
        <f>Produits!$B$23</f>
        <v>Pommes de terre de consommation - Importation</v>
      </c>
      <c r="B64" s="1" t="str">
        <f>Secteurs!$B$13</f>
        <v>Débouchés</v>
      </c>
      <c r="S64" s="381"/>
      <c r="T64" s="381"/>
    </row>
    <row r="65" spans="1:20">
      <c r="A65" s="1" t="str">
        <f>Produits!$B$21</f>
        <v>Pommes de terre de consommation - Production sous contrat</v>
      </c>
      <c r="B65" s="1" t="str">
        <f>Secteurs!$B$16</f>
        <v>Ménages</v>
      </c>
      <c r="S65" s="381"/>
      <c r="T65" s="381"/>
    </row>
    <row r="66" spans="1:20">
      <c r="A66" s="1" t="str">
        <f>Produits!$B$22</f>
        <v>Pommes de terre de consommation - Production hors contrat</v>
      </c>
      <c r="B66" s="1" t="str">
        <f>Secteurs!$B$16</f>
        <v>Ménages</v>
      </c>
      <c r="S66" s="381"/>
      <c r="T66" s="381"/>
    </row>
    <row r="67" spans="1:20">
      <c r="A67" s="1" t="str">
        <f>Produits!$B$23</f>
        <v>Pommes de terre de consommation - Importation</v>
      </c>
      <c r="B67" s="1" t="str">
        <f>Secteurs!$B$16</f>
        <v>Ménages</v>
      </c>
      <c r="S67" s="381"/>
      <c r="T67" s="381"/>
    </row>
    <row r="68" spans="1:20">
      <c r="A68" s="1" t="str">
        <f>Secteurs!$B$8</f>
        <v>Industrie alimentaire</v>
      </c>
      <c r="B68" s="1" t="str">
        <f>Produits!$B$43</f>
        <v>Autres préparations ou conserves de pommes de terre, y compris les chips (à l’exclusion des produits congelés ou surgelés, séchés, préparés ou conservés au vinaigre ou à l’acide acétique, ou sous forme de farines, semoules ou flocons)</v>
      </c>
      <c r="S68" s="254" t="str">
        <f>Produits!$B$26</f>
        <v>Produits finis</v>
      </c>
      <c r="T68" s="381"/>
    </row>
    <row r="69" spans="1:20" ht="14.4" customHeight="1">
      <c r="A69" s="1" t="str">
        <f>Secteurs!$B$6</f>
        <v>Transformation</v>
      </c>
      <c r="B69" s="1" t="str">
        <f>Produits!$B$33</f>
        <v>Pommes de terre, préparées ou conservées autrement qu'au vinaigre ou à l'acide acétique, congelées (à l'excl. des pommes de terre simpl. cuites ou des pommes de terre sous forme de farines, semoules ou flocons)</v>
      </c>
      <c r="S69" s="382" t="str">
        <f>Produits!$B$32</f>
        <v>Pommes de terre préparées ou conservées autrement qu’au vinaigre ou à l’acide acétique, congelées ou surgelées, y compris les pommes de terre entièrement ou partiellement frites et ensuite congelées ou surgelées</v>
      </c>
      <c r="T69" s="381"/>
    </row>
    <row r="70" spans="1:20">
      <c r="A70" s="1" t="str">
        <f>Secteurs!$B$6</f>
        <v>Transformation</v>
      </c>
      <c r="B70" s="1" t="str">
        <f>Produits!$B$34</f>
        <v>Pommes de terre, simpl. cuites, congelées</v>
      </c>
      <c r="S70" s="381"/>
      <c r="T70" s="381"/>
    </row>
    <row r="71" spans="1:20">
      <c r="A71" s="1" t="str">
        <f>Produits!$B$33</f>
        <v>Pommes de terre, préparées ou conservées autrement qu'au vinaigre ou à l'acide acétique, congelées (à l'excl. des pommes de terre simpl. cuites ou des pommes de terre sous forme de farines, semoules ou flocons)</v>
      </c>
      <c r="B71" s="1" t="str">
        <f>Secteurs!$B$15</f>
        <v>A domicile</v>
      </c>
      <c r="S71" s="381"/>
      <c r="T71" s="381"/>
    </row>
    <row r="72" spans="1:20">
      <c r="A72" s="1" t="str">
        <f>Produits!$B$34</f>
        <v>Pommes de terre, simpl. cuites, congelées</v>
      </c>
      <c r="B72" s="1" t="str">
        <f>Secteurs!$B$15</f>
        <v>A domicile</v>
      </c>
      <c r="S72" s="381"/>
      <c r="T72" s="381"/>
    </row>
    <row r="73" spans="1:20">
      <c r="A73" s="1" t="str">
        <f>Produits!$B$33</f>
        <v>Pommes de terre, préparées ou conservées autrement qu'au vinaigre ou à l'acide acétique, congelées (à l'excl. des pommes de terre simpl. cuites ou des pommes de terre sous forme de farines, semoules ou flocons)</v>
      </c>
      <c r="B73" s="1" t="str">
        <f>Secteurs!$B$18</f>
        <v>Restauration commerciale</v>
      </c>
      <c r="S73" s="381"/>
      <c r="T73" s="381"/>
    </row>
    <row r="74" spans="1:20">
      <c r="A74" s="1" t="str">
        <f>Produits!$B$34</f>
        <v>Pommes de terre, simpl. cuites, congelées</v>
      </c>
      <c r="B74" s="1" t="str">
        <f>Secteurs!$B$18</f>
        <v>Restauration commerciale</v>
      </c>
      <c r="S74" s="381"/>
      <c r="T74" s="381"/>
    </row>
    <row r="75" spans="1:20">
      <c r="A75" s="1" t="str">
        <f>Produits!$B$33</f>
        <v>Pommes de terre, préparées ou conservées autrement qu'au vinaigre ou à l'acide acétique, congelées (à l'excl. des pommes de terre simpl. cuites ou des pommes de terre sous forme de farines, semoules ou flocons)</v>
      </c>
      <c r="B75" s="1" t="str">
        <f>Secteurs!$B$19</f>
        <v>Restauration collective</v>
      </c>
      <c r="S75" s="381"/>
      <c r="T75" s="381"/>
    </row>
    <row r="76" spans="1:20">
      <c r="A76" s="1" t="str">
        <f>Produits!$B$34</f>
        <v>Pommes de terre, simpl. cuites, congelées</v>
      </c>
      <c r="B76" s="1" t="str">
        <f>Secteurs!$B$19</f>
        <v>Restauration collective</v>
      </c>
      <c r="S76" s="381"/>
      <c r="T76" s="381"/>
    </row>
    <row r="77" spans="1:20">
      <c r="A77" s="1" t="str">
        <f>Produits!$B$33</f>
        <v>Pommes de terre, préparées ou conservées autrement qu'au vinaigre ou à l'acide acétique, congelées (à l'excl. des pommes de terre simpl. cuites ou des pommes de terre sous forme de farines, semoules ou flocons)</v>
      </c>
      <c r="B77" s="1" t="str">
        <f>Secteurs!$B$14</f>
        <v>Alimentation humaine</v>
      </c>
      <c r="S77" s="381"/>
      <c r="T77" s="381"/>
    </row>
    <row r="78" spans="1:20">
      <c r="A78" s="1" t="str">
        <f>Produits!$B$34</f>
        <v>Pommes de terre, simpl. cuites, congelées</v>
      </c>
      <c r="B78" s="1" t="str">
        <f>Secteurs!$B$14</f>
        <v>Alimentation humaine</v>
      </c>
      <c r="S78" s="381"/>
      <c r="T78" s="381"/>
    </row>
    <row r="79" spans="1:20">
      <c r="A79" s="1" t="str">
        <f>Produits!$B$33</f>
        <v>Pommes de terre, préparées ou conservées autrement qu'au vinaigre ou à l'acide acétique, congelées (à l'excl. des pommes de terre simpl. cuites ou des pommes de terre sous forme de farines, semoules ou flocons)</v>
      </c>
      <c r="B79" s="1" t="str">
        <f>Secteurs!$B$17</f>
        <v>Hors domicile</v>
      </c>
      <c r="S79" s="381"/>
      <c r="T79" s="381"/>
    </row>
    <row r="80" spans="1:20">
      <c r="A80" s="1" t="str">
        <f>Produits!$B$34</f>
        <v>Pommes de terre, simpl. cuites, congelées</v>
      </c>
      <c r="B80" s="1" t="str">
        <f>Secteurs!$B$17</f>
        <v>Hors domicile</v>
      </c>
      <c r="S80" s="381"/>
      <c r="T80" s="381"/>
    </row>
    <row r="81" spans="1:20">
      <c r="A81" s="1" t="str">
        <f>Produits!$B$33</f>
        <v>Pommes de terre, préparées ou conservées autrement qu'au vinaigre ou à l'acide acétique, congelées (à l'excl. des pommes de terre simpl. cuites ou des pommes de terre sous forme de farines, semoules ou flocons)</v>
      </c>
      <c r="B81" s="1" t="str">
        <f>Secteurs!$B$13</f>
        <v>Débouchés</v>
      </c>
      <c r="S81" s="381"/>
      <c r="T81" s="381"/>
    </row>
    <row r="82" spans="1:20">
      <c r="A82" s="1" t="str">
        <f>Produits!$B$34</f>
        <v>Pommes de terre, simpl. cuites, congelées</v>
      </c>
      <c r="B82" s="1" t="str">
        <f>Secteurs!$B$13</f>
        <v>Débouchés</v>
      </c>
      <c r="S82" s="381"/>
      <c r="T82" s="381"/>
    </row>
    <row r="83" spans="1:20">
      <c r="A83" s="1" t="str">
        <f>Produits!$B$33</f>
        <v>Pommes de terre, préparées ou conservées autrement qu'au vinaigre ou à l'acide acétique, congelées (à l'excl. des pommes de terre simpl. cuites ou des pommes de terre sous forme de farines, semoules ou flocons)</v>
      </c>
      <c r="B83" s="1" t="str">
        <f>Secteurs!$B$16</f>
        <v>Ménages</v>
      </c>
      <c r="S83" s="381"/>
      <c r="T83" s="381"/>
    </row>
    <row r="84" spans="1:20">
      <c r="A84" s="1" t="str">
        <f>Produits!$B$34</f>
        <v>Pommes de terre, simpl. cuites, congelées</v>
      </c>
      <c r="B84" s="1" t="str">
        <f>Secteurs!$B$16</f>
        <v>Ménages</v>
      </c>
      <c r="S84" s="381"/>
      <c r="T84" s="381"/>
    </row>
    <row r="85" spans="1:20">
      <c r="A85" s="1" t="str">
        <f>Produits!$B$37</f>
        <v>Pommes de terre, déshydratées, coupées ou non, mais sans autre préparation</v>
      </c>
      <c r="B85" s="1" t="str">
        <f>Secteurs!$B$15</f>
        <v>A domicile</v>
      </c>
      <c r="S85" s="382" t="str">
        <f>Produits!$B$36</f>
        <v>Purée déshydratée</v>
      </c>
      <c r="T85" s="381"/>
    </row>
    <row r="86" spans="1:20">
      <c r="A86" s="1" t="str">
        <f>Produits!$B$39</f>
        <v>Pommes de terre préparées ou conservées, sous forme de farine, semoule ou flocons (à l’exclusion des chips et des produits congelés ou surgelés, ou préparés ou conservés au vinaigre ou à l’acide acétique)</v>
      </c>
      <c r="B86" s="1" t="str">
        <f>Secteurs!$B$15</f>
        <v>A domicile</v>
      </c>
      <c r="S86" s="381"/>
      <c r="T86" s="381"/>
    </row>
    <row r="87" spans="1:20">
      <c r="A87" s="1" t="str">
        <f>Produits!$B$41</f>
        <v>Pommes de terre déshydratées sous forme de farine, de poudre, de flocons, de granulés ou de pellets</v>
      </c>
      <c r="B87" s="1" t="str">
        <f>Secteurs!$B$15</f>
        <v>A domicile</v>
      </c>
      <c r="S87" s="381"/>
      <c r="T87" s="381"/>
    </row>
    <row r="88" spans="1:20">
      <c r="A88" s="1" t="str">
        <f>Produits!$B$37</f>
        <v>Pommes de terre, déshydratées, coupées ou non, mais sans autre préparation</v>
      </c>
      <c r="B88" s="1" t="str">
        <f>Secteurs!$B$18</f>
        <v>Restauration commerciale</v>
      </c>
      <c r="S88" s="381"/>
      <c r="T88" s="381"/>
    </row>
    <row r="89" spans="1:20">
      <c r="A89" s="1" t="str">
        <f>Produits!$B$39</f>
        <v>Pommes de terre préparées ou conservées, sous forme de farine, semoule ou flocons (à l’exclusion des chips et des produits congelés ou surgelés, ou préparés ou conservés au vinaigre ou à l’acide acétique)</v>
      </c>
      <c r="B89" s="1" t="str">
        <f>Secteurs!$B$18</f>
        <v>Restauration commerciale</v>
      </c>
      <c r="S89" s="381"/>
      <c r="T89" s="381"/>
    </row>
    <row r="90" spans="1:20">
      <c r="A90" s="1" t="str">
        <f>Produits!$B$41</f>
        <v>Pommes de terre déshydratées sous forme de farine, de poudre, de flocons, de granulés ou de pellets</v>
      </c>
      <c r="B90" s="1" t="str">
        <f>Secteurs!$B$18</f>
        <v>Restauration commerciale</v>
      </c>
      <c r="S90" s="381"/>
      <c r="T90" s="381"/>
    </row>
    <row r="91" spans="1:20">
      <c r="A91" s="1" t="str">
        <f>Produits!$B$37</f>
        <v>Pommes de terre, déshydratées, coupées ou non, mais sans autre préparation</v>
      </c>
      <c r="B91" s="1" t="str">
        <f>Secteurs!$B$19</f>
        <v>Restauration collective</v>
      </c>
      <c r="S91" s="381"/>
      <c r="T91" s="381"/>
    </row>
    <row r="92" spans="1:20">
      <c r="A92" s="1" t="str">
        <f>Produits!$B$39</f>
        <v>Pommes de terre préparées ou conservées, sous forme de farine, semoule ou flocons (à l’exclusion des chips et des produits congelés ou surgelés, ou préparés ou conservés au vinaigre ou à l’acide acétique)</v>
      </c>
      <c r="B92" s="1" t="str">
        <f>Secteurs!$B$19</f>
        <v>Restauration collective</v>
      </c>
      <c r="S92" s="381"/>
      <c r="T92" s="381"/>
    </row>
    <row r="93" spans="1:20">
      <c r="A93" s="1" t="str">
        <f>Produits!$B$41</f>
        <v>Pommes de terre déshydratées sous forme de farine, de poudre, de flocons, de granulés ou de pellets</v>
      </c>
      <c r="B93" s="1" t="str">
        <f>Secteurs!$B$19</f>
        <v>Restauration collective</v>
      </c>
      <c r="S93" s="381"/>
      <c r="T93" s="381"/>
    </row>
    <row r="94" spans="1:20">
      <c r="A94" s="1" t="str">
        <f>Produits!$B$37</f>
        <v>Pommes de terre, déshydratées, coupées ou non, mais sans autre préparation</v>
      </c>
      <c r="B94" s="1" t="str">
        <f>Secteurs!$B$14</f>
        <v>Alimentation humaine</v>
      </c>
      <c r="S94" s="381"/>
      <c r="T94" s="381"/>
    </row>
    <row r="95" spans="1:20">
      <c r="A95" s="1" t="str">
        <f>Produits!$B$39</f>
        <v>Pommes de terre préparées ou conservées, sous forme de farine, semoule ou flocons (à l’exclusion des chips et des produits congelés ou surgelés, ou préparés ou conservés au vinaigre ou à l’acide acétique)</v>
      </c>
      <c r="B95" s="1" t="str">
        <f>Secteurs!$B$14</f>
        <v>Alimentation humaine</v>
      </c>
      <c r="S95" s="381"/>
      <c r="T95" s="381"/>
    </row>
    <row r="96" spans="1:20">
      <c r="A96" s="1" t="str">
        <f>Produits!$B$41</f>
        <v>Pommes de terre déshydratées sous forme de farine, de poudre, de flocons, de granulés ou de pellets</v>
      </c>
      <c r="B96" s="1" t="str">
        <f>Secteurs!$B$14</f>
        <v>Alimentation humaine</v>
      </c>
      <c r="S96" s="381"/>
      <c r="T96" s="381"/>
    </row>
    <row r="97" spans="1:20">
      <c r="A97" s="1" t="str">
        <f>Produits!$B$37</f>
        <v>Pommes de terre, déshydratées, coupées ou non, mais sans autre préparation</v>
      </c>
      <c r="B97" s="1" t="str">
        <f>Secteurs!$B$17</f>
        <v>Hors domicile</v>
      </c>
      <c r="S97" s="381"/>
      <c r="T97" s="381"/>
    </row>
    <row r="98" spans="1:20">
      <c r="A98" s="1" t="str">
        <f>Produits!$B$39</f>
        <v>Pommes de terre préparées ou conservées, sous forme de farine, semoule ou flocons (à l’exclusion des chips et des produits congelés ou surgelés, ou préparés ou conservés au vinaigre ou à l’acide acétique)</v>
      </c>
      <c r="B98" s="1" t="str">
        <f>Secteurs!$B$17</f>
        <v>Hors domicile</v>
      </c>
      <c r="S98" s="381"/>
      <c r="T98" s="381"/>
    </row>
    <row r="99" spans="1:20">
      <c r="A99" s="1" t="str">
        <f>Produits!$B$41</f>
        <v>Pommes de terre déshydratées sous forme de farine, de poudre, de flocons, de granulés ou de pellets</v>
      </c>
      <c r="B99" s="1" t="str">
        <f>Secteurs!$B$17</f>
        <v>Hors domicile</v>
      </c>
      <c r="S99" s="381"/>
      <c r="T99" s="381"/>
    </row>
    <row r="100" spans="1:20">
      <c r="A100" s="1" t="str">
        <f>Produits!$B$37</f>
        <v>Pommes de terre, déshydratées, coupées ou non, mais sans autre préparation</v>
      </c>
      <c r="B100" s="1" t="str">
        <f>Secteurs!$B$13</f>
        <v>Débouchés</v>
      </c>
      <c r="S100" s="381"/>
      <c r="T100" s="381"/>
    </row>
    <row r="101" spans="1:20">
      <c r="A101" s="1" t="str">
        <f>Produits!$B$39</f>
        <v>Pommes de terre préparées ou conservées, sous forme de farine, semoule ou flocons (à l’exclusion des chips et des produits congelés ou surgelés, ou préparés ou conservés au vinaigre ou à l’acide acétique)</v>
      </c>
      <c r="B101" s="1" t="str">
        <f>Secteurs!$B$13</f>
        <v>Débouchés</v>
      </c>
      <c r="S101" s="381"/>
      <c r="T101" s="381"/>
    </row>
    <row r="102" spans="1:20">
      <c r="A102" s="1" t="str">
        <f>Produits!$B$41</f>
        <v>Pommes de terre déshydratées sous forme de farine, de poudre, de flocons, de granulés ou de pellets</v>
      </c>
      <c r="B102" s="1" t="str">
        <f>Secteurs!$B$13</f>
        <v>Débouchés</v>
      </c>
      <c r="S102" s="381"/>
      <c r="T102" s="381"/>
    </row>
    <row r="103" spans="1:20">
      <c r="A103" s="1" t="str">
        <f>Produits!$B$37</f>
        <v>Pommes de terre, déshydratées, coupées ou non, mais sans autre préparation</v>
      </c>
      <c r="B103" s="1" t="str">
        <f>Secteurs!$B$16</f>
        <v>Ménages</v>
      </c>
      <c r="S103" s="381"/>
      <c r="T103" s="381"/>
    </row>
    <row r="104" spans="1:20">
      <c r="A104" s="1" t="str">
        <f>Produits!$B$39</f>
        <v>Pommes de terre préparées ou conservées, sous forme de farine, semoule ou flocons (à l’exclusion des chips et des produits congelés ou surgelés, ou préparés ou conservés au vinaigre ou à l’acide acétique)</v>
      </c>
      <c r="B104" s="1" t="str">
        <f>Secteurs!$B$16</f>
        <v>Ménages</v>
      </c>
      <c r="S104" s="381"/>
      <c r="T104" s="381"/>
    </row>
    <row r="105" spans="1:20">
      <c r="A105" s="1" t="str">
        <f>Produits!$B$41</f>
        <v>Pommes de terre déshydratées sous forme de farine, de poudre, de flocons, de granulés ou de pellets</v>
      </c>
      <c r="B105" s="1" t="str">
        <f>Secteurs!$B$16</f>
        <v>Ménages</v>
      </c>
      <c r="S105" s="381"/>
      <c r="T105" s="381"/>
    </row>
    <row r="106" spans="1:20">
      <c r="A106" s="1" t="str">
        <f>Secteurs!$B$6</f>
        <v>Transformation</v>
      </c>
      <c r="B106" s="1" t="str">
        <f>Produits!$B$44</f>
        <v>Chips</v>
      </c>
      <c r="S106" s="382" t="str">
        <f>Produits!$B$43</f>
        <v>Autres préparations ou conserves de pommes de terre, y compris les chips (à l’exclusion des produits congelés ou surgelés, séchés, préparés ou conservés au vinaigre ou à l’acide acétique, ou sous forme de farines, semoules ou flocons)</v>
      </c>
      <c r="T106" s="381"/>
    </row>
    <row r="107" spans="1:20">
      <c r="A107" s="1" t="str">
        <f>Secteurs!$B$6</f>
        <v>Transformation</v>
      </c>
      <c r="B107" s="1" t="str">
        <f>Produits!$B$46</f>
        <v>Autres produits finis</v>
      </c>
      <c r="S107" s="381"/>
      <c r="T107" s="381"/>
    </row>
    <row r="108" spans="1:20">
      <c r="A108" s="1" t="str">
        <f>Produits!$B$16</f>
        <v>Pommes de terre primeurs ou nouvelles - Production</v>
      </c>
      <c r="B108" s="1" t="str">
        <f>Secteurs!$B$8</f>
        <v>Industrie alimentaire</v>
      </c>
      <c r="S108" s="382" t="str">
        <f>Secteurs!$B$6</f>
        <v>Transformation</v>
      </c>
      <c r="T108" s="381"/>
    </row>
    <row r="109" spans="1:20">
      <c r="A109" s="1" t="str">
        <f>Produits!$B$19</f>
        <v>Pommes de terre de conservation ou demi-saison - Production</v>
      </c>
      <c r="B109" s="1" t="str">
        <f>Secteurs!$B$8</f>
        <v>Industrie alimentaire</v>
      </c>
      <c r="S109" s="381"/>
      <c r="T109" s="381"/>
    </row>
    <row r="110" spans="1:20">
      <c r="A110" s="1" t="str">
        <f>Produits!$B$9</f>
        <v>Pommes de terre primeurs ou nouvelles</v>
      </c>
      <c r="B110" s="1" t="str">
        <f>Secteurs!$B$8</f>
        <v>Industrie alimentaire</v>
      </c>
      <c r="S110" s="381"/>
      <c r="T110" s="381"/>
    </row>
    <row r="111" spans="1:20">
      <c r="A111" s="1" t="str">
        <f>Produits!$B$11</f>
        <v>Pommes de terre de conservation ou demi-saison</v>
      </c>
      <c r="B111" s="1" t="str">
        <f>Secteurs!$B$8</f>
        <v>Industrie alimentaire</v>
      </c>
      <c r="S111" s="381"/>
      <c r="T111" s="381"/>
    </row>
    <row r="112" spans="1:20">
      <c r="A112" s="1" t="str">
        <f>Produits!$B$10</f>
        <v>Pommes de terre de primeurs, à l'état frais ou réfrigéré, du 1er janvier au 30 juin</v>
      </c>
      <c r="B112" s="1" t="str">
        <f>Secteurs!$B$8</f>
        <v>Industrie alimentaire</v>
      </c>
      <c r="S112" s="381"/>
      <c r="T112" s="381"/>
    </row>
    <row r="113" spans="1:20">
      <c r="A113" s="1" t="str">
        <f>Produits!$B$12</f>
        <v>Pommes de terre, à l'état frais ou réfrigéré (à l'excl. des pommes de terre de primeurs du 1er janvier au 30 juin, des pommes de terre de semence et des pommes de terre destinées à la fabrication de la fécule)</v>
      </c>
      <c r="B113" s="1" t="str">
        <f>Secteurs!$B$8</f>
        <v>Industrie alimentaire</v>
      </c>
      <c r="S113" s="381"/>
      <c r="T113" s="381"/>
    </row>
    <row r="114" spans="1:20">
      <c r="A114" s="1" t="str">
        <f>Secteurs!$B$8</f>
        <v>Industrie alimentaire</v>
      </c>
      <c r="B114" s="1" t="str">
        <f>Produits!$B$29</f>
        <v>Pommes de terre, non cuites ou cuites à l’eau ou à la vapeur, congelées ou surgelées</v>
      </c>
      <c r="S114" s="381"/>
      <c r="T114" s="381"/>
    </row>
    <row r="115" spans="1:20">
      <c r="A115" s="1" t="str">
        <f>Secteurs!$B$8</f>
        <v>Industrie alimentaire</v>
      </c>
      <c r="B115" s="1" t="str">
        <f>Produits!$B$32</f>
        <v>Pommes de terre préparées ou conservées autrement qu’au vinaigre ou à l’acide acétique, congelées ou surgelées, y compris les pommes de terre entièrement ou partiellement frites et ensuite congelées ou surgelées</v>
      </c>
      <c r="S115" s="381"/>
      <c r="T115" s="381"/>
    </row>
    <row r="116" spans="1:20">
      <c r="A116" s="1" t="str">
        <f>Secteurs!$B$8</f>
        <v>Industrie alimentaire</v>
      </c>
      <c r="B116" s="1" t="str">
        <f>Produits!$B$41</f>
        <v>Pommes de terre déshydratées sous forme de farine, de poudre, de flocons, de granulés ou de pellets</v>
      </c>
      <c r="S116" s="381"/>
      <c r="T116" s="381"/>
    </row>
    <row r="117" spans="1:20">
      <c r="A117" s="1" t="str">
        <f>Secteurs!$B$8</f>
        <v>Industrie alimentaire</v>
      </c>
      <c r="B117" s="1" t="str">
        <f>Produits!$B$39</f>
        <v>Pommes de terre préparées ou conservées, sous forme de farine, semoule ou flocons (à l’exclusion des chips et des produits congelés ou surgelés, ou préparés ou conservés au vinaigre ou à l’acide acétique)</v>
      </c>
      <c r="S117" s="381"/>
      <c r="T117" s="381"/>
    </row>
    <row r="118" spans="1:20">
      <c r="A118" s="1" t="str">
        <f>Secteurs!$B$8</f>
        <v>Industrie alimentaire</v>
      </c>
      <c r="B118" s="1" t="str">
        <f>Produits!$B$43</f>
        <v>Autres préparations ou conserves de pommes de terre, y compris les chips (à l’exclusion des produits congelés ou surgelés, séchés, préparés ou conservés au vinaigre ou à l’acide acétique, ou sous forme de farines, semoules ou flocons)</v>
      </c>
      <c r="S118" s="381"/>
      <c r="T118" s="381"/>
    </row>
    <row r="119" spans="1:20">
      <c r="A119" s="1" t="str">
        <f>Secteurs!$B$8</f>
        <v>Industrie alimentaire</v>
      </c>
      <c r="B119" s="1" t="str">
        <f>Produits!$B$28</f>
        <v>Garnitures surgelées</v>
      </c>
      <c r="S119" s="381"/>
      <c r="T119" s="381"/>
    </row>
    <row r="120" spans="1:20">
      <c r="A120" s="1" t="str">
        <f>Secteurs!$B$8</f>
        <v>Industrie alimentaire</v>
      </c>
      <c r="B120" s="1" t="str">
        <f>Produits!$B$31</f>
        <v>Frites</v>
      </c>
      <c r="S120" s="381"/>
      <c r="T120" s="381"/>
    </row>
    <row r="121" spans="1:20">
      <c r="A121" s="1" t="str">
        <f>Secteurs!$B$8</f>
        <v>Industrie alimentaire</v>
      </c>
      <c r="B121" s="1" t="str">
        <f>Produits!$B$30</f>
        <v>Pommes de terre, non cuites ou cuites à l'eau ou à la vapeur, congelées</v>
      </c>
      <c r="S121" s="381"/>
      <c r="T121" s="381"/>
    </row>
    <row r="122" spans="1:20">
      <c r="A122" s="1" t="str">
        <f>Secteurs!$B$8</f>
        <v>Industrie alimentaire</v>
      </c>
      <c r="B122" s="1" t="str">
        <f>Produits!$B$38</f>
        <v>Pommes de terre, séchées, même coupées en morceaux ou en tranches, mais non autrement préparées</v>
      </c>
      <c r="S122" s="381"/>
      <c r="T122" s="381"/>
    </row>
    <row r="123" spans="1:20">
      <c r="A123" s="1" t="str">
        <f>Secteurs!$B$8</f>
        <v>Industrie alimentaire</v>
      </c>
      <c r="B123" s="1" t="str">
        <f>Produits!$B$40</f>
        <v>Pommes de terre, sous forme de farines, semoules ou flocons, non congelées</v>
      </c>
      <c r="S123" s="381"/>
      <c r="T123" s="381"/>
    </row>
    <row r="124" spans="1:20">
      <c r="A124" s="1" t="str">
        <f>Secteurs!$B$8</f>
        <v>Industrie alimentaire</v>
      </c>
      <c r="B124" s="1" t="str">
        <f>Produits!$B$42</f>
        <v>Pommes de terre, préparées ou conservées sous forme de farines, semoules ou flocons, congelées</v>
      </c>
      <c r="S124" s="381"/>
      <c r="T124" s="381"/>
    </row>
    <row r="125" spans="1:20">
      <c r="A125" s="1" t="str">
        <f>Produits!$B$21</f>
        <v>Pommes de terre de consommation - Production sous contrat</v>
      </c>
      <c r="B125" s="1" t="s">
        <v>308</v>
      </c>
      <c r="S125" s="382" t="str">
        <f>Secteurs!$B$8</f>
        <v>Industrie alimentaire</v>
      </c>
      <c r="T125" s="381"/>
    </row>
    <row r="126" spans="1:20">
      <c r="A126" s="1" t="str">
        <f>Produits!$B$21</f>
        <v>Pommes de terre de consommation - Production sous contrat</v>
      </c>
      <c r="B126" s="1" t="s">
        <v>309</v>
      </c>
      <c r="S126" s="381"/>
      <c r="T126" s="381"/>
    </row>
    <row r="127" spans="1:20">
      <c r="A127" s="1" t="str">
        <f>Produits!$B$21</f>
        <v>Pommes de terre de consommation - Production sous contrat</v>
      </c>
      <c r="B127" s="1" t="s">
        <v>310</v>
      </c>
      <c r="S127" s="381"/>
      <c r="T127" s="381"/>
    </row>
    <row r="128" spans="1:20">
      <c r="A128" s="1" t="str">
        <f>Produits!$B$21</f>
        <v>Pommes de terre de consommation - Production sous contrat</v>
      </c>
      <c r="B128" s="1" t="s">
        <v>311</v>
      </c>
      <c r="S128" s="381"/>
      <c r="T128" s="381"/>
    </row>
    <row r="129" spans="1:20">
      <c r="A129" s="1" t="str">
        <f>Produits!$B$22</f>
        <v>Pommes de terre de consommation - Production hors contrat</v>
      </c>
      <c r="B129" s="1" t="s">
        <v>308</v>
      </c>
      <c r="S129" s="381"/>
      <c r="T129" s="381"/>
    </row>
    <row r="130" spans="1:20">
      <c r="A130" s="1" t="str">
        <f>Produits!$B$22</f>
        <v>Pommes de terre de consommation - Production hors contrat</v>
      </c>
      <c r="B130" s="1" t="s">
        <v>309</v>
      </c>
      <c r="S130" s="381"/>
      <c r="T130" s="381"/>
    </row>
    <row r="131" spans="1:20">
      <c r="A131" s="1" t="str">
        <f>Produits!$B$22</f>
        <v>Pommes de terre de consommation - Production hors contrat</v>
      </c>
      <c r="B131" s="1" t="s">
        <v>310</v>
      </c>
      <c r="S131" s="381"/>
      <c r="T131" s="381"/>
    </row>
    <row r="132" spans="1:20">
      <c r="A132" s="1" t="str">
        <f>Produits!$B$22</f>
        <v>Pommes de terre de consommation - Production hors contrat</v>
      </c>
      <c r="B132" s="1" t="s">
        <v>311</v>
      </c>
      <c r="S132" s="381"/>
      <c r="T132" s="381"/>
    </row>
    <row r="133" spans="1:20">
      <c r="A133" s="1" t="str">
        <f>Produits!$B$23</f>
        <v>Pommes de terre de consommation - Importation</v>
      </c>
      <c r="B133" s="1" t="s">
        <v>308</v>
      </c>
      <c r="S133" s="381"/>
      <c r="T133" s="381"/>
    </row>
    <row r="134" spans="1:20">
      <c r="A134" s="1" t="str">
        <f>Produits!$B$23</f>
        <v>Pommes de terre de consommation - Importation</v>
      </c>
      <c r="B134" s="1" t="s">
        <v>309</v>
      </c>
      <c r="S134" s="381"/>
      <c r="T134" s="381"/>
    </row>
    <row r="135" spans="1:20">
      <c r="A135" s="1" t="str">
        <f>Produits!$B$23</f>
        <v>Pommes de terre de consommation - Importation</v>
      </c>
      <c r="B135" s="1" t="s">
        <v>310</v>
      </c>
      <c r="S135" s="381"/>
      <c r="T135" s="381"/>
    </row>
    <row r="136" spans="1:20">
      <c r="A136" s="1" t="str">
        <f>Produits!$B$23</f>
        <v>Pommes de terre de consommation - Importation</v>
      </c>
      <c r="B136" s="1" t="s">
        <v>311</v>
      </c>
      <c r="S136" s="381"/>
      <c r="T136" s="381"/>
    </row>
    <row r="137" spans="1:20">
      <c r="A137" s="1" t="s">
        <v>308</v>
      </c>
      <c r="B137" s="1" t="str">
        <f>Produits!$B$26</f>
        <v>Produits finis</v>
      </c>
      <c r="S137" s="381"/>
      <c r="T137" s="381"/>
    </row>
    <row r="138" spans="1:20">
      <c r="A138" s="1" t="s">
        <v>309</v>
      </c>
      <c r="B138" s="1" t="str">
        <f>Produits!$B$26</f>
        <v>Produits finis</v>
      </c>
      <c r="S138" s="381"/>
      <c r="T138" s="381"/>
    </row>
    <row r="139" spans="1:20">
      <c r="A139" s="1" t="s">
        <v>310</v>
      </c>
      <c r="B139" s="1" t="str">
        <f>Produits!$B$26</f>
        <v>Produits finis</v>
      </c>
      <c r="S139" s="381"/>
      <c r="T139" s="381"/>
    </row>
    <row r="140" spans="1:20">
      <c r="A140" s="1" t="s">
        <v>311</v>
      </c>
      <c r="B140" s="1" t="str">
        <f>Produits!$B$26</f>
        <v>Produits finis</v>
      </c>
      <c r="S140" s="381"/>
      <c r="T140" s="381"/>
    </row>
    <row r="141" spans="1:20">
      <c r="A141" s="1" t="s">
        <v>308</v>
      </c>
      <c r="B141" s="1" t="str">
        <f>Produits!$B$24</f>
        <v>Produits de transformation</v>
      </c>
      <c r="S141" s="381"/>
      <c r="T141" s="381"/>
    </row>
    <row r="142" spans="1:20">
      <c r="A142" s="1" t="s">
        <v>309</v>
      </c>
      <c r="B142" s="1" t="str">
        <f>Produits!$B$24</f>
        <v>Produits de transformation</v>
      </c>
      <c r="S142" s="381"/>
      <c r="T142" s="381"/>
    </row>
    <row r="143" spans="1:20">
      <c r="A143" s="1" t="s">
        <v>310</v>
      </c>
      <c r="B143" s="1" t="str">
        <f>Produits!$B$24</f>
        <v>Produits de transformation</v>
      </c>
      <c r="S143" s="381"/>
      <c r="T143" s="381"/>
    </row>
    <row r="144" spans="1:20">
      <c r="A144" s="1" t="s">
        <v>311</v>
      </c>
      <c r="B144" s="1" t="str">
        <f>Produits!$B$24</f>
        <v>Produits de transformation</v>
      </c>
      <c r="S144" s="381"/>
      <c r="T144" s="381"/>
    </row>
    <row r="145" spans="1:20">
      <c r="A145" s="1" t="str">
        <f>Produits!$B$53</f>
        <v>Amidon</v>
      </c>
      <c r="B145" s="1" t="str">
        <f>Secteurs!$B$20</f>
        <v>Autres IAA</v>
      </c>
      <c r="L145" s="15" t="str">
        <f>'Contraintes '!N13</f>
        <v>ONRB - FranceAgriMer</v>
      </c>
      <c r="M145" s="15" t="str">
        <f>'Contraintes '!O13</f>
        <v>Coproduits - ONRB</v>
      </c>
      <c r="N145" s="15">
        <f>'Contraintes '!P13</f>
        <v>0</v>
      </c>
      <c r="O145" s="15" t="str">
        <f>'Contraintes '!Q13</f>
        <v>Part de la consommation de l'amidon en alimentation humaine = 20 % (ONRB - FranceAgriMer)</v>
      </c>
      <c r="P145" s="15">
        <f>'Contraintes '!R13</f>
        <v>0</v>
      </c>
      <c r="S145" s="242" t="str">
        <f>Secteurs!$B$14</f>
        <v>Alimentation humaine</v>
      </c>
      <c r="T145" s="381"/>
    </row>
    <row r="146" spans="1:20">
      <c r="A146" s="1" t="str">
        <f>Produits!$B$53</f>
        <v>Amidon</v>
      </c>
      <c r="B146" s="1" t="str">
        <f>Secteurs!$B$24</f>
        <v>Chimie/Pharmacie</v>
      </c>
      <c r="S146" s="382" t="str">
        <f>Secteurs!$B$23</f>
        <v>Chimie biosourcée</v>
      </c>
      <c r="T146" s="381"/>
    </row>
    <row r="147" spans="1:20">
      <c r="A147" s="1" t="str">
        <f>Produits!$B$53</f>
        <v>Amidon</v>
      </c>
      <c r="B147" s="1" t="str">
        <f>Secteurs!$B$25</f>
        <v>Papetrie/Cartonnerie</v>
      </c>
      <c r="S147" s="381"/>
      <c r="T147" s="381"/>
    </row>
    <row r="148" spans="1:20">
      <c r="A148" s="1" t="str">
        <f>Produits!$B$53</f>
        <v>Amidon</v>
      </c>
      <c r="B148" s="1" t="str">
        <f>Secteurs!$B$26</f>
        <v>Autres industries non alimentaires</v>
      </c>
      <c r="S148" s="381"/>
      <c r="T148" s="381"/>
    </row>
    <row r="149" spans="1:20" ht="14.4" customHeight="1">
      <c r="A149" s="1" t="str">
        <f>Produits!$B$16</f>
        <v>Pommes de terre primeurs ou nouvelles - Production</v>
      </c>
      <c r="B149" s="1" t="str">
        <f>Secteurs!$B$9</f>
        <v>Fabrication de chips</v>
      </c>
      <c r="S149" s="382" t="str">
        <f>Produits!$B$9</f>
        <v>Pommes de terre primeurs ou nouvelles</v>
      </c>
      <c r="T149" s="381"/>
    </row>
    <row r="150" spans="1:20">
      <c r="A150" s="1" t="str">
        <f>Produits!$B$15</f>
        <v>Pommes de terre primeurs ou nouvelles - Importation</v>
      </c>
      <c r="B150" s="1" t="str">
        <f>Secteurs!$B$9</f>
        <v>Fabrication de chips</v>
      </c>
      <c r="S150" s="381"/>
      <c r="T150" s="381"/>
    </row>
    <row r="151" spans="1:20">
      <c r="A151" s="1" t="str">
        <f>Produits!$B$16</f>
        <v>Pommes de terre primeurs ou nouvelles - Production</v>
      </c>
      <c r="B151" s="1" t="str">
        <f>Secteurs!$B$10</f>
        <v>Fabrication de produits déshydratés</v>
      </c>
      <c r="S151" s="381"/>
      <c r="T151" s="381"/>
    </row>
    <row r="152" spans="1:20">
      <c r="A152" s="1" t="str">
        <f>Produits!$B$15</f>
        <v>Pommes de terre primeurs ou nouvelles - Importation</v>
      </c>
      <c r="B152" s="1" t="str">
        <f>Secteurs!$B$10</f>
        <v>Fabrication de produits déshydratés</v>
      </c>
      <c r="S152" s="381"/>
      <c r="T152" s="381"/>
    </row>
    <row r="153" spans="1:20">
      <c r="A153" s="1" t="str">
        <f>Produits!$B$16</f>
        <v>Pommes de terre primeurs ou nouvelles - Production</v>
      </c>
      <c r="B153" s="1" t="str">
        <f>Secteurs!$B$11</f>
        <v>Fabrication de produits surgelés</v>
      </c>
      <c r="S153" s="381"/>
      <c r="T153" s="381"/>
    </row>
    <row r="154" spans="1:20">
      <c r="A154" s="1" t="str">
        <f>Produits!$B$15</f>
        <v>Pommes de terre primeurs ou nouvelles - Importation</v>
      </c>
      <c r="B154" s="1" t="str">
        <f>Secteurs!$B$11</f>
        <v>Fabrication de produits surgelés</v>
      </c>
      <c r="S154" s="381"/>
      <c r="T154" s="381"/>
    </row>
    <row r="155" spans="1:20">
      <c r="A155" s="1" t="str">
        <f>Produits!$B$16</f>
        <v>Pommes de terre primeurs ou nouvelles - Production</v>
      </c>
      <c r="B155" s="1" t="str">
        <f>Secteurs!$B$12</f>
        <v>Fabrication d'autres produits</v>
      </c>
      <c r="S155" s="381"/>
      <c r="T155" s="381"/>
    </row>
    <row r="156" spans="1:20">
      <c r="A156" s="1" t="str">
        <f>Produits!$B$15</f>
        <v>Pommes de terre primeurs ou nouvelles - Importation</v>
      </c>
      <c r="B156" s="1" t="str">
        <f>Secteurs!$B$12</f>
        <v>Fabrication d'autres produits</v>
      </c>
      <c r="S156" s="381"/>
      <c r="T156" s="381"/>
    </row>
    <row r="157" spans="1:20">
      <c r="A157" s="1" t="str">
        <f>Produits!$B$16</f>
        <v>Pommes de terre primeurs ou nouvelles - Production</v>
      </c>
      <c r="B157" s="1" t="str">
        <f>Secteurs!$B$15</f>
        <v>A domicile</v>
      </c>
      <c r="S157" s="381"/>
      <c r="T157" s="381"/>
    </row>
    <row r="158" spans="1:20">
      <c r="A158" s="1" t="str">
        <f>Produits!$B$15</f>
        <v>Pommes de terre primeurs ou nouvelles - Importation</v>
      </c>
      <c r="B158" s="1" t="str">
        <f>Secteurs!$B$15</f>
        <v>A domicile</v>
      </c>
      <c r="S158" s="381"/>
      <c r="T158" s="381"/>
    </row>
    <row r="159" spans="1:20">
      <c r="A159" s="1" t="str">
        <f>Produits!$B$16</f>
        <v>Pommes de terre primeurs ou nouvelles - Production</v>
      </c>
      <c r="B159" s="1" t="str">
        <f>Secteurs!$B$14</f>
        <v>Alimentation humaine</v>
      </c>
      <c r="S159" s="381"/>
      <c r="T159" s="381"/>
    </row>
    <row r="160" spans="1:20">
      <c r="A160" s="1" t="str">
        <f>Produits!$B$15</f>
        <v>Pommes de terre primeurs ou nouvelles - Importation</v>
      </c>
      <c r="B160" s="1" t="str">
        <f>Secteurs!$B$14</f>
        <v>Alimentation humaine</v>
      </c>
      <c r="S160" s="381"/>
      <c r="T160" s="381"/>
    </row>
    <row r="161" spans="1:20">
      <c r="A161" s="1" t="str">
        <f>Produits!$B$16</f>
        <v>Pommes de terre primeurs ou nouvelles - Production</v>
      </c>
      <c r="B161" s="1" t="str">
        <f>Secteurs!$B$13</f>
        <v>Débouchés</v>
      </c>
      <c r="S161" s="381"/>
      <c r="T161" s="381"/>
    </row>
    <row r="162" spans="1:20">
      <c r="A162" s="1" t="str">
        <f>Produits!$B$15</f>
        <v>Pommes de terre primeurs ou nouvelles - Importation</v>
      </c>
      <c r="B162" s="1" t="str">
        <f>Secteurs!$B$13</f>
        <v>Débouchés</v>
      </c>
      <c r="S162" s="381"/>
      <c r="T162" s="381"/>
    </row>
    <row r="163" spans="1:20">
      <c r="A163" s="1" t="str">
        <f>Produits!$B$16</f>
        <v>Pommes de terre primeurs ou nouvelles - Production</v>
      </c>
      <c r="B163" s="1" t="str">
        <f>Secteurs!$B$16</f>
        <v>Ménages</v>
      </c>
      <c r="S163" s="381"/>
      <c r="T163" s="381"/>
    </row>
    <row r="164" spans="1:20">
      <c r="A164" s="1" t="str">
        <f>Produits!$B$15</f>
        <v>Pommes de terre primeurs ou nouvelles - Importation</v>
      </c>
      <c r="B164" s="1" t="str">
        <f>Secteurs!$B$16</f>
        <v>Ménages</v>
      </c>
      <c r="S164" s="381"/>
      <c r="T164" s="381"/>
    </row>
    <row r="165" spans="1:20">
      <c r="A165" s="1" t="str">
        <f>Produits!$B$19</f>
        <v>Pommes de terre de conservation ou demi-saison - Production</v>
      </c>
      <c r="B165" s="1" t="str">
        <f>Secteurs!$B$9</f>
        <v>Fabrication de chips</v>
      </c>
      <c r="S165" s="382" t="str">
        <f>Produits!$B$11</f>
        <v>Pommes de terre de conservation ou demi-saison</v>
      </c>
      <c r="T165" s="381"/>
    </row>
    <row r="166" spans="1:20">
      <c r="A166" s="1" t="str">
        <f>Produits!$B$18</f>
        <v>Pommes de terre de conservation ou demi-saison - Importation</v>
      </c>
      <c r="B166" s="1" t="str">
        <f>Secteurs!$B$9</f>
        <v>Fabrication de chips</v>
      </c>
      <c r="S166" s="381"/>
      <c r="T166" s="381"/>
    </row>
    <row r="167" spans="1:20">
      <c r="A167" s="1" t="str">
        <f>Produits!$B$19</f>
        <v>Pommes de terre de conservation ou demi-saison - Production</v>
      </c>
      <c r="B167" s="1" t="str">
        <f>Secteurs!$B$10</f>
        <v>Fabrication de produits déshydratés</v>
      </c>
      <c r="S167" s="381"/>
      <c r="T167" s="381"/>
    </row>
    <row r="168" spans="1:20">
      <c r="A168" s="1" t="str">
        <f>Produits!$B$18</f>
        <v>Pommes de terre de conservation ou demi-saison - Importation</v>
      </c>
      <c r="B168" s="1" t="str">
        <f>Secteurs!$B$10</f>
        <v>Fabrication de produits déshydratés</v>
      </c>
      <c r="S168" s="381"/>
      <c r="T168" s="381"/>
    </row>
    <row r="169" spans="1:20">
      <c r="A169" s="1" t="str">
        <f>Produits!$B$19</f>
        <v>Pommes de terre de conservation ou demi-saison - Production</v>
      </c>
      <c r="B169" s="1" t="str">
        <f>Secteurs!$B$11</f>
        <v>Fabrication de produits surgelés</v>
      </c>
      <c r="S169" s="381"/>
      <c r="T169" s="381"/>
    </row>
    <row r="170" spans="1:20">
      <c r="A170" s="1" t="str">
        <f>Produits!$B$18</f>
        <v>Pommes de terre de conservation ou demi-saison - Importation</v>
      </c>
      <c r="B170" s="1" t="str">
        <f>Secteurs!$B$11</f>
        <v>Fabrication de produits surgelés</v>
      </c>
      <c r="S170" s="381"/>
      <c r="T170" s="381"/>
    </row>
    <row r="171" spans="1:20">
      <c r="A171" s="1" t="str">
        <f>Produits!$B$19</f>
        <v>Pommes de terre de conservation ou demi-saison - Production</v>
      </c>
      <c r="B171" s="1" t="str">
        <f>Secteurs!$B$12</f>
        <v>Fabrication d'autres produits</v>
      </c>
      <c r="S171" s="381"/>
      <c r="T171" s="381"/>
    </row>
    <row r="172" spans="1:20">
      <c r="A172" s="1" t="str">
        <f>Produits!$B$18</f>
        <v>Pommes de terre de conservation ou demi-saison - Importation</v>
      </c>
      <c r="B172" s="1" t="str">
        <f>Secteurs!$B$12</f>
        <v>Fabrication d'autres produits</v>
      </c>
      <c r="S172" s="381"/>
      <c r="T172" s="381"/>
    </row>
    <row r="173" spans="1:20">
      <c r="A173" s="1" t="str">
        <f>Produits!$B$19</f>
        <v>Pommes de terre de conservation ou demi-saison - Production</v>
      </c>
      <c r="B173" s="1" t="str">
        <f>Secteurs!$B$15</f>
        <v>A domicile</v>
      </c>
      <c r="S173" s="381"/>
      <c r="T173" s="381"/>
    </row>
    <row r="174" spans="1:20">
      <c r="A174" s="1" t="str">
        <f>Produits!$B$18</f>
        <v>Pommes de terre de conservation ou demi-saison - Importation</v>
      </c>
      <c r="B174" s="1" t="str">
        <f>Secteurs!$B$15</f>
        <v>A domicile</v>
      </c>
      <c r="S174" s="381"/>
      <c r="T174" s="381"/>
    </row>
    <row r="175" spans="1:20">
      <c r="A175" s="1" t="str">
        <f>Produits!$B$19</f>
        <v>Pommes de terre de conservation ou demi-saison - Production</v>
      </c>
      <c r="B175" s="1" t="str">
        <f>Secteurs!$B$14</f>
        <v>Alimentation humaine</v>
      </c>
      <c r="S175" s="381"/>
      <c r="T175" s="381"/>
    </row>
    <row r="176" spans="1:20">
      <c r="A176" s="1" t="str">
        <f>Produits!$B$18</f>
        <v>Pommes de terre de conservation ou demi-saison - Importation</v>
      </c>
      <c r="B176" s="1" t="str">
        <f>Secteurs!$B$14</f>
        <v>Alimentation humaine</v>
      </c>
      <c r="S176" s="381"/>
      <c r="T176" s="381"/>
    </row>
    <row r="177" spans="1:20">
      <c r="A177" s="1" t="str">
        <f>Produits!$B$19</f>
        <v>Pommes de terre de conservation ou demi-saison - Production</v>
      </c>
      <c r="B177" s="1" t="str">
        <f>Secteurs!$B$13</f>
        <v>Débouchés</v>
      </c>
      <c r="S177" s="381"/>
      <c r="T177" s="381"/>
    </row>
    <row r="178" spans="1:20">
      <c r="A178" s="1" t="str">
        <f>Produits!$B$18</f>
        <v>Pommes de terre de conservation ou demi-saison - Importation</v>
      </c>
      <c r="B178" s="1" t="str">
        <f>Secteurs!$B$13</f>
        <v>Débouchés</v>
      </c>
      <c r="S178" s="381"/>
      <c r="T178" s="381"/>
    </row>
    <row r="179" spans="1:20">
      <c r="A179" s="1" t="str">
        <f>Produits!$B$19</f>
        <v>Pommes de terre de conservation ou demi-saison - Production</v>
      </c>
      <c r="B179" s="1" t="str">
        <f>Secteurs!$B$16</f>
        <v>Ménages</v>
      </c>
      <c r="S179" s="381"/>
      <c r="T179" s="381"/>
    </row>
    <row r="180" spans="1:20">
      <c r="A180" s="1" t="str">
        <f>Produits!$B$18</f>
        <v>Pommes de terre de conservation ou demi-saison - Importation</v>
      </c>
      <c r="B180" s="1" t="str">
        <f>Secteurs!$B$16</f>
        <v>Ménages</v>
      </c>
      <c r="S180" s="381"/>
      <c r="T180" s="381"/>
    </row>
    <row r="181" spans="1:20">
      <c r="A181" s="1" t="str">
        <f>Secteurs!$B$9</f>
        <v>Fabrication de chips</v>
      </c>
      <c r="B181" s="1" t="str">
        <f>Produits!$B$43</f>
        <v>Autres préparations ou conserves de pommes de terre, y compris les chips (à l’exclusion des produits congelés ou surgelés, séchés, préparés ou conservés au vinaigre ou à l’acide acétique, ou sous forme de farines, semoules ou flocons)</v>
      </c>
      <c r="S181" s="382" t="str">
        <f>Produits!$B$26</f>
        <v>Produits finis</v>
      </c>
      <c r="T181" s="381"/>
    </row>
    <row r="182" spans="1:20">
      <c r="A182" s="1" t="str">
        <f>Secteurs!$B$10</f>
        <v>Fabrication de produits déshydratés</v>
      </c>
      <c r="B182" s="1" t="str">
        <f>Produits!$B$35</f>
        <v>Produits déshydratés</v>
      </c>
      <c r="S182" s="381"/>
      <c r="T182" s="381"/>
    </row>
    <row r="183" spans="1:20">
      <c r="A183" s="1" t="str">
        <f>Secteurs!$B$11</f>
        <v>Fabrication de produits surgelés</v>
      </c>
      <c r="B183" s="1" t="str">
        <f>Produits!$B$27</f>
        <v>Produits surgelés</v>
      </c>
      <c r="S183" s="381"/>
      <c r="T183" s="381"/>
    </row>
    <row r="184" spans="1:20">
      <c r="A184" s="1" t="str">
        <f>Secteurs!$B$12</f>
        <v>Fabrication d'autres produits</v>
      </c>
      <c r="B184" s="1" t="str">
        <f>Produits!$B$43</f>
        <v>Autres préparations ou conserves de pommes de terre, y compris les chips (à l’exclusion des produits congelés ou surgelés, séchés, préparés ou conservés au vinaigre ou à l’acide acétique, ou sous forme de farines, semoules ou flocons)</v>
      </c>
      <c r="S184" s="381"/>
      <c r="T184" s="381"/>
    </row>
    <row r="185" spans="1:20" ht="14.4" customHeight="1">
      <c r="A185" s="1" t="str">
        <f>Secteurs!$B$8</f>
        <v>Industrie alimentaire</v>
      </c>
      <c r="B185" s="1" t="str">
        <f>Produits!$B$33</f>
        <v>Pommes de terre, préparées ou conservées autrement qu'au vinaigre ou à l'acide acétique, congelées (à l'excl. des pommes de terre simpl. cuites ou des pommes de terre sous forme de farines, semoules ou flocons)</v>
      </c>
      <c r="S185" s="382" t="str">
        <f>Produits!$B$32</f>
        <v>Pommes de terre préparées ou conservées autrement qu’au vinaigre ou à l’acide acétique, congelées ou surgelées, y compris les pommes de terre entièrement ou partiellement frites et ensuite congelées ou surgelées</v>
      </c>
      <c r="T185" s="381"/>
    </row>
    <row r="186" spans="1:20">
      <c r="A186" s="1" t="str">
        <f>Secteurs!$B$8</f>
        <v>Industrie alimentaire</v>
      </c>
      <c r="B186" s="1" t="str">
        <f>Produits!$B$34</f>
        <v>Pommes de terre, simpl. cuites, congelées</v>
      </c>
      <c r="S186" s="381"/>
      <c r="T186" s="381"/>
    </row>
    <row r="187" spans="1:20">
      <c r="A187" s="1" t="str">
        <f>Secteurs!$B$8</f>
        <v>Industrie alimentaire</v>
      </c>
      <c r="B187" s="1" t="str">
        <f>Produits!$B$46</f>
        <v>Autres produits finis</v>
      </c>
      <c r="S187" s="254"/>
      <c r="T187" s="381"/>
    </row>
    <row r="188" spans="1:20">
      <c r="A188" s="1" t="str">
        <f>Secteurs!$B$8</f>
        <v>Industrie alimentaire</v>
      </c>
      <c r="B188" s="1" t="str">
        <f>Produits!$B$33</f>
        <v>Pommes de terre, préparées ou conservées autrement qu'au vinaigre ou à l'acide acétique, congelées (à l'excl. des pommes de terre simpl. cuites ou des pommes de terre sous forme de farines, semoules ou flocons)</v>
      </c>
      <c r="S188" s="382" t="str">
        <f>Secteurs!$B$6</f>
        <v>Transformation</v>
      </c>
      <c r="T188" s="381"/>
    </row>
    <row r="189" spans="1:20">
      <c r="A189" s="1" t="str">
        <f>Secteurs!$B$8</f>
        <v>Industrie alimentaire</v>
      </c>
      <c r="B189" s="1" t="str">
        <f>Produits!$B$34</f>
        <v>Pommes de terre, simpl. cuites, congelées</v>
      </c>
      <c r="S189" s="381"/>
      <c r="T189" s="381"/>
    </row>
    <row r="190" spans="1:20">
      <c r="A190" s="1" t="str">
        <f>Secteurs!$B$8</f>
        <v>Industrie alimentaire</v>
      </c>
      <c r="B190" s="1" t="str">
        <f>Produits!$B$46</f>
        <v>Autres produits finis</v>
      </c>
      <c r="S190" s="381"/>
      <c r="T190" s="381"/>
    </row>
    <row r="191" spans="1:20">
      <c r="A191" s="1" t="str">
        <f>Secteurs!$B$8</f>
        <v>Industrie alimentaire</v>
      </c>
      <c r="B191" s="1" t="str">
        <f>Produits!$B$45</f>
        <v>Pommes de terre, en fines tranches, frites, même salées ou aromatisées, en emballages hermétiquement clos, propres à la consommation en l'état, non congelées</v>
      </c>
      <c r="S191" s="381"/>
      <c r="T191" s="381"/>
    </row>
    <row r="192" spans="1:20">
      <c r="A192" s="1" t="str">
        <f>Secteurs!$B$8</f>
        <v>Industrie alimentaire</v>
      </c>
      <c r="B192"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S192" s="381"/>
      <c r="T192" s="381"/>
    </row>
    <row r="193" spans="1:20">
      <c r="A193" s="1" t="str">
        <f>Secteurs!$B$8</f>
        <v>Industrie alimentaire</v>
      </c>
      <c r="B193" s="1" t="str">
        <f>Produits!$B$49</f>
        <v>Pommes de terre sous vide</v>
      </c>
      <c r="S193" s="381"/>
      <c r="T193" s="381"/>
    </row>
    <row r="194" spans="1:20">
      <c r="A194" s="1" t="s">
        <v>247</v>
      </c>
      <c r="B194" s="1" t="str">
        <f>Secteurs!$B$9</f>
        <v>Fabrication de chips</v>
      </c>
      <c r="S194" s="382" t="str">
        <f>Secteurs!$B$8</f>
        <v>Industrie alimentaire</v>
      </c>
      <c r="T194" s="381"/>
    </row>
    <row r="195" spans="1:20">
      <c r="A195" s="1" t="s">
        <v>247</v>
      </c>
      <c r="B195" s="1" t="str">
        <f>Secteurs!$B$10</f>
        <v>Fabrication de produits déshydratés</v>
      </c>
      <c r="S195" s="381"/>
      <c r="T195" s="381"/>
    </row>
    <row r="196" spans="1:20">
      <c r="A196" s="1" t="s">
        <v>247</v>
      </c>
      <c r="B196" s="1" t="str">
        <f>Secteurs!$B$11</f>
        <v>Fabrication de produits surgelés</v>
      </c>
      <c r="S196" s="381"/>
      <c r="T196" s="381"/>
    </row>
    <row r="197" spans="1:20">
      <c r="A197" s="1" t="s">
        <v>247</v>
      </c>
      <c r="B197" s="1" t="str">
        <f>Secteurs!$B$12</f>
        <v>Fabrication d'autres produits</v>
      </c>
      <c r="S197" s="381"/>
      <c r="T197" s="381"/>
    </row>
    <row r="198" spans="1:20">
      <c r="A198" s="1" t="s">
        <v>249</v>
      </c>
      <c r="B198" s="1" t="str">
        <f>Secteurs!$B$9</f>
        <v>Fabrication de chips</v>
      </c>
      <c r="S198" s="381"/>
      <c r="T198" s="381"/>
    </row>
    <row r="199" spans="1:20">
      <c r="A199" s="1" t="s">
        <v>249</v>
      </c>
      <c r="B199" s="1" t="str">
        <f>Secteurs!$B$10</f>
        <v>Fabrication de produits déshydratés</v>
      </c>
      <c r="S199" s="381"/>
      <c r="T199" s="381"/>
    </row>
    <row r="200" spans="1:20">
      <c r="A200" s="1" t="s">
        <v>249</v>
      </c>
      <c r="B200" s="1" t="str">
        <f>Secteurs!$B$11</f>
        <v>Fabrication de produits surgelés</v>
      </c>
      <c r="S200" s="381"/>
      <c r="T200" s="381"/>
    </row>
    <row r="201" spans="1:20">
      <c r="A201" s="1" t="s">
        <v>249</v>
      </c>
      <c r="B201" s="1" t="str">
        <f>Secteurs!$B$12</f>
        <v>Fabrication d'autres produits</v>
      </c>
      <c r="S201" s="381"/>
      <c r="T201" s="381"/>
    </row>
    <row r="202" spans="1:20">
      <c r="A202" s="1" t="str">
        <f>Secteurs!$B$11</f>
        <v>Fabrication de produits surgelés</v>
      </c>
      <c r="B202" s="1" t="str">
        <f>Produits!$B$27</f>
        <v>Produits surgelés</v>
      </c>
      <c r="S202" s="381"/>
      <c r="T202" s="381"/>
    </row>
    <row r="203" spans="1:20">
      <c r="A203" s="1" t="str">
        <f>Secteurs!$B$10</f>
        <v>Fabrication de produits déshydratés</v>
      </c>
      <c r="B203" s="1" t="str">
        <f>Produits!$B$35</f>
        <v>Produits déshydratés</v>
      </c>
      <c r="S203" s="381"/>
      <c r="T203" s="381"/>
    </row>
    <row r="204" spans="1:20">
      <c r="A204" s="1" t="str">
        <f>Secteurs!$B$9</f>
        <v>Fabrication de chips</v>
      </c>
      <c r="B204" s="1" t="str">
        <f>Produits!$B$43</f>
        <v>Autres préparations ou conserves de pommes de terre, y compris les chips (à l’exclusion des produits congelés ou surgelés, séchés, préparés ou conservés au vinaigre ou à l’acide acétique, ou sous forme de farines, semoules ou flocons)</v>
      </c>
      <c r="S204" s="381"/>
      <c r="T204" s="381"/>
    </row>
    <row r="205" spans="1:20">
      <c r="A205" s="1" t="str">
        <f>Secteurs!$B$12</f>
        <v>Fabrication d'autres produits</v>
      </c>
      <c r="B205" s="1" t="str">
        <f>Produits!$B$43</f>
        <v>Autres préparations ou conserves de pommes de terre, y compris les chips (à l’exclusion des produits congelés ou surgelés, séchés, préparés ou conservés au vinaigre ou à l’acide acétique, ou sous forme de farines, semoules ou flocons)</v>
      </c>
      <c r="S205" s="381"/>
      <c r="T205" s="381"/>
    </row>
    <row r="206" spans="1:20">
      <c r="A206" s="1" t="str">
        <f>Secteurs!$B$11</f>
        <v>Fabrication de produits surgelés</v>
      </c>
      <c r="B206" s="1" t="str">
        <f>Produits!$B$29</f>
        <v>Pommes de terre, non cuites ou cuites à l’eau ou à la vapeur, congelées ou surgelées</v>
      </c>
      <c r="S206" s="381"/>
      <c r="T206" s="381"/>
    </row>
    <row r="207" spans="1:20">
      <c r="A207" s="1" t="str">
        <f>Secteurs!$B$11</f>
        <v>Fabrication de produits surgelés</v>
      </c>
      <c r="B207" s="1" t="str">
        <f>Produits!$B$32</f>
        <v>Pommes de terre préparées ou conservées autrement qu’au vinaigre ou à l’acide acétique, congelées ou surgelées, y compris les pommes de terre entièrement ou partiellement frites et ensuite congelées ou surgelées</v>
      </c>
      <c r="S207" s="381"/>
      <c r="T207" s="381"/>
    </row>
    <row r="208" spans="1:20">
      <c r="A208" s="1" t="str">
        <f>Secteurs!$B$10</f>
        <v>Fabrication de produits déshydratés</v>
      </c>
      <c r="B208" s="1" t="str">
        <f>Produits!$B$41</f>
        <v>Pommes de terre déshydratées sous forme de farine, de poudre, de flocons, de granulés ou de pellets</v>
      </c>
      <c r="S208" s="381"/>
      <c r="T208" s="381"/>
    </row>
    <row r="209" spans="1:20">
      <c r="A209" s="1" t="str">
        <f>Secteurs!$B$10</f>
        <v>Fabrication de produits déshydratés</v>
      </c>
      <c r="B209" s="1" t="str">
        <f>Produits!$B$39</f>
        <v>Pommes de terre préparées ou conservées, sous forme de farine, semoule ou flocons (à l’exclusion des chips et des produits congelés ou surgelés, ou préparés ou conservés au vinaigre ou à l’acide acétique)</v>
      </c>
      <c r="S209" s="381"/>
      <c r="T209" s="381"/>
    </row>
    <row r="210" spans="1:20">
      <c r="A210" s="1" t="str">
        <f>Secteurs!$B$11</f>
        <v>Fabrication de produits surgelés</v>
      </c>
      <c r="B210" s="1" t="s">
        <v>260</v>
      </c>
      <c r="S210" s="381"/>
      <c r="T210" s="381"/>
    </row>
    <row r="211" spans="1:20">
      <c r="A211" s="1" t="str">
        <f>Secteurs!$B$11</f>
        <v>Fabrication de produits surgelés</v>
      </c>
      <c r="B211" s="1" t="s">
        <v>265</v>
      </c>
      <c r="S211" s="381"/>
      <c r="T211" s="381"/>
    </row>
    <row r="212" spans="1:20">
      <c r="A212" s="1" t="str">
        <f>Secteurs!$B$10</f>
        <v>Fabrication de produits déshydratés</v>
      </c>
      <c r="B212" s="1" t="s">
        <v>270</v>
      </c>
      <c r="S212" s="381"/>
      <c r="T212" s="381"/>
    </row>
    <row r="213" spans="1:20">
      <c r="A213" s="1" t="str">
        <f>Secteurs!$B$11</f>
        <v>Fabrication de produits surgelés</v>
      </c>
      <c r="B213" s="1" t="str">
        <f>Produits!$B$30</f>
        <v>Pommes de terre, non cuites ou cuites à l'eau ou à la vapeur, congelées</v>
      </c>
      <c r="S213" s="381"/>
      <c r="T213" s="381"/>
    </row>
    <row r="214" spans="1:20">
      <c r="A214" s="1" t="str">
        <f>Secteurs!$B$10</f>
        <v>Fabrication de produits déshydratés</v>
      </c>
      <c r="B214" s="1" t="str">
        <f>Produits!$B$38</f>
        <v>Pommes de terre, séchées, même coupées en morceaux ou en tranches, mais non autrement préparées</v>
      </c>
      <c r="S214" s="381"/>
      <c r="T214" s="381"/>
    </row>
    <row r="215" spans="1:20">
      <c r="A215" s="1" t="str">
        <f>Secteurs!$B$10</f>
        <v>Fabrication de produits déshydratés</v>
      </c>
      <c r="B215" s="1" t="str">
        <f>Produits!$B$40</f>
        <v>Pommes de terre, sous forme de farines, semoules ou flocons, non congelées</v>
      </c>
      <c r="S215" s="381"/>
      <c r="T215" s="381"/>
    </row>
    <row r="216" spans="1:20">
      <c r="A216" s="1" t="str">
        <f>Secteurs!$B$10</f>
        <v>Fabrication de produits déshydratés</v>
      </c>
      <c r="B216" s="1" t="str">
        <f>Produits!$B$42</f>
        <v>Pommes de terre, préparées ou conservées sous forme de farines, semoules ou flocons, congelées</v>
      </c>
      <c r="S216" s="381"/>
      <c r="T216" s="381"/>
    </row>
    <row r="217" spans="1:20">
      <c r="A217" s="1" t="str">
        <f>Secteurs!$B$10</f>
        <v>Fabrication de produits déshydratés</v>
      </c>
      <c r="B217" s="1" t="str">
        <f>Produits!$B$37</f>
        <v>Pommes de terre, déshydratées, coupées ou non, mais sans autre préparation</v>
      </c>
      <c r="S217" s="381"/>
      <c r="T217" s="381"/>
    </row>
    <row r="218" spans="1:20">
      <c r="A218" s="1" t="str">
        <f>Secteurs!$B$11</f>
        <v>Fabrication de produits surgelés</v>
      </c>
      <c r="B218" s="1" t="str">
        <f>Produits!$B$33</f>
        <v>Pommes de terre, préparées ou conservées autrement qu'au vinaigre ou à l'acide acétique, congelées (à l'excl. des pommes de terre simpl. cuites ou des pommes de terre sous forme de farines, semoules ou flocons)</v>
      </c>
      <c r="S218" s="382" t="str">
        <f>Produits!$B$32</f>
        <v>Pommes de terre préparées ou conservées autrement qu’au vinaigre ou à l’acide acétique, congelées ou surgelées, y compris les pommes de terre entièrement ou partiellement frites et ensuite congelées ou surgelées</v>
      </c>
      <c r="T218" s="381"/>
    </row>
    <row r="219" spans="1:20">
      <c r="A219" s="1" t="str">
        <f>Secteurs!$B$11</f>
        <v>Fabrication de produits surgelés</v>
      </c>
      <c r="B219" s="1" t="str">
        <f>Produits!$B$34</f>
        <v>Pommes de terre, simpl. cuites, congelées</v>
      </c>
      <c r="S219" s="381"/>
      <c r="T219" s="381"/>
    </row>
    <row r="220" spans="1:20">
      <c r="A220" s="1" t="str">
        <f>Secteurs!$B$9</f>
        <v>Fabrication de chips</v>
      </c>
      <c r="B220" s="1" t="str">
        <f>Produits!$B$44</f>
        <v>Chips</v>
      </c>
      <c r="S220" s="382" t="str">
        <f>Produits!$B$43</f>
        <v>Autres préparations ou conserves de pommes de terre, y compris les chips (à l’exclusion des produits congelés ou surgelés, séchés, préparés ou conservés au vinaigre ou à l’acide acétique, ou sous forme de farines, semoules ou flocons)</v>
      </c>
      <c r="T220" s="381"/>
    </row>
    <row r="221" spans="1:20">
      <c r="A221" s="1" t="str">
        <f>Secteurs!$B$12</f>
        <v>Fabrication d'autres produits</v>
      </c>
      <c r="B221" s="1" t="str">
        <f>Produits!$B$46</f>
        <v>Autres produits finis</v>
      </c>
      <c r="S221" s="381"/>
      <c r="T221" s="381"/>
    </row>
    <row r="222" spans="1:20">
      <c r="A222" s="1" t="str">
        <f>Secteurs!$B$11</f>
        <v>Fabrication de produits surgelés</v>
      </c>
      <c r="B222" s="1" t="str">
        <f>Produits!$B$33</f>
        <v>Pommes de terre, préparées ou conservées autrement qu'au vinaigre ou à l'acide acétique, congelées (à l'excl. des pommes de terre simpl. cuites ou des pommes de terre sous forme de farines, semoules ou flocons)</v>
      </c>
      <c r="S222" s="382" t="str">
        <f>Secteurs!$B$8</f>
        <v>Industrie alimentaire</v>
      </c>
      <c r="T222" s="381"/>
    </row>
    <row r="223" spans="1:20">
      <c r="A223" s="1" t="str">
        <f>Secteurs!$B$11</f>
        <v>Fabrication de produits surgelés</v>
      </c>
      <c r="B223" s="1" t="str">
        <f>Produits!$B$34</f>
        <v>Pommes de terre, simpl. cuites, congelées</v>
      </c>
      <c r="S223" s="381"/>
      <c r="T223" s="381"/>
    </row>
    <row r="224" spans="1:20">
      <c r="A224" s="1" t="str">
        <f>Secteurs!$B$9</f>
        <v>Fabrication de chips</v>
      </c>
      <c r="B224" s="1" t="str">
        <f>Produits!$B$45</f>
        <v>Pommes de terre, en fines tranches, frites, même salées ou aromatisées, en emballages hermétiquement clos, propres à la consommation en l'état, non congelées</v>
      </c>
      <c r="S224" s="381"/>
      <c r="T224" s="381"/>
    </row>
    <row r="225" spans="1:20">
      <c r="A225" s="1" t="str">
        <f>Secteurs!$B$12</f>
        <v>Fabrication d'autres produits</v>
      </c>
      <c r="B225" s="1"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S225" s="381"/>
      <c r="T225" s="381"/>
    </row>
    <row r="226" spans="1:20">
      <c r="A226" s="1" t="str">
        <f>Secteurs!$B$12</f>
        <v>Fabrication d'autres produits</v>
      </c>
      <c r="B226" s="1" t="str">
        <f>Produits!$B$48</f>
        <v>Produits de 4ème et 5ème gamme</v>
      </c>
      <c r="S226" s="381"/>
      <c r="T226" s="381"/>
    </row>
    <row r="227" spans="1:20">
      <c r="A227" s="1" t="str">
        <f>Secteurs!$B$12</f>
        <v>Fabrication d'autres produits</v>
      </c>
      <c r="B227" s="1" t="str">
        <f>Produits!$B$49</f>
        <v>Pommes de terre sous vide</v>
      </c>
      <c r="S227" s="381"/>
      <c r="T227" s="381"/>
    </row>
    <row r="228" spans="1:20" ht="14.4" customHeight="1">
      <c r="A228" s="1" t="str">
        <f>Secteurs!$B$9</f>
        <v>Fabrication de chips</v>
      </c>
      <c r="B228" s="1" t="str">
        <f>Produits!$B$53</f>
        <v>Amidon</v>
      </c>
      <c r="S228" s="382" t="str">
        <f>Secteurs!$B$8</f>
        <v>Industrie alimentaire</v>
      </c>
      <c r="T228" s="381"/>
    </row>
    <row r="229" spans="1:20">
      <c r="A229" s="1" t="str">
        <f>Secteurs!$B$10</f>
        <v>Fabrication de produits déshydratés</v>
      </c>
      <c r="B229" s="1" t="str">
        <f>Produits!$B$53</f>
        <v>Amidon</v>
      </c>
      <c r="S229" s="381"/>
      <c r="T229" s="381"/>
    </row>
    <row r="230" spans="1:20">
      <c r="A230" s="1" t="str">
        <f>Secteurs!$B$11</f>
        <v>Fabrication de produits surgelés</v>
      </c>
      <c r="B230" s="1" t="str">
        <f>Produits!$B$53</f>
        <v>Amidon</v>
      </c>
      <c r="S230" s="381"/>
      <c r="T230" s="381"/>
    </row>
    <row r="231" spans="1:20">
      <c r="A231" s="1" t="str">
        <f>Secteurs!$B$12</f>
        <v>Fabrication d'autres produits</v>
      </c>
      <c r="B231" s="1" t="str">
        <f>Produits!$B$53</f>
        <v>Amidon</v>
      </c>
      <c r="S231" s="381"/>
      <c r="T231" s="381"/>
    </row>
    <row r="232" spans="1:20">
      <c r="A232" s="1" t="str">
        <f>Secteurs!$B$9</f>
        <v>Fabrication de chips</v>
      </c>
      <c r="B232" s="1" t="str">
        <f>Produits!$B$54</f>
        <v>Pelures</v>
      </c>
      <c r="S232" s="381"/>
      <c r="T232" s="381"/>
    </row>
    <row r="233" spans="1:20">
      <c r="A233" s="1" t="str">
        <f>Secteurs!$B$10</f>
        <v>Fabrication de produits déshydratés</v>
      </c>
      <c r="B233" s="1" t="str">
        <f>Produits!$B$54</f>
        <v>Pelures</v>
      </c>
      <c r="S233" s="381"/>
      <c r="T233" s="381"/>
    </row>
    <row r="234" spans="1:20">
      <c r="A234" s="1" t="str">
        <f>Secteurs!$B$11</f>
        <v>Fabrication de produits surgelés</v>
      </c>
      <c r="B234" s="1" t="str">
        <f>Produits!$B$54</f>
        <v>Pelures</v>
      </c>
      <c r="S234" s="381"/>
      <c r="T234" s="381"/>
    </row>
    <row r="235" spans="1:20">
      <c r="A235" s="1" t="str">
        <f>Secteurs!$B$12</f>
        <v>Fabrication d'autres produits</v>
      </c>
      <c r="B235" s="1" t="str">
        <f>Produits!$B$54</f>
        <v>Pelures</v>
      </c>
      <c r="S235" s="381"/>
      <c r="T235" s="381"/>
    </row>
    <row r="236" spans="1:20">
      <c r="A236" s="1" t="str">
        <f>Secteurs!$B$9</f>
        <v>Fabrication de chips</v>
      </c>
      <c r="B236" s="1" t="str">
        <f>Produits!$B$55</f>
        <v>Screenings</v>
      </c>
      <c r="S236" s="381"/>
      <c r="T236" s="381"/>
    </row>
    <row r="237" spans="1:20">
      <c r="A237" s="1" t="str">
        <f>Secteurs!$B$10</f>
        <v>Fabrication de produits déshydratés</v>
      </c>
      <c r="B237" s="1" t="str">
        <f>Produits!$B$55</f>
        <v>Screenings</v>
      </c>
      <c r="S237" s="381"/>
      <c r="T237" s="381"/>
    </row>
    <row r="238" spans="1:20">
      <c r="A238" s="1" t="str">
        <f>Secteurs!$B$11</f>
        <v>Fabrication de produits surgelés</v>
      </c>
      <c r="B238" s="1" t="str">
        <f>Produits!$B$55</f>
        <v>Screenings</v>
      </c>
      <c r="S238" s="381"/>
      <c r="T238" s="381"/>
    </row>
    <row r="239" spans="1:20">
      <c r="A239" s="1" t="str">
        <f>Secteurs!$B$12</f>
        <v>Fabrication d'autres produits</v>
      </c>
      <c r="B239" s="1" t="str">
        <f>Produits!$B$55</f>
        <v>Screenings</v>
      </c>
      <c r="S239" s="381"/>
      <c r="T239" s="381"/>
    </row>
    <row r="240" spans="1:20">
      <c r="A240" s="1" t="str">
        <f>Secteurs!$B$9</f>
        <v>Fabrication de chips</v>
      </c>
      <c r="B240" s="1" t="str">
        <f>Produits!$B$52</f>
        <v>Coproduits de l'industrie alimentaire</v>
      </c>
      <c r="S240" s="381"/>
      <c r="T240" s="381"/>
    </row>
    <row r="241" spans="1:20">
      <c r="A241" s="1" t="str">
        <f>Secteurs!$B$10</f>
        <v>Fabrication de produits déshydratés</v>
      </c>
      <c r="B241" s="1" t="str">
        <f>Produits!$B$52</f>
        <v>Coproduits de l'industrie alimentaire</v>
      </c>
      <c r="S241" s="381"/>
      <c r="T241" s="381"/>
    </row>
    <row r="242" spans="1:20">
      <c r="A242" s="1" t="str">
        <f>Secteurs!$B$11</f>
        <v>Fabrication de produits surgelés</v>
      </c>
      <c r="B242" s="1" t="str">
        <f>Produits!$B$52</f>
        <v>Coproduits de l'industrie alimentaire</v>
      </c>
      <c r="S242" s="381"/>
      <c r="T242" s="381"/>
    </row>
    <row r="243" spans="1:20">
      <c r="A243" s="1" t="str">
        <f>Secteurs!$B$12</f>
        <v>Fabrication d'autres produits</v>
      </c>
      <c r="B243" s="1" t="str">
        <f>Produits!$B$52</f>
        <v>Coproduits de l'industrie alimentaire</v>
      </c>
      <c r="S243" s="381"/>
      <c r="T243" s="381"/>
    </row>
    <row r="244" spans="1:20">
      <c r="A244" s="1" t="str">
        <f>Secteurs!$B$9</f>
        <v>Fabrication de chips</v>
      </c>
      <c r="B244" s="1" t="str">
        <f>Produits!$B$50</f>
        <v>Coproduits de transformation</v>
      </c>
      <c r="S244" s="381"/>
      <c r="T244" s="381"/>
    </row>
    <row r="245" spans="1:20">
      <c r="A245" s="1" t="str">
        <f>Secteurs!$B$10</f>
        <v>Fabrication de produits déshydratés</v>
      </c>
      <c r="B245" s="1" t="str">
        <f>Produits!$B$50</f>
        <v>Coproduits de transformation</v>
      </c>
      <c r="S245" s="381"/>
      <c r="T245" s="381"/>
    </row>
    <row r="246" spans="1:20">
      <c r="A246" s="1" t="str">
        <f>Secteurs!$B$11</f>
        <v>Fabrication de produits surgelés</v>
      </c>
      <c r="B246" s="1" t="str">
        <f>Produits!$B$50</f>
        <v>Coproduits de transformation</v>
      </c>
      <c r="S246" s="381"/>
      <c r="T246" s="381"/>
    </row>
    <row r="247" spans="1:20">
      <c r="A247" s="1" t="str">
        <f>Secteurs!$B$12</f>
        <v>Fabrication d'autres produits</v>
      </c>
      <c r="B247" s="1" t="str">
        <f>Produits!$B$50</f>
        <v>Coproduits de transformation</v>
      </c>
      <c r="S247" s="381"/>
      <c r="T247" s="381"/>
    </row>
    <row r="248" spans="1:20" ht="14.4" customHeight="1">
      <c r="A248" s="1" t="str">
        <f>Produits!$B$16</f>
        <v>Pommes de terre primeurs ou nouvelles - Production</v>
      </c>
      <c r="B248" s="1" t="str">
        <f>Secteurs!$B$18</f>
        <v>Restauration commerciale</v>
      </c>
      <c r="S248" s="382" t="str">
        <f>Produits!$B$9</f>
        <v>Pommes de terre primeurs ou nouvelles</v>
      </c>
      <c r="T248" s="381"/>
    </row>
    <row r="249" spans="1:20">
      <c r="A249" s="1" t="str">
        <f>Produits!$B$15</f>
        <v>Pommes de terre primeurs ou nouvelles - Importation</v>
      </c>
      <c r="B249" s="1" t="str">
        <f>Secteurs!$B$18</f>
        <v>Restauration commerciale</v>
      </c>
      <c r="S249" s="381"/>
      <c r="T249" s="381"/>
    </row>
    <row r="250" spans="1:20">
      <c r="A250" s="1" t="str">
        <f>Produits!$B$16</f>
        <v>Pommes de terre primeurs ou nouvelles - Production</v>
      </c>
      <c r="B250" s="1" t="str">
        <f>Secteurs!$B$19</f>
        <v>Restauration collective</v>
      </c>
      <c r="S250" s="381"/>
      <c r="T250" s="381"/>
    </row>
    <row r="251" spans="1:20">
      <c r="A251" s="1" t="str">
        <f>Produits!$B$15</f>
        <v>Pommes de terre primeurs ou nouvelles - Importation</v>
      </c>
      <c r="B251" s="1" t="str">
        <f>Secteurs!$B$19</f>
        <v>Restauration collective</v>
      </c>
      <c r="S251" s="381"/>
      <c r="T251" s="381"/>
    </row>
    <row r="252" spans="1:20">
      <c r="A252" s="1" t="str">
        <f>Produits!$B$19</f>
        <v>Pommes de terre de conservation ou demi-saison - Production</v>
      </c>
      <c r="B252" s="1" t="str">
        <f>Secteurs!$B$18</f>
        <v>Restauration commerciale</v>
      </c>
      <c r="S252" s="382" t="str">
        <f>Produits!$B$11</f>
        <v>Pommes de terre de conservation ou demi-saison</v>
      </c>
      <c r="T252" s="381"/>
    </row>
    <row r="253" spans="1:20">
      <c r="A253" s="1" t="str">
        <f>Produits!$B$18</f>
        <v>Pommes de terre de conservation ou demi-saison - Importation</v>
      </c>
      <c r="B253" s="1" t="str">
        <f>Secteurs!$B$18</f>
        <v>Restauration commerciale</v>
      </c>
      <c r="S253" s="381"/>
      <c r="T253" s="381"/>
    </row>
    <row r="254" spans="1:20">
      <c r="A254" s="1" t="str">
        <f>Produits!$B$19</f>
        <v>Pommes de terre de conservation ou demi-saison - Production</v>
      </c>
      <c r="B254" s="1" t="str">
        <f>Secteurs!$B$19</f>
        <v>Restauration collective</v>
      </c>
      <c r="S254" s="381"/>
      <c r="T254" s="381"/>
    </row>
    <row r="255" spans="1:20">
      <c r="A255" s="1" t="str">
        <f>Produits!$B$18</f>
        <v>Pommes de terre de conservation ou demi-saison - Importation</v>
      </c>
      <c r="B255" s="1" t="str">
        <f>Secteurs!$B$19</f>
        <v>Restauration collective</v>
      </c>
      <c r="S255" s="381"/>
      <c r="T255" s="381"/>
    </row>
    <row r="256" spans="1:20" ht="14.4" customHeight="1">
      <c r="A256" s="1" t="str">
        <f>Produits!$B$21</f>
        <v>Pommes de terre de consommation - Production sous contrat</v>
      </c>
      <c r="B256" s="1" t="str">
        <f>Secteurs!$B$18</f>
        <v>Restauration commerciale</v>
      </c>
      <c r="S256" s="382" t="str">
        <f>Produits!$B$8</f>
        <v>Pommes de terre de consommation</v>
      </c>
      <c r="T256" s="381"/>
    </row>
    <row r="257" spans="1:20">
      <c r="A257" s="1" t="str">
        <f>Produits!$B$22</f>
        <v>Pommes de terre de consommation - Production hors contrat</v>
      </c>
      <c r="B257" s="1" t="str">
        <f>Secteurs!$B$18</f>
        <v>Restauration commerciale</v>
      </c>
      <c r="S257" s="381"/>
      <c r="T257" s="381"/>
    </row>
    <row r="258" spans="1:20">
      <c r="A258" s="1" t="str">
        <f>Produits!$B$23</f>
        <v>Pommes de terre de consommation - Importation</v>
      </c>
      <c r="B258" s="1" t="str">
        <f>Secteurs!$B$18</f>
        <v>Restauration commerciale</v>
      </c>
      <c r="S258" s="381"/>
      <c r="T258" s="381"/>
    </row>
    <row r="259" spans="1:20">
      <c r="A259" s="1" t="str">
        <f>Produits!$B$21</f>
        <v>Pommes de terre de consommation - Production sous contrat</v>
      </c>
      <c r="B259" s="1" t="str">
        <f>Secteurs!$B$19</f>
        <v>Restauration collective</v>
      </c>
      <c r="S259" s="381"/>
      <c r="T259" s="381"/>
    </row>
    <row r="260" spans="1:20">
      <c r="A260" s="1" t="str">
        <f>Produits!$B$22</f>
        <v>Pommes de terre de consommation - Production hors contrat</v>
      </c>
      <c r="B260" s="1" t="str">
        <f>Secteurs!$B$19</f>
        <v>Restauration collective</v>
      </c>
      <c r="S260" s="381"/>
      <c r="T260" s="381"/>
    </row>
    <row r="261" spans="1:20">
      <c r="A261" s="1" t="str">
        <f>Produits!$B$23</f>
        <v>Pommes de terre de consommation - Importation</v>
      </c>
      <c r="B261" s="1" t="str">
        <f>Secteurs!$B$19</f>
        <v>Restauration collective</v>
      </c>
      <c r="S261" s="381"/>
      <c r="T261" s="381"/>
    </row>
    <row r="262" spans="1:20" ht="14.4" customHeight="1">
      <c r="A262" s="1" t="str">
        <f>Produits!$B$13</f>
        <v>Dessus de plants de pommes de terre</v>
      </c>
      <c r="B262" s="1" t="str">
        <f>Secteurs!$B$16</f>
        <v>Ménages</v>
      </c>
      <c r="S262" s="382" t="str">
        <f>Secteurs!$B$14</f>
        <v>Alimentation humaine</v>
      </c>
      <c r="T262" s="381"/>
    </row>
    <row r="263" spans="1:20">
      <c r="A263" s="1" t="str">
        <f>Produits!$B$13</f>
        <v>Dessus de plants de pommes de terre</v>
      </c>
      <c r="B263" s="1" t="str">
        <f>Secteurs!$B$18</f>
        <v>Restauration commerciale</v>
      </c>
      <c r="S263" s="381"/>
      <c r="T263" s="381"/>
    </row>
    <row r="264" spans="1:20">
      <c r="A264" s="1" t="str">
        <f>Produits!$B$13</f>
        <v>Dessus de plants de pommes de terre</v>
      </c>
      <c r="B264" s="1" t="str">
        <f>Secteurs!$B$19</f>
        <v>Restauration collective</v>
      </c>
      <c r="S264" s="381"/>
      <c r="T264" s="381"/>
    </row>
    <row r="265" spans="1:20" ht="14.4" customHeight="1">
      <c r="A265" s="1" t="str">
        <f>Produits!$B$9</f>
        <v>Pommes de terre primeurs ou nouvelles</v>
      </c>
      <c r="B265" s="1" t="str">
        <f>Secteurs!$B$29</f>
        <v>Autres (alimentation animale, autoconsommation, pertes)</v>
      </c>
      <c r="S265" s="382" t="str">
        <f>Produits!$B$8</f>
        <v>Pommes de terre de consommation</v>
      </c>
      <c r="T265" s="381"/>
    </row>
    <row r="266" spans="1:20">
      <c r="A266" s="1" t="str">
        <f>Produits!$B$11</f>
        <v>Pommes de terre de conservation ou demi-saison</v>
      </c>
      <c r="B266" s="1" t="str">
        <f>Secteurs!$B$29</f>
        <v>Autres (alimentation animale, autoconsommation, pertes)</v>
      </c>
      <c r="S266" s="381"/>
      <c r="T266" s="381"/>
    </row>
    <row r="267" spans="1:20">
      <c r="A267" s="1" t="str">
        <f>Produits!$B$21</f>
        <v>Pommes de terre de consommation - Production sous contrat</v>
      </c>
      <c r="B267" s="1" t="str">
        <f>Secteurs!$B$29</f>
        <v>Autres (alimentation animale, autoconsommation, pertes)</v>
      </c>
      <c r="S267" s="381"/>
      <c r="T267" s="381"/>
    </row>
    <row r="268" spans="1:20">
      <c r="A268" s="1" t="str">
        <f>Produits!$B$22</f>
        <v>Pommes de terre de consommation - Production hors contrat</v>
      </c>
      <c r="B268" s="1" t="str">
        <f>Secteurs!$B$29</f>
        <v>Autres (alimentation animale, autoconsommation, pertes)</v>
      </c>
      <c r="S268" s="381"/>
      <c r="T268" s="381"/>
    </row>
    <row r="269" spans="1:20">
      <c r="A269" s="1" t="str">
        <f>Produits!$B$23</f>
        <v>Pommes de terre de consommation - Importation</v>
      </c>
      <c r="B269" s="1" t="str">
        <f>Secteurs!$B$29</f>
        <v>Autres (alimentation animale, autoconsommation, pertes)</v>
      </c>
      <c r="S269" s="381"/>
      <c r="T269" s="381"/>
    </row>
    <row r="270" spans="1:20">
      <c r="A270" s="1" t="str">
        <f>Produits!$B$16</f>
        <v>Pommes de terre primeurs ou nouvelles - Production</v>
      </c>
      <c r="B270" s="1" t="str">
        <f>Secteurs!$B$29</f>
        <v>Autres (alimentation animale, autoconsommation, pertes)</v>
      </c>
      <c r="S270" s="382" t="str">
        <f>Produits!$B$9</f>
        <v>Pommes de terre primeurs ou nouvelles</v>
      </c>
      <c r="T270" s="381"/>
    </row>
    <row r="271" spans="1:20">
      <c r="A271" s="1" t="str">
        <f>Produits!$B$15</f>
        <v>Pommes de terre primeurs ou nouvelles - Importation</v>
      </c>
      <c r="B271" s="1" t="str">
        <f>Secteurs!$B$29</f>
        <v>Autres (alimentation animale, autoconsommation, pertes)</v>
      </c>
      <c r="S271" s="381"/>
      <c r="T271" s="381"/>
    </row>
    <row r="272" spans="1:20">
      <c r="A272" s="1" t="str">
        <f>Produits!$B$19</f>
        <v>Pommes de terre de conservation ou demi-saison - Production</v>
      </c>
      <c r="B272" s="1" t="str">
        <f>Secteurs!$B$29</f>
        <v>Autres (alimentation animale, autoconsommation, pertes)</v>
      </c>
      <c r="S272" s="382" t="str">
        <f>Produits!$B$11</f>
        <v>Pommes de terre de conservation ou demi-saison</v>
      </c>
      <c r="T272" s="381"/>
    </row>
    <row r="273" spans="1:20">
      <c r="A273" s="1" t="str">
        <f>Produits!$B$18</f>
        <v>Pommes de terre de conservation ou demi-saison - Importation</v>
      </c>
      <c r="B273" s="1" t="str">
        <f>Secteurs!$B$29</f>
        <v>Autres (alimentation animale, autoconsommation, pertes)</v>
      </c>
      <c r="S273" s="381"/>
      <c r="T273" s="381"/>
    </row>
    <row r="274" spans="1:20">
      <c r="A274" s="1" t="str">
        <f>Secteurs!$B$10</f>
        <v>Fabrication de produits déshydratés</v>
      </c>
      <c r="B274" s="1" t="str">
        <f>Produits!$B$59</f>
        <v>Ecarts de tri - Industrie alimentaire</v>
      </c>
    </row>
    <row r="275" spans="1:20">
      <c r="A275" s="1" t="str">
        <f>Secteurs!$B$11</f>
        <v>Fabrication de produits surgelés</v>
      </c>
      <c r="B275" s="1" t="str">
        <f>Produits!$B$59</f>
        <v>Ecarts de tri - Industrie alimentaire</v>
      </c>
    </row>
    <row r="276" spans="1:20">
      <c r="A276" s="1" t="str">
        <f>Secteurs!$B$12</f>
        <v>Fabrication d'autres produits</v>
      </c>
      <c r="B276" s="1" t="str">
        <f>Produits!$B$59</f>
        <v>Ecarts de tri - Industrie alimentaire</v>
      </c>
    </row>
    <row r="277" spans="1:20">
      <c r="A277" s="1" t="str">
        <f>Secteurs!$B$9</f>
        <v>Fabrication de chips</v>
      </c>
      <c r="B277" s="1" t="str">
        <f>Produits!$B$59</f>
        <v>Ecarts de tri - Industrie alimentaire</v>
      </c>
    </row>
    <row r="278" spans="1:20">
      <c r="A278" s="1" t="str">
        <f>Secteurs!$B$10</f>
        <v>Fabrication de produits déshydratés</v>
      </c>
      <c r="B278" s="1" t="str">
        <f>Produits!$B$60</f>
        <v>Eau - Industrie alimentaire</v>
      </c>
    </row>
    <row r="279" spans="1:20">
      <c r="A279" s="1" t="str">
        <f>Secteurs!$B$11</f>
        <v>Fabrication de produits surgelés</v>
      </c>
      <c r="B279" s="1" t="str">
        <f>Produits!$B$60</f>
        <v>Eau - Industrie alimentaire</v>
      </c>
    </row>
    <row r="280" spans="1:20">
      <c r="A280" s="1" t="str">
        <f>Secteurs!$B$12</f>
        <v>Fabrication d'autres produits</v>
      </c>
      <c r="B280" s="1" t="str">
        <f>Produits!$B$60</f>
        <v>Eau - Industrie alimentaire</v>
      </c>
    </row>
    <row r="281" spans="1:20">
      <c r="A281" s="1" t="str">
        <f>Secteurs!$B$9</f>
        <v>Fabrication de chips</v>
      </c>
      <c r="B281" s="1" t="str">
        <f>Produits!$B$60</f>
        <v>Eau - Industrie alimentaire</v>
      </c>
    </row>
  </sheetData>
  <mergeCells count="30">
    <mergeCell ref="S31:S33"/>
    <mergeCell ref="S220:S221"/>
    <mergeCell ref="S165:S180"/>
    <mergeCell ref="S125:S144"/>
    <mergeCell ref="T2:T273"/>
    <mergeCell ref="S108:S124"/>
    <mergeCell ref="S222:S227"/>
    <mergeCell ref="S149:S164"/>
    <mergeCell ref="S44:S67"/>
    <mergeCell ref="S4:S29"/>
    <mergeCell ref="S262:S264"/>
    <mergeCell ref="S218:S219"/>
    <mergeCell ref="S256:S261"/>
    <mergeCell ref="S252:S255"/>
    <mergeCell ref="S2:S3"/>
    <mergeCell ref="S106:S107"/>
    <mergeCell ref="S272:S273"/>
    <mergeCell ref="S85:S105"/>
    <mergeCell ref="S37:S43"/>
    <mergeCell ref="S248:S251"/>
    <mergeCell ref="S188:S193"/>
    <mergeCell ref="S181:S184"/>
    <mergeCell ref="S265:S269"/>
    <mergeCell ref="S270:S271"/>
    <mergeCell ref="S146:S148"/>
    <mergeCell ref="S228:S247"/>
    <mergeCell ref="S194:S217"/>
    <mergeCell ref="S34:S36"/>
    <mergeCell ref="S185:S186"/>
    <mergeCell ref="S69:S84"/>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249977111117893"/>
  </sheetPr>
  <dimension ref="A1:T11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1" width="40.109375" style="1" customWidth="1"/>
    <col min="2" max="2" width="38.44140625" style="1" customWidth="1"/>
    <col min="3" max="3" width="9.77734375" style="1" bestFit="1" customWidth="1"/>
    <col min="4" max="4" width="12.88671875" style="2" bestFit="1" customWidth="1"/>
    <col min="5" max="5" width="6.6640625" style="1" bestFit="1" customWidth="1"/>
    <col min="6" max="6" width="13.109375" style="1" customWidth="1"/>
    <col min="7" max="7" width="10" style="15" bestFit="1" customWidth="1"/>
    <col min="8" max="8" width="12.109375" style="15" bestFit="1" customWidth="1"/>
    <col min="9" max="9" width="11" style="15" bestFit="1" customWidth="1"/>
    <col min="10" max="10" width="30.21875" style="15" customWidth="1"/>
    <col min="11" max="11" width="12.21875" style="15" bestFit="1" customWidth="1"/>
    <col min="12" max="12" width="17.21875" style="15" bestFit="1" customWidth="1"/>
    <col min="13" max="13" width="14.44140625" style="16" customWidth="1"/>
    <col min="14" max="14" width="14.44140625" style="15" customWidth="1"/>
    <col min="15" max="18" width="21.77734375" style="1" customWidth="1"/>
    <col min="19" max="19" width="12.33203125" style="1" customWidth="1"/>
    <col min="20" max="20" width="17.44140625" style="1" customWidth="1"/>
    <col min="21" max="21" width="9.109375" style="1" customWidth="1"/>
    <col min="22" max="16384" width="9.109375" style="1"/>
  </cols>
  <sheetData>
    <row r="1" spans="1:20" ht="38.4" customHeight="1" thickBot="1">
      <c r="A1" s="10" t="s">
        <v>333</v>
      </c>
      <c r="B1" s="11" t="s">
        <v>334</v>
      </c>
      <c r="C1" s="11" t="s">
        <v>335</v>
      </c>
      <c r="D1" s="11" t="s">
        <v>336</v>
      </c>
      <c r="E1" s="12" t="str">
        <f>Etiquettes!$A$5</f>
        <v>Campagne</v>
      </c>
      <c r="F1" s="12" t="str">
        <f>Etiquettes!$A$4</f>
        <v>Filière</v>
      </c>
      <c r="G1" s="12" t="str">
        <f>Etiquettes!$A$3</f>
        <v>Type de matière</v>
      </c>
      <c r="H1" s="12" t="str">
        <f>Etiquettes!$A$7</f>
        <v>Territoire</v>
      </c>
      <c r="I1" s="12" t="str">
        <f>Etiquettes!$A$6</f>
        <v>Unité</v>
      </c>
      <c r="J1" s="12" t="str">
        <f>Etiquettes!$A$12</f>
        <v>Type de donnée collectée</v>
      </c>
      <c r="K1" s="12" t="str">
        <f>Etiquettes!$A$10</f>
        <v>Source</v>
      </c>
      <c r="L1" s="12" t="str">
        <f>Etiquettes!$A$9</f>
        <v>Information collectée</v>
      </c>
      <c r="M1" s="12" t="str">
        <f>Etiquettes!$A$13</f>
        <v>Traduction</v>
      </c>
      <c r="N1" s="12" t="str">
        <f>Etiquettes!$A$11</f>
        <v>Hypothèse</v>
      </c>
      <c r="O1" s="12" t="str">
        <f>Etiquettes!$A$8</f>
        <v>Année de la donnée collectée</v>
      </c>
      <c r="P1" s="12" t="str">
        <f>Etiquettes!$A$15</f>
        <v>Incohérence données collectées</v>
      </c>
      <c r="Q1" s="12" t="str">
        <f>Etiquettes!$A$16</f>
        <v>Fiabilité des données</v>
      </c>
      <c r="R1" s="12" t="str">
        <f>Etiquettes!$A$17</f>
        <v>Méthode</v>
      </c>
      <c r="S1" s="11" t="s">
        <v>484</v>
      </c>
      <c r="T1" s="13" t="s">
        <v>485</v>
      </c>
    </row>
    <row r="2" spans="1:20">
      <c r="A2" s="1" t="str">
        <f>'Données '!A2</f>
        <v>Culture destinée aux plants</v>
      </c>
      <c r="B2" s="1" t="str">
        <f>Produits!$B$4</f>
        <v>Pommes de terre de semence</v>
      </c>
      <c r="D2" s="1"/>
      <c r="E2" s="1">
        <f>'Données '!E2</f>
        <v>0</v>
      </c>
      <c r="F2" s="1">
        <f>'Données '!F2</f>
        <v>0</v>
      </c>
      <c r="G2" s="1">
        <f>'Données '!G2</f>
        <v>0</v>
      </c>
      <c r="H2" s="1" t="str">
        <f>'Données '!H2</f>
        <v>2015-16</v>
      </c>
      <c r="I2" s="1">
        <f>'Données '!I2</f>
        <v>0</v>
      </c>
      <c r="J2" s="1" t="str">
        <f>'Données '!J2</f>
        <v>Récolte de plants</v>
      </c>
      <c r="K2" s="1">
        <f>'Données '!K2</f>
        <v>0</v>
      </c>
      <c r="L2" s="1" t="str">
        <f>'Données '!L2</f>
        <v>Agreste - Statistique agricole annuelle - SSP</v>
      </c>
      <c r="M2" s="1" t="str">
        <f>'Données '!M2</f>
        <v>Récolte - AGRESTE</v>
      </c>
      <c r="N2" s="1">
        <f>'Données '!N2</f>
        <v>0</v>
      </c>
      <c r="O2" s="1" t="str">
        <f>'Données '!O2</f>
        <v>Récolte de plants = 625 0 (Agreste - Statistique agricole annuelle - SSP)</v>
      </c>
      <c r="P2" s="1">
        <f>'Données '!P2</f>
        <v>0</v>
      </c>
      <c r="Q2" s="1" t="str">
        <f>'Données '!Q2</f>
        <v>Données collectées</v>
      </c>
      <c r="R2" s="1">
        <f>'Données '!R2</f>
        <v>0</v>
      </c>
      <c r="T2" s="380" t="s">
        <v>984</v>
      </c>
    </row>
    <row r="3" spans="1:20">
      <c r="A3" s="1" t="str">
        <f>'Données '!A3</f>
        <v>Culture destinée aux plants</v>
      </c>
      <c r="B3" s="1" t="str">
        <f>Produits!$B$4</f>
        <v>Pommes de terre de semence</v>
      </c>
      <c r="D3" s="1"/>
      <c r="E3" s="1">
        <f>'Données '!E3</f>
        <v>0</v>
      </c>
      <c r="F3" s="1">
        <f>'Données '!F3</f>
        <v>0</v>
      </c>
      <c r="G3" s="1">
        <f>'Données '!G3</f>
        <v>0</v>
      </c>
      <c r="H3" s="1" t="str">
        <f>'Données '!H3</f>
        <v>2015-16</v>
      </c>
      <c r="I3" s="1">
        <f>'Données '!I3</f>
        <v>0</v>
      </c>
      <c r="J3" s="1" t="str">
        <f>'Données '!J3</f>
        <v>Récolte de dessus de plants</v>
      </c>
      <c r="K3" s="1">
        <f>'Données '!K3</f>
        <v>0</v>
      </c>
      <c r="L3" s="1" t="str">
        <f>'Données '!L3</f>
        <v>Agreste - Statistique agricole annuelle - SSP</v>
      </c>
      <c r="M3" s="1" t="str">
        <f>'Données '!M3</f>
        <v>Récolte - AGRESTE</v>
      </c>
      <c r="N3" s="1">
        <f>'Données '!N3</f>
        <v>0</v>
      </c>
      <c r="O3" s="1" t="str">
        <f>'Données '!O3</f>
        <v>Récolte de dessus de plants = 80 0 (Agreste - Statistique agricole annuelle - SSP)</v>
      </c>
      <c r="P3" s="1">
        <f>'Données '!P3</f>
        <v>0</v>
      </c>
      <c r="Q3" s="1" t="str">
        <f>'Données '!Q3</f>
        <v>Données collectées</v>
      </c>
      <c r="R3" s="1">
        <f>'Données '!R3</f>
        <v>0</v>
      </c>
      <c r="T3" s="381"/>
    </row>
    <row r="4" spans="1:20">
      <c r="A4" s="1" t="str">
        <f>'Données '!A5</f>
        <v>Culture destinée à la consommation</v>
      </c>
      <c r="B4" s="1" t="str">
        <f>Produits!$B$8</f>
        <v>Pommes de terre de consommation</v>
      </c>
      <c r="D4" s="1"/>
      <c r="E4" s="1">
        <f>'Données '!E5</f>
        <v>0</v>
      </c>
      <c r="F4" s="1">
        <f>'Données '!F5</f>
        <v>0</v>
      </c>
      <c r="G4" s="1">
        <f>'Données '!G5</f>
        <v>0</v>
      </c>
      <c r="H4" s="1" t="str">
        <f>'Données '!H5</f>
        <v>2015-16</v>
      </c>
      <c r="I4" s="1">
        <f>'Données '!I5</f>
        <v>0</v>
      </c>
      <c r="J4" s="1" t="str">
        <f>'Données '!J5</f>
        <v>Récolte de pommes de terre primeurs ou nouvelles</v>
      </c>
      <c r="K4" s="1">
        <f>'Données '!K5</f>
        <v>0</v>
      </c>
      <c r="L4" s="1" t="str">
        <f>'Données '!L5</f>
        <v>Agreste - Statistique agricole annuelle - SSP</v>
      </c>
      <c r="M4" s="1" t="str">
        <f>'Données '!M5</f>
        <v>Récolte - AGRESTE</v>
      </c>
      <c r="N4" s="1">
        <f>'Données '!N5</f>
        <v>0</v>
      </c>
      <c r="O4" s="1" t="str">
        <f>'Données '!O5</f>
        <v>Récolte de pommes de terre primeurs ou nouvelles = 209 0 (Agreste - Statistique agricole annuelle - SSP)</v>
      </c>
      <c r="P4" s="1">
        <f>'Données '!P5</f>
        <v>0</v>
      </c>
      <c r="Q4" s="1" t="str">
        <f>'Données '!Q5</f>
        <v>Données collectées</v>
      </c>
      <c r="R4" s="1">
        <f>'Données '!R5</f>
        <v>0</v>
      </c>
      <c r="T4" s="381"/>
    </row>
    <row r="5" spans="1:20">
      <c r="A5" s="1" t="str">
        <f>'Données '!A6</f>
        <v>Culture destinée à la consommation</v>
      </c>
      <c r="B5" s="1" t="str">
        <f>Produits!$B$8</f>
        <v>Pommes de terre de consommation</v>
      </c>
      <c r="D5" s="1"/>
      <c r="E5" s="1">
        <f>'Données '!E6</f>
        <v>0</v>
      </c>
      <c r="F5" s="1">
        <f>'Données '!F6</f>
        <v>0</v>
      </c>
      <c r="G5" s="1">
        <f>'Données '!G6</f>
        <v>0</v>
      </c>
      <c r="H5" s="1" t="str">
        <f>'Données '!H6</f>
        <v>2015-16</v>
      </c>
      <c r="I5" s="1">
        <f>'Données '!I6</f>
        <v>0</v>
      </c>
      <c r="J5" s="1" t="str">
        <f>'Données '!J6</f>
        <v>Récolte de pommes de terre de conservation ou demi-saison</v>
      </c>
      <c r="K5" s="1">
        <f>'Données '!K6</f>
        <v>0</v>
      </c>
      <c r="L5" s="1" t="str">
        <f>'Données '!L6</f>
        <v>Agreste - Statistique agricole annuelle - SSP</v>
      </c>
      <c r="M5" s="1" t="str">
        <f>'Données '!M6</f>
        <v>Récolte - AGRESTE</v>
      </c>
      <c r="N5" s="1">
        <f>'Données '!N6</f>
        <v>0</v>
      </c>
      <c r="O5" s="1" t="str">
        <f>'Données '!O6</f>
        <v>Récolte de pommes de terre de conservation ou demi-saison = 5333 0 (Agreste - Statistique agricole annuelle - SSP)</v>
      </c>
      <c r="P5" s="1">
        <f>'Données '!P6</f>
        <v>0</v>
      </c>
      <c r="Q5" s="1" t="str">
        <f>'Données '!Q6</f>
        <v>Données collectées</v>
      </c>
      <c r="R5" s="1">
        <f>'Données '!R6</f>
        <v>0</v>
      </c>
      <c r="T5" s="381"/>
    </row>
    <row r="6" spans="1:20">
      <c r="A6" s="1" t="str">
        <f>'Données '!A7</f>
        <v>Culture destinée aux plants</v>
      </c>
      <c r="B6" s="1" t="str">
        <f>Produits!$B$4</f>
        <v>Pommes de terre de semence</v>
      </c>
      <c r="D6" s="1"/>
      <c r="E6" s="1">
        <f>'Données '!E7</f>
        <v>0</v>
      </c>
      <c r="F6" s="1">
        <f>'Données '!F7</f>
        <v>0</v>
      </c>
      <c r="G6" s="1">
        <f>'Données '!G7</f>
        <v>0</v>
      </c>
      <c r="H6" s="1" t="str">
        <f>'Données '!H7</f>
        <v>2019-20</v>
      </c>
      <c r="I6" s="1">
        <f>'Données '!I7</f>
        <v>0</v>
      </c>
      <c r="J6" s="1" t="str">
        <f>'Données '!J7</f>
        <v>Récolte de plants</v>
      </c>
      <c r="K6" s="1">
        <f>'Données '!K7</f>
        <v>0</v>
      </c>
      <c r="L6" s="1" t="str">
        <f>'Données '!L7</f>
        <v>Agreste - Statistique agricole annuelle - SSP</v>
      </c>
      <c r="M6" s="1" t="str">
        <f>'Données '!M7</f>
        <v>Récolte - AGRESTE</v>
      </c>
      <c r="N6" s="1">
        <f>'Données '!N7</f>
        <v>0</v>
      </c>
      <c r="O6" s="1" t="str">
        <f>'Données '!O7</f>
        <v>Récolte de plants = 701 0 (Agreste - Statistique agricole annuelle - SSP)</v>
      </c>
      <c r="P6" s="1">
        <f>'Données '!P7</f>
        <v>0</v>
      </c>
      <c r="Q6" s="1" t="str">
        <f>'Données '!Q7</f>
        <v>Données collectées</v>
      </c>
      <c r="R6" s="1">
        <f>'Données '!R7</f>
        <v>0</v>
      </c>
      <c r="T6" s="381"/>
    </row>
    <row r="7" spans="1:20">
      <c r="A7" s="1" t="str">
        <f>'Données '!A8</f>
        <v>Culture destinée aux plants</v>
      </c>
      <c r="B7" s="1" t="str">
        <f>Produits!$B$4</f>
        <v>Pommes de terre de semence</v>
      </c>
      <c r="D7" s="1"/>
      <c r="E7" s="1">
        <f>'Données '!E8</f>
        <v>0</v>
      </c>
      <c r="F7" s="1">
        <f>'Données '!F8</f>
        <v>0</v>
      </c>
      <c r="G7" s="1">
        <f>'Données '!G8</f>
        <v>0</v>
      </c>
      <c r="H7" s="1" t="str">
        <f>'Données '!H8</f>
        <v>2019-20</v>
      </c>
      <c r="I7" s="1">
        <f>'Données '!I8</f>
        <v>0</v>
      </c>
      <c r="J7" s="1" t="str">
        <f>'Données '!J8</f>
        <v>Récolte de dessus de plants</v>
      </c>
      <c r="K7" s="1">
        <f>'Données '!K8</f>
        <v>0</v>
      </c>
      <c r="L7" s="1" t="str">
        <f>'Données '!L8</f>
        <v>Agreste - Statistique agricole annuelle - SSP</v>
      </c>
      <c r="M7" s="1" t="str">
        <f>'Données '!M8</f>
        <v>Récolte - AGRESTE</v>
      </c>
      <c r="N7" s="1">
        <f>'Données '!N8</f>
        <v>0</v>
      </c>
      <c r="O7" s="1" t="str">
        <f>'Données '!O8</f>
        <v>Récolte de dessus de plants = 95 0 (Agreste - Statistique agricole annuelle - SSP)</v>
      </c>
      <c r="P7" s="1">
        <f>'Données '!P8</f>
        <v>0</v>
      </c>
      <c r="Q7" s="1" t="str">
        <f>'Données '!Q8</f>
        <v>Données collectées</v>
      </c>
      <c r="R7" s="1">
        <f>'Données '!R8</f>
        <v>0</v>
      </c>
      <c r="T7" s="381"/>
    </row>
    <row r="8" spans="1:20">
      <c r="A8" s="1" t="str">
        <f>'Données '!A10</f>
        <v>Culture destinée à la consommation</v>
      </c>
      <c r="B8" s="1" t="str">
        <f>Produits!$B$8</f>
        <v>Pommes de terre de consommation</v>
      </c>
      <c r="D8" s="1"/>
      <c r="E8" s="1">
        <f>'Données '!E10</f>
        <v>0</v>
      </c>
      <c r="F8" s="1">
        <f>'Données '!F10</f>
        <v>0</v>
      </c>
      <c r="G8" s="1">
        <f>'Données '!G10</f>
        <v>0</v>
      </c>
      <c r="H8" s="1" t="str">
        <f>'Données '!H10</f>
        <v>2019-20</v>
      </c>
      <c r="I8" s="1">
        <f>'Données '!I10</f>
        <v>0</v>
      </c>
      <c r="J8" s="1" t="str">
        <f>'Données '!J10</f>
        <v>Récolte de pommes de terre primeurs ou nouvelles</v>
      </c>
      <c r="K8" s="1">
        <f>'Données '!K10</f>
        <v>0</v>
      </c>
      <c r="L8" s="1" t="str">
        <f>'Données '!L10</f>
        <v>Agreste - Statistique agricole annuelle - SSP</v>
      </c>
      <c r="M8" s="1" t="str">
        <f>'Données '!M10</f>
        <v>Récolte - AGRESTE</v>
      </c>
      <c r="N8" s="1">
        <f>'Données '!N10</f>
        <v>0</v>
      </c>
      <c r="O8" s="1" t="str">
        <f>'Données '!O10</f>
        <v>Récolte de pommes de terre primeurs ou nouvelles = 384 0 (Agreste - Statistique agricole annuelle - SSP)</v>
      </c>
      <c r="P8" s="1">
        <f>'Données '!P10</f>
        <v>0</v>
      </c>
      <c r="Q8" s="1" t="str">
        <f>'Données '!Q10</f>
        <v>Données collectées</v>
      </c>
      <c r="R8" s="1">
        <f>'Données '!R10</f>
        <v>0</v>
      </c>
      <c r="T8" s="381"/>
    </row>
    <row r="9" spans="1:20">
      <c r="A9" s="1" t="str">
        <f>'Données '!A11</f>
        <v>Culture destinée à la consommation</v>
      </c>
      <c r="B9" s="1" t="str">
        <f>Produits!$B$8</f>
        <v>Pommes de terre de consommation</v>
      </c>
      <c r="D9" s="1"/>
      <c r="E9" s="1">
        <f>'Données '!E11</f>
        <v>0</v>
      </c>
      <c r="F9" s="1">
        <f>'Données '!F11</f>
        <v>0</v>
      </c>
      <c r="G9" s="1">
        <f>'Données '!G11</f>
        <v>0</v>
      </c>
      <c r="H9" s="1" t="str">
        <f>'Données '!H11</f>
        <v>2019-20</v>
      </c>
      <c r="I9" s="1">
        <f>'Données '!I11</f>
        <v>0</v>
      </c>
      <c r="J9" s="1" t="str">
        <f>'Données '!J11</f>
        <v>Récolte de pommes de terre de conservation ou demi-saison</v>
      </c>
      <c r="K9" s="1">
        <f>'Données '!K11</f>
        <v>0</v>
      </c>
      <c r="L9" s="1" t="str">
        <f>'Données '!L11</f>
        <v>Agreste - Statistique agricole annuelle - SSP</v>
      </c>
      <c r="M9" s="1" t="str">
        <f>'Données '!M11</f>
        <v>Récolte - AGRESTE</v>
      </c>
      <c r="N9" s="1">
        <f>'Données '!N11</f>
        <v>0</v>
      </c>
      <c r="O9" s="1" t="str">
        <f>'Données '!O11</f>
        <v>Récolte de pommes de terre de conservation ou demi-saison = 6551 0 (Agreste - Statistique agricole annuelle - SSP)</v>
      </c>
      <c r="P9" s="1">
        <f>'Données '!P11</f>
        <v>0</v>
      </c>
      <c r="Q9" s="1" t="str">
        <f>'Données '!Q11</f>
        <v>Données collectées</v>
      </c>
      <c r="R9" s="1">
        <f>'Données '!R11</f>
        <v>0</v>
      </c>
      <c r="T9" s="381"/>
    </row>
    <row r="10" spans="1:20">
      <c r="A10" s="1" t="str">
        <f>'Données '!A12</f>
        <v>Culture destinée aux plants</v>
      </c>
      <c r="B10" s="1" t="str">
        <f>Produits!$B$4</f>
        <v>Pommes de terre de semence</v>
      </c>
      <c r="D10" s="1"/>
      <c r="E10" s="1">
        <f>'Données '!E12</f>
        <v>0</v>
      </c>
      <c r="F10" s="1">
        <f>'Données '!F12</f>
        <v>0</v>
      </c>
      <c r="G10" s="1">
        <f>'Données '!G12</f>
        <v>0</v>
      </c>
      <c r="H10" s="1" t="str">
        <f>'Données '!H12</f>
        <v>2023-24</v>
      </c>
      <c r="I10" s="1">
        <f>'Données '!I12</f>
        <v>0</v>
      </c>
      <c r="J10" s="1" t="str">
        <f>'Données '!J12</f>
        <v>Récolte de plants</v>
      </c>
      <c r="K10" s="1">
        <f>'Données '!K12</f>
        <v>0</v>
      </c>
      <c r="L10" s="1" t="str">
        <f>'Données '!L12</f>
        <v>Agreste - Statistique agricole annuelle - SSP</v>
      </c>
      <c r="M10" s="1" t="str">
        <f>'Données '!M12</f>
        <v>Récolte - AGRESTE</v>
      </c>
      <c r="N10" s="1">
        <f>'Données '!N12</f>
        <v>0</v>
      </c>
      <c r="O10" s="1" t="str">
        <f>'Données '!O12</f>
        <v>Récolte de plants = 635 0 (Agreste - Statistique agricole annuelle - SSP)</v>
      </c>
      <c r="P10" s="1">
        <f>'Données '!P12</f>
        <v>0</v>
      </c>
      <c r="Q10" s="1" t="str">
        <f>'Données '!Q12</f>
        <v>Données collectées</v>
      </c>
      <c r="R10" s="1">
        <f>'Données '!R12</f>
        <v>0</v>
      </c>
      <c r="T10" s="381"/>
    </row>
    <row r="11" spans="1:20">
      <c r="A11" s="1" t="str">
        <f>'Données '!A13</f>
        <v>Culture destinée aux plants</v>
      </c>
      <c r="B11" s="1" t="str">
        <f>Produits!$B$4</f>
        <v>Pommes de terre de semence</v>
      </c>
      <c r="D11" s="1"/>
      <c r="E11" s="1">
        <f>'Données '!E13</f>
        <v>0</v>
      </c>
      <c r="F11" s="1">
        <f>'Données '!F13</f>
        <v>0</v>
      </c>
      <c r="G11" s="1">
        <f>'Données '!G13</f>
        <v>0</v>
      </c>
      <c r="H11" s="1" t="str">
        <f>'Données '!H13</f>
        <v>2023-24</v>
      </c>
      <c r="I11" s="1">
        <f>'Données '!I13</f>
        <v>0</v>
      </c>
      <c r="J11" s="1" t="str">
        <f>'Données '!J13</f>
        <v>Récolte de dessus de plants</v>
      </c>
      <c r="K11" s="1">
        <f>'Données '!K13</f>
        <v>0</v>
      </c>
      <c r="L11" s="1" t="str">
        <f>'Données '!L13</f>
        <v>Agreste - Statistique agricole annuelle - SSP</v>
      </c>
      <c r="M11" s="1" t="str">
        <f>'Données '!M13</f>
        <v>Récolte - AGRESTE</v>
      </c>
      <c r="N11" s="1">
        <f>'Données '!N13</f>
        <v>0</v>
      </c>
      <c r="O11" s="1" t="str">
        <f>'Données '!O13</f>
        <v>Récolte de dessus de plants = 102 0 (Agreste - Statistique agricole annuelle - SSP)</v>
      </c>
      <c r="P11" s="1">
        <f>'Données '!P13</f>
        <v>0</v>
      </c>
      <c r="Q11" s="1" t="str">
        <f>'Données '!Q13</f>
        <v>Données collectées</v>
      </c>
      <c r="R11" s="1">
        <f>'Données '!R13</f>
        <v>0</v>
      </c>
      <c r="T11" s="381"/>
    </row>
    <row r="12" spans="1:20">
      <c r="A12" s="1" t="str">
        <f>'Données '!A15</f>
        <v>Culture destinée à la consommation</v>
      </c>
      <c r="B12" s="1" t="str">
        <f>Produits!$B$8</f>
        <v>Pommes de terre de consommation</v>
      </c>
      <c r="D12" s="1"/>
      <c r="E12" s="1">
        <f>'Données '!E15</f>
        <v>0</v>
      </c>
      <c r="F12" s="1">
        <f>'Données '!F15</f>
        <v>0</v>
      </c>
      <c r="G12" s="1">
        <f>'Données '!G15</f>
        <v>0</v>
      </c>
      <c r="H12" s="1" t="str">
        <f>'Données '!H15</f>
        <v>2023-24</v>
      </c>
      <c r="I12" s="1">
        <f>'Données '!I15</f>
        <v>0</v>
      </c>
      <c r="J12" s="1" t="str">
        <f>'Données '!J15</f>
        <v>Récolte de pommes de terre primeurs ou nouvelles</v>
      </c>
      <c r="K12" s="1">
        <f>'Données '!K15</f>
        <v>0</v>
      </c>
      <c r="L12" s="1" t="str">
        <f>'Données '!L15</f>
        <v>Agreste - Statistique agricole annuelle - SSP</v>
      </c>
      <c r="M12" s="1" t="str">
        <f>'Données '!M15</f>
        <v>Récolte - AGRESTE</v>
      </c>
      <c r="N12" s="1">
        <f>'Données '!N15</f>
        <v>0</v>
      </c>
      <c r="O12" s="1" t="str">
        <f>'Données '!O15</f>
        <v>Récolte de pommes de terre primeurs ou nouvelles = 420 0 (Agreste - Statistique agricole annuelle - SSP)</v>
      </c>
      <c r="P12" s="1">
        <f>'Données '!P15</f>
        <v>0</v>
      </c>
      <c r="Q12" s="1" t="str">
        <f>'Données '!Q15</f>
        <v>Données collectées</v>
      </c>
      <c r="R12" s="1">
        <f>'Données '!R15</f>
        <v>0</v>
      </c>
      <c r="T12" s="381"/>
    </row>
    <row r="13" spans="1:20">
      <c r="A13" s="1" t="str">
        <f>'Données '!A16</f>
        <v>Culture destinée à la consommation</v>
      </c>
      <c r="B13" s="1" t="str">
        <f>Produits!$B$8</f>
        <v>Pommes de terre de consommation</v>
      </c>
      <c r="D13" s="1"/>
      <c r="E13" s="1">
        <f>'Données '!E16</f>
        <v>0</v>
      </c>
      <c r="F13" s="1">
        <f>'Données '!F16</f>
        <v>0</v>
      </c>
      <c r="G13" s="1">
        <f>'Données '!G16</f>
        <v>0</v>
      </c>
      <c r="H13" s="1" t="str">
        <f>'Données '!H16</f>
        <v>2023-24</v>
      </c>
      <c r="I13" s="1">
        <f>'Données '!I16</f>
        <v>0</v>
      </c>
      <c r="J13" s="1" t="str">
        <f>'Données '!J16</f>
        <v>Récolte de pommes de terre de conservation ou demi-saison</v>
      </c>
      <c r="K13" s="1">
        <f>'Données '!K16</f>
        <v>0</v>
      </c>
      <c r="L13" s="1" t="str">
        <f>'Données '!L16</f>
        <v>Agreste - Statistique agricole annuelle - SSP</v>
      </c>
      <c r="M13" s="1" t="str">
        <f>'Données '!M16</f>
        <v>Récolte - AGRESTE</v>
      </c>
      <c r="N13" s="1">
        <f>'Données '!N16</f>
        <v>0</v>
      </c>
      <c r="O13" s="1" t="str">
        <f>'Données '!O16</f>
        <v>Récolte de pommes de terre de conservation ou demi-saison = 6724 0 (Agreste - Statistique agricole annuelle - SSP)</v>
      </c>
      <c r="P13" s="1">
        <f>'Données '!P16</f>
        <v>0</v>
      </c>
      <c r="Q13" s="1" t="str">
        <f>'Données '!Q16</f>
        <v>Données collectées</v>
      </c>
      <c r="R13" s="1">
        <f>'Données '!R16</f>
        <v>0</v>
      </c>
      <c r="T13" s="381"/>
    </row>
    <row r="14" spans="1:20">
      <c r="A14" s="1" t="str">
        <f>'Données   '!A3</f>
        <v>Importations</v>
      </c>
      <c r="B14" s="1" t="str">
        <f>Produits!$B$6</f>
        <v>Pommes de terre de féculerie</v>
      </c>
      <c r="D14" s="1"/>
      <c r="E14" s="1">
        <f>'Données   '!E3</f>
        <v>0</v>
      </c>
      <c r="F14" s="1" t="str">
        <f>'Données   '!F3</f>
        <v>2015-16</v>
      </c>
      <c r="G14" s="1">
        <f>'Données   '!G3</f>
        <v>0</v>
      </c>
      <c r="H14" s="1" t="str">
        <f>'Données   '!H3</f>
        <v>2015-16</v>
      </c>
      <c r="I14" s="1">
        <f>'Données   '!I3</f>
        <v>0</v>
      </c>
      <c r="J14" s="1" t="str">
        <f>'Données   '!J3</f>
        <v>Importation de Pommes de terre, à l'état frais ou réfrigéré, destinées à la fabrication de la fécule</v>
      </c>
      <c r="K14" s="1">
        <f>'Données   '!K3</f>
        <v>0</v>
      </c>
      <c r="L14" s="1" t="str">
        <f>'Données   '!L3</f>
        <v>Douanes - Eurostat</v>
      </c>
      <c r="M14" s="1" t="str">
        <f>'Données   '!M3</f>
        <v>I&amp;E mensuels - EUROSTAT</v>
      </c>
      <c r="N14" s="1">
        <f>'Données   '!N3</f>
        <v>0</v>
      </c>
      <c r="O14" s="1" t="str">
        <f>'Données   '!O3</f>
        <v>Importation de Pommes de terre, à l'état frais ou réfrigéré, destinées à la fabrication de la fécule = 3 0 (Douanes - Eurostat)</v>
      </c>
      <c r="P14" s="1">
        <f>'Données   '!P3</f>
        <v>0</v>
      </c>
      <c r="Q14" s="1" t="str">
        <f>'Données   '!Q3</f>
        <v>Données collectées</v>
      </c>
      <c r="R14" s="1">
        <f>'Données   '!R3</f>
        <v>0</v>
      </c>
      <c r="T14" s="381"/>
    </row>
    <row r="15" spans="1:20">
      <c r="A15" s="1" t="str">
        <f>'Données   '!A4</f>
        <v>Importations</v>
      </c>
      <c r="B15" s="1" t="str">
        <f>Produits!$B$8</f>
        <v>Pommes de terre de consommation</v>
      </c>
      <c r="D15" s="1"/>
      <c r="E15" s="1">
        <f>'Données   '!E4</f>
        <v>0</v>
      </c>
      <c r="F15" s="1" t="str">
        <f>'Données   '!F4</f>
        <v>2015-16</v>
      </c>
      <c r="G15" s="1">
        <f>'Données   '!G4</f>
        <v>0</v>
      </c>
      <c r="H15" s="1" t="str">
        <f>'Données   '!H4</f>
        <v>2015-16</v>
      </c>
      <c r="I15" s="1">
        <f>'Données   '!I4</f>
        <v>0</v>
      </c>
      <c r="J15" s="1" t="str">
        <f>'Données   '!J4</f>
        <v>Importation de Pommes de terre de primeurs, à l'état frais ou réfrigéré, du 1er janvier au 30 juin</v>
      </c>
      <c r="K15" s="1">
        <f>'Données   '!K4</f>
        <v>0</v>
      </c>
      <c r="L15" s="1" t="str">
        <f>'Données   '!L4</f>
        <v>Douanes - Eurostat</v>
      </c>
      <c r="M15" s="1" t="str">
        <f>'Données   '!M4</f>
        <v>I&amp;E mensuels - EUROSTAT</v>
      </c>
      <c r="N15" s="1">
        <f>'Données   '!N4</f>
        <v>0</v>
      </c>
      <c r="O15" s="1" t="str">
        <f>'Données   '!O4</f>
        <v>Importation de Pommes de terre de primeurs, à l'état frais ou réfrigéré, du 1er janvier au 30 juin = 35 0 (Douanes - Eurostat)</v>
      </c>
      <c r="P15" s="1">
        <f>'Données   '!P4</f>
        <v>0</v>
      </c>
      <c r="Q15" s="1" t="str">
        <f>'Données   '!Q4</f>
        <v>Données collectées</v>
      </c>
      <c r="R15" s="1">
        <f>'Données   '!R4</f>
        <v>0</v>
      </c>
      <c r="T15" s="381"/>
    </row>
    <row r="16" spans="1:20">
      <c r="A16" s="1" t="str">
        <f>'Données   '!A5</f>
        <v>Importations</v>
      </c>
      <c r="B16" s="1" t="str">
        <f>Produits!$B$8</f>
        <v>Pommes de terre de consommation</v>
      </c>
      <c r="D16" s="1"/>
      <c r="E16" s="1">
        <f>'Données   '!E5</f>
        <v>0</v>
      </c>
      <c r="F16" s="1" t="str">
        <f>'Données   '!F5</f>
        <v>2015-16</v>
      </c>
      <c r="G16" s="1">
        <f>'Données   '!G5</f>
        <v>0</v>
      </c>
      <c r="H16" s="1" t="str">
        <f>'Données   '!H5</f>
        <v>2015-16</v>
      </c>
      <c r="I16" s="1">
        <f>'Données   '!I5</f>
        <v>0</v>
      </c>
      <c r="J16" s="1" t="str">
        <f>'Données   '!J5</f>
        <v>Importation de Pommes de terre, à l'état frais ou réfrigéré (à l'excl. des pommes de terre de primeurs du 1er janvier au 30 juin, des pommes de terre de semence et des pommes de terre destinées à la fabrication de la fécule)</v>
      </c>
      <c r="K16" s="1">
        <f>'Données   '!K5</f>
        <v>0</v>
      </c>
      <c r="L16" s="1" t="str">
        <f>'Données   '!L5</f>
        <v>Douanes - Eurostat</v>
      </c>
      <c r="M16" s="1" t="str">
        <f>'Données   '!M5</f>
        <v>I&amp;E mensuels - EUROSTAT</v>
      </c>
      <c r="N16" s="1">
        <f>'Données   '!N5</f>
        <v>0</v>
      </c>
      <c r="O16" s="1" t="str">
        <f>'Données   '!O5</f>
        <v>Importation de Pommes de terre, à l'état frais ou réfrigéré (à l'excl. des pommes de terre de primeurs du 1er janvier au 30 juin, des pommes de terre de semence et des pommes de terre destinées à la fabrication de la fécule) = 346 0 (Douanes - Eurostat)</v>
      </c>
      <c r="P16" s="1">
        <f>'Données   '!P5</f>
        <v>0</v>
      </c>
      <c r="Q16" s="1" t="str">
        <f>'Données   '!Q5</f>
        <v>Données collectées</v>
      </c>
      <c r="R16" s="1">
        <f>'Données   '!R5</f>
        <v>0</v>
      </c>
      <c r="T16" s="381"/>
    </row>
    <row r="17" spans="1:20">
      <c r="A17" s="1" t="str">
        <f>'Données   '!A6</f>
        <v>Importations</v>
      </c>
      <c r="B17" s="1" t="str">
        <f>Produits!$B$27</f>
        <v>Produits surgelés</v>
      </c>
      <c r="D17" s="1"/>
      <c r="E17" s="1">
        <f>'Données   '!E6</f>
        <v>0</v>
      </c>
      <c r="F17" s="1">
        <f>'Données   '!F6</f>
        <v>0</v>
      </c>
      <c r="G17" s="1">
        <f>'Données   '!G6</f>
        <v>0</v>
      </c>
      <c r="H17" s="1" t="str">
        <f>'Données   '!H6</f>
        <v>2015-16</v>
      </c>
      <c r="I17" s="1">
        <f>'Données   '!I6</f>
        <v>0</v>
      </c>
      <c r="J17" s="1" t="str">
        <f>'Données   '!J6</f>
        <v>Importation de Pommes de terre, non cuites ou cuites à l'eau ou à la vapeur, congelées</v>
      </c>
      <c r="K17" s="1">
        <f>'Données   '!K6</f>
        <v>0</v>
      </c>
      <c r="L17" s="1" t="str">
        <f>'Données   '!L6</f>
        <v>Douanes - Eurostat</v>
      </c>
      <c r="M17" s="1" t="str">
        <f>'Données   '!M6</f>
        <v>I&amp;E mensuels - EUROSTAT</v>
      </c>
      <c r="N17" s="1">
        <f>'Données   '!N6</f>
        <v>0</v>
      </c>
      <c r="O17" s="1" t="str">
        <f>'Données   '!O6</f>
        <v>Importation de Pommes de terre, non cuites ou cuites à l'eau ou à la vapeur, congelées = 25 0 (Douanes - Eurostat)</v>
      </c>
      <c r="P17" s="1">
        <f>'Données   '!P6</f>
        <v>0</v>
      </c>
      <c r="Q17" s="1">
        <f>'Données   '!Q6</f>
        <v>0</v>
      </c>
      <c r="R17" s="1">
        <f>'Données   '!R6</f>
        <v>0</v>
      </c>
      <c r="T17" s="381"/>
    </row>
    <row r="18" spans="1:20">
      <c r="A18" s="1" t="str">
        <f>'Données   '!A7</f>
        <v>Importations</v>
      </c>
      <c r="B18" s="1" t="str">
        <f>Produits!$B$35</f>
        <v>Produits déshydratés</v>
      </c>
      <c r="D18" s="1"/>
      <c r="E18" s="1">
        <f>'Données   '!E7</f>
        <v>0</v>
      </c>
      <c r="F18" s="1">
        <f>'Données   '!F7</f>
        <v>0</v>
      </c>
      <c r="G18" s="1">
        <f>'Données   '!G7</f>
        <v>0</v>
      </c>
      <c r="H18" s="1" t="str">
        <f>'Données   '!H7</f>
        <v>2015-16</v>
      </c>
      <c r="I18" s="1">
        <f>'Données   '!I7</f>
        <v>0</v>
      </c>
      <c r="J18" s="1" t="str">
        <f>'Données   '!J7</f>
        <v>Importation de Pommes de terre, séchées, même coupées en morceaux ou en tranches, mais non autrement préparées</v>
      </c>
      <c r="K18" s="1">
        <f>'Données   '!K7</f>
        <v>0</v>
      </c>
      <c r="L18" s="1" t="str">
        <f>'Données   '!L7</f>
        <v>Douanes - Eurostat</v>
      </c>
      <c r="M18" s="1" t="str">
        <f>'Données   '!M7</f>
        <v>I&amp;E mensuels - EUROSTAT</v>
      </c>
      <c r="N18" s="1">
        <f>'Données   '!N7</f>
        <v>0</v>
      </c>
      <c r="O18" s="1" t="str">
        <f>'Données   '!O7</f>
        <v>Importation de Pommes de terre, séchées, même coupées en morceaux ou en tranches, mais non autrement préparées = 2 0 (Douanes - Eurostat)</v>
      </c>
      <c r="P18" s="1">
        <f>'Données   '!P7</f>
        <v>0</v>
      </c>
      <c r="Q18" s="1">
        <f>'Données   '!Q7</f>
        <v>0</v>
      </c>
      <c r="R18" s="1">
        <f>'Données   '!R7</f>
        <v>0</v>
      </c>
      <c r="T18" s="381"/>
    </row>
    <row r="19" spans="1:20">
      <c r="A19" s="1" t="str">
        <f>'Données   '!A9</f>
        <v>Importations</v>
      </c>
      <c r="B19" s="1" t="str">
        <f>Produits!$B$27</f>
        <v>Produits surgelés</v>
      </c>
      <c r="D19" s="1"/>
      <c r="E19" s="1">
        <f>'Données   '!E9</f>
        <v>0</v>
      </c>
      <c r="F19" s="1">
        <f>'Données   '!F9</f>
        <v>0</v>
      </c>
      <c r="G19" s="1">
        <f>'Données   '!G9</f>
        <v>0</v>
      </c>
      <c r="H19" s="1" t="str">
        <f>'Données   '!H9</f>
        <v>2015-16</v>
      </c>
      <c r="I19" s="1">
        <f>'Données   '!I9</f>
        <v>0</v>
      </c>
      <c r="J19" s="1" t="str">
        <f>'Données   '!J9</f>
        <v>Importation de Pommes de terre, simpl. cuites, congelées</v>
      </c>
      <c r="K19" s="1">
        <f>'Données   '!K9</f>
        <v>0</v>
      </c>
      <c r="L19" s="1" t="str">
        <f>'Données   '!L9</f>
        <v>Douanes - Eurostat</v>
      </c>
      <c r="M19" s="1" t="str">
        <f>'Données   '!M9</f>
        <v>I&amp;E mensuels - EUROSTAT</v>
      </c>
      <c r="N19" s="1">
        <f>'Données   '!N9</f>
        <v>0</v>
      </c>
      <c r="O19" s="1" t="str">
        <f>'Données   '!O9</f>
        <v>Importation de Pommes de terre, simpl. cuites, congelées = 434 0 (Douanes - Eurostat)</v>
      </c>
      <c r="P19" s="1">
        <f>'Données   '!P9</f>
        <v>0</v>
      </c>
      <c r="Q19" s="1">
        <f>'Données   '!Q9</f>
        <v>0</v>
      </c>
      <c r="R19" s="1">
        <f>'Données   '!R9</f>
        <v>0</v>
      </c>
      <c r="T19" s="381"/>
    </row>
    <row r="20" spans="1:20">
      <c r="A20" s="1" t="str">
        <f>'Données   '!A10</f>
        <v>Importations</v>
      </c>
      <c r="B20" s="1" t="str">
        <f>Produits!$B$35</f>
        <v>Produits déshydratés</v>
      </c>
      <c r="D20" s="1"/>
      <c r="E20" s="1">
        <f>'Données   '!E10</f>
        <v>0</v>
      </c>
      <c r="F20" s="1">
        <f>'Données   '!F10</f>
        <v>0</v>
      </c>
      <c r="G20" s="1">
        <f>'Données   '!G10</f>
        <v>0</v>
      </c>
      <c r="H20" s="1" t="str">
        <f>'Données   '!H10</f>
        <v>2015-16</v>
      </c>
      <c r="I20" s="1">
        <f>'Données   '!I10</f>
        <v>0</v>
      </c>
      <c r="J20" s="1" t="str">
        <f>'Données   '!J10</f>
        <v>Importation de Pommes de terre, préparées ou conservées sous forme de farines, semoules ou flocons, congelées</v>
      </c>
      <c r="K20" s="1">
        <f>'Données   '!K10</f>
        <v>0</v>
      </c>
      <c r="L20" s="1" t="str">
        <f>'Données   '!L10</f>
        <v>Douanes - Eurostat</v>
      </c>
      <c r="M20" s="1" t="str">
        <f>'Données   '!M10</f>
        <v>I&amp;E mensuels - EUROSTAT</v>
      </c>
      <c r="N20" s="1">
        <f>'Données   '!N10</f>
        <v>0</v>
      </c>
      <c r="O20" s="1" t="str">
        <f>'Données   '!O10</f>
        <v>Importation de Pommes de terre, préparées ou conservées sous forme de farines, semoules ou flocons, congelées = 2 0 (Douanes - Eurostat)</v>
      </c>
      <c r="P20" s="1">
        <f>'Données   '!P10</f>
        <v>0</v>
      </c>
      <c r="Q20" s="1">
        <f>'Données   '!Q10</f>
        <v>0</v>
      </c>
      <c r="R20" s="1">
        <f>'Données   '!R10</f>
        <v>0</v>
      </c>
      <c r="T20" s="381"/>
    </row>
    <row r="21" spans="1:20">
      <c r="A21" s="1" t="str">
        <f>'Données   '!A11</f>
        <v>Importations</v>
      </c>
      <c r="B21" s="1" t="str">
        <f>Produits!$B$27</f>
        <v>Produits surgelés</v>
      </c>
      <c r="D21" s="1"/>
      <c r="E21" s="1">
        <f>'Données   '!E11</f>
        <v>0</v>
      </c>
      <c r="F21" s="1">
        <f>'Données   '!F11</f>
        <v>0</v>
      </c>
      <c r="G21" s="1">
        <f>'Données   '!G11</f>
        <v>0</v>
      </c>
      <c r="H21" s="1" t="str">
        <f>'Données   '!H11</f>
        <v>2015-16</v>
      </c>
      <c r="I21" s="1">
        <f>'Données   '!I11</f>
        <v>0</v>
      </c>
      <c r="J21" s="1" t="str">
        <f>'Données   '!J11</f>
        <v>Importation de Pommes de terre, préparées ou conservées autrement qu'au vinaigre ou à l'acide acétique, congelées (à l'excl. des pommes de terre simpl. cuites ou des pommes de terre sous forme de farines, semoules ou flocons)</v>
      </c>
      <c r="K21" s="1">
        <f>'Données   '!K11</f>
        <v>0</v>
      </c>
      <c r="L21" s="1" t="str">
        <f>'Données   '!L11</f>
        <v>Douanes - Eurostat</v>
      </c>
      <c r="M21" s="1" t="str">
        <f>'Données   '!M11</f>
        <v>I&amp;E mensuels - EUROSTAT</v>
      </c>
      <c r="N21" s="1">
        <f>'Données   '!N11</f>
        <v>0</v>
      </c>
      <c r="O21" s="1" t="str">
        <f>'Données   '!O11</f>
        <v>Importation de Pommes de terre, préparées ou conservées autrement qu'au vinaigre ou à l'acide acétique, congelées (à l'excl. des pommes de terre simpl. cuites ou des pommes de terre sous forme de farines, semoules ou flocons) = 150 0 (Douanes - Eurostat)</v>
      </c>
      <c r="P21" s="1">
        <f>'Données   '!P11</f>
        <v>0</v>
      </c>
      <c r="Q21" s="1">
        <f>'Données   '!Q11</f>
        <v>0</v>
      </c>
      <c r="R21" s="1">
        <f>'Données   '!R11</f>
        <v>0</v>
      </c>
      <c r="T21" s="381"/>
    </row>
    <row r="22" spans="1:20">
      <c r="A22" s="1" t="str">
        <f>'Données   '!A12</f>
        <v>Importations</v>
      </c>
      <c r="B22" s="1" t="str">
        <f>Produits!$B$35</f>
        <v>Produits déshydratés</v>
      </c>
      <c r="D22" s="1"/>
      <c r="E22" s="1">
        <f>'Données   '!E12</f>
        <v>0</v>
      </c>
      <c r="F22" s="1">
        <f>'Données   '!F12</f>
        <v>0</v>
      </c>
      <c r="G22" s="1">
        <f>'Données   '!G12</f>
        <v>0</v>
      </c>
      <c r="H22" s="1" t="str">
        <f>'Données   '!H12</f>
        <v>2015-16</v>
      </c>
      <c r="I22" s="1">
        <f>'Données   '!I12</f>
        <v>0</v>
      </c>
      <c r="J22" s="1" t="str">
        <f>'Données   '!J12</f>
        <v>Importation de Pommes de terre, sous forme de farines, semoules ou flocons, non congelées</v>
      </c>
      <c r="K22" s="1">
        <f>'Données   '!K12</f>
        <v>0</v>
      </c>
      <c r="L22" s="1" t="str">
        <f>'Données   '!L12</f>
        <v>Douanes - Eurostat</v>
      </c>
      <c r="M22" s="1" t="str">
        <f>'Données   '!M12</f>
        <v>I&amp;E mensuels - EUROSTAT</v>
      </c>
      <c r="N22" s="1">
        <f>'Données   '!N12</f>
        <v>0</v>
      </c>
      <c r="O22" s="1" t="str">
        <f>'Données   '!O12</f>
        <v>Importation de Pommes de terre, sous forme de farines, semoules ou flocons, non congelées = 5 0 (Douanes - Eurostat)</v>
      </c>
      <c r="P22" s="1">
        <f>'Données   '!P12</f>
        <v>0</v>
      </c>
      <c r="Q22" s="1">
        <f>'Données   '!Q12</f>
        <v>0</v>
      </c>
      <c r="R22" s="1">
        <f>'Données   '!R12</f>
        <v>0</v>
      </c>
      <c r="T22" s="381"/>
    </row>
    <row r="23" spans="1:20">
      <c r="A23" s="1" t="str">
        <f>'Données   '!A13</f>
        <v>Importations</v>
      </c>
      <c r="B23" s="1" t="str">
        <f>Produits!$B$44</f>
        <v>Chips</v>
      </c>
      <c r="D23" s="1"/>
      <c r="E23" s="1">
        <f>'Données   '!E13</f>
        <v>0</v>
      </c>
      <c r="F23" s="1">
        <f>'Données   '!F13</f>
        <v>0</v>
      </c>
      <c r="G23" s="1">
        <f>'Données   '!G13</f>
        <v>0</v>
      </c>
      <c r="H23" s="1" t="str">
        <f>'Données   '!H13</f>
        <v>2015-16</v>
      </c>
      <c r="I23" s="1">
        <f>'Données   '!I13</f>
        <v>0</v>
      </c>
      <c r="J23" s="1" t="str">
        <f>'Données   '!J13</f>
        <v>Importation de Pommes de terre, en fines tranches, frites, même salées ou aromatisées, en emballages hermétiquement clos, propres à la consommation en l'état, non congelées</v>
      </c>
      <c r="K23" s="1">
        <f>'Données   '!K13</f>
        <v>0</v>
      </c>
      <c r="L23" s="1" t="str">
        <f>'Données   '!L13</f>
        <v>Douanes - Eurostat</v>
      </c>
      <c r="M23" s="1" t="str">
        <f>'Données   '!M13</f>
        <v>I&amp;E mensuels - EUROSTAT</v>
      </c>
      <c r="N23" s="1">
        <f>'Données   '!N13</f>
        <v>0</v>
      </c>
      <c r="O23" s="1" t="str">
        <f>'Données   '!O13</f>
        <v>Importation de Pommes de terre, en fines tranches, frites, même salées ou aromatisées, en emballages hermétiquement clos, propres à la consommation en l'état, non congelées = 76 0 (Douanes - Eurostat)</v>
      </c>
      <c r="P23" s="1">
        <f>'Données   '!P13</f>
        <v>0</v>
      </c>
      <c r="Q23" s="1">
        <f>'Données   '!Q13</f>
        <v>0</v>
      </c>
      <c r="R23" s="1">
        <f>'Données   '!R13</f>
        <v>0</v>
      </c>
      <c r="T23" s="381"/>
    </row>
    <row r="24" spans="1:20">
      <c r="A24" s="1" t="str">
        <f>'Données   '!A14</f>
        <v>Importations</v>
      </c>
      <c r="B24" s="1" t="str">
        <f>Produits!$B$46</f>
        <v>Autres produits finis</v>
      </c>
      <c r="D24" s="1"/>
      <c r="E24" s="1">
        <f>'Données   '!E14</f>
        <v>0</v>
      </c>
      <c r="F24" s="1">
        <f>'Données   '!F14</f>
        <v>0</v>
      </c>
      <c r="G24" s="1">
        <f>'Données   '!G14</f>
        <v>0</v>
      </c>
      <c r="H24" s="1" t="str">
        <f>'Données   '!H14</f>
        <v>2015-16</v>
      </c>
      <c r="I24" s="1">
        <f>'Données   '!I14</f>
        <v>0</v>
      </c>
      <c r="J24" s="1" t="str">
        <f>'Données   '!J14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4" s="1">
        <f>'Données   '!K14</f>
        <v>0</v>
      </c>
      <c r="L24" s="1" t="str">
        <f>'Données   '!L14</f>
        <v>Douanes - Eurostat</v>
      </c>
      <c r="M24" s="1" t="str">
        <f>'Données   '!M14</f>
        <v>I&amp;E mensuels - EUROSTAT</v>
      </c>
      <c r="N24" s="1">
        <f>'Données   '!N14</f>
        <v>0</v>
      </c>
      <c r="O24" s="1" t="str">
        <f>'Données   '!O14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0 (Douanes - Eurostat)</v>
      </c>
      <c r="P24" s="1">
        <f>'Données   '!P14</f>
        <v>0</v>
      </c>
      <c r="Q24" s="1">
        <f>'Données   '!Q14</f>
        <v>0</v>
      </c>
      <c r="R24" s="1">
        <f>'Données   '!R14</f>
        <v>0</v>
      </c>
      <c r="T24" s="381"/>
    </row>
    <row r="25" spans="1:20">
      <c r="A25" s="1" t="str">
        <f>Produits!$B$6</f>
        <v>Pommes de terre de féculerie</v>
      </c>
      <c r="B25" s="1" t="str">
        <f>'Données   '!B16</f>
        <v>Exportations</v>
      </c>
      <c r="D25" s="1"/>
      <c r="E25" s="1">
        <f>'Données   '!E16</f>
        <v>0</v>
      </c>
      <c r="F25" s="1" t="str">
        <f>'Données   '!F16</f>
        <v>2015-16</v>
      </c>
      <c r="G25" s="1">
        <f>'Données   '!G16</f>
        <v>0</v>
      </c>
      <c r="H25" s="1" t="str">
        <f>'Données   '!H16</f>
        <v>2015-16</v>
      </c>
      <c r="I25" s="1">
        <f>'Données   '!I16</f>
        <v>0</v>
      </c>
      <c r="J25" s="1" t="str">
        <f>'Données   '!J16</f>
        <v>Exportation de Pommes de terre, à l'état frais ou réfrigéré, destinées à la fabrication de la fécule</v>
      </c>
      <c r="K25" s="1">
        <f>'Données   '!K16</f>
        <v>0</v>
      </c>
      <c r="L25" s="1" t="str">
        <f>'Données   '!L16</f>
        <v>Douanes - Eurostat</v>
      </c>
      <c r="M25" s="1" t="str">
        <f>'Données   '!M16</f>
        <v>I&amp;E mensuels - EUROSTAT</v>
      </c>
      <c r="N25" s="1">
        <f>'Données   '!N16</f>
        <v>0</v>
      </c>
      <c r="O25" s="1" t="str">
        <f>'Données   '!O16</f>
        <v>Exportation de Pommes de terre, à l'état frais ou réfrigéré, destinées à la fabrication de la fécule = 54 0 (Douanes - Eurostat)</v>
      </c>
      <c r="P25" s="1">
        <f>'Données   '!P16</f>
        <v>0</v>
      </c>
      <c r="Q25" s="1" t="str">
        <f>'Données   '!Q16</f>
        <v>Données collectées</v>
      </c>
      <c r="R25" s="1">
        <f>'Données   '!R16</f>
        <v>0</v>
      </c>
      <c r="T25" s="381"/>
    </row>
    <row r="26" spans="1:20">
      <c r="A26" s="1" t="str">
        <f>Produits!$B$8</f>
        <v>Pommes de terre de consommation</v>
      </c>
      <c r="B26" s="1" t="str">
        <f>'Données   '!B17</f>
        <v>Exportations</v>
      </c>
      <c r="D26" s="1"/>
      <c r="E26" s="1">
        <f>'Données   '!E17</f>
        <v>0</v>
      </c>
      <c r="F26" s="1" t="str">
        <f>'Données   '!F17</f>
        <v>2015-16</v>
      </c>
      <c r="G26" s="1">
        <f>'Données   '!G17</f>
        <v>0</v>
      </c>
      <c r="H26" s="1" t="str">
        <f>'Données   '!H17</f>
        <v>2015-16</v>
      </c>
      <c r="I26" s="1">
        <f>'Données   '!I17</f>
        <v>0</v>
      </c>
      <c r="J26" s="1" t="str">
        <f>'Données   '!J17</f>
        <v>Exportation de Pommes de terre de primeurs, à l'état frais ou réfrigéré, du 1er janvier au 30 juin</v>
      </c>
      <c r="K26" s="1" t="str">
        <f>'Données   '!K17</f>
        <v>Déclarations françaises vers la Belgique et les Pays-Bas sous-estimée =&gt; remplacement par leurs données miroirs</v>
      </c>
      <c r="L26" s="1" t="str">
        <f>'Données   '!L17</f>
        <v>Douanes - Eurostat</v>
      </c>
      <c r="M26" s="1" t="str">
        <f>'Données   '!M17</f>
        <v>I&amp;E mensuels - EUROSTAT</v>
      </c>
      <c r="N26" s="1">
        <f>'Données   '!N17</f>
        <v>0</v>
      </c>
      <c r="O26" s="1" t="str">
        <f>'Données   '!O17</f>
        <v>Exportation de Pommes de terre de primeurs, à l'état frais ou réfrigéré, du 1er janvier au 30 juin = 16 0 (Douanes - Eurostat)</v>
      </c>
      <c r="P26" s="1">
        <f>'Données   '!P17</f>
        <v>0</v>
      </c>
      <c r="Q26" s="1" t="str">
        <f>'Données   '!Q17</f>
        <v>Données collectées</v>
      </c>
      <c r="R26" s="1">
        <f>'Données   '!R17</f>
        <v>0</v>
      </c>
      <c r="T26" s="381"/>
    </row>
    <row r="27" spans="1:20">
      <c r="A27" s="1" t="str">
        <f>Produits!$B$8</f>
        <v>Pommes de terre de consommation</v>
      </c>
      <c r="B27" s="1" t="str">
        <f>'Données   '!B18</f>
        <v>Exportations</v>
      </c>
      <c r="D27" s="1"/>
      <c r="E27" s="1">
        <f>'Données   '!E18</f>
        <v>0</v>
      </c>
      <c r="F27" s="1" t="str">
        <f>'Données   '!F18</f>
        <v>2015-16</v>
      </c>
      <c r="G27" s="1">
        <f>'Données   '!G18</f>
        <v>0</v>
      </c>
      <c r="H27" s="1" t="str">
        <f>'Données   '!H18</f>
        <v>2015-16</v>
      </c>
      <c r="I27" s="1">
        <f>'Données   '!I18</f>
        <v>0</v>
      </c>
      <c r="J27" s="1" t="str">
        <f>'Données   '!J18</f>
        <v>Exportation de Pommes de terre, à l'état frais ou réfrigéré (à l'excl. des pommes de terre de primeurs du 1er janvier au 30 juin, des pommes de terre de semence et des pommes de terre destinées à la fabrication de la fécule)</v>
      </c>
      <c r="K27" s="1" t="str">
        <f>'Données   '!K18</f>
        <v>Déclarations françaises vers la Belgique et les Pays-Bas sous-estimée =&gt; remplacement par leurs données miroirs</v>
      </c>
      <c r="L27" s="1" t="str">
        <f>'Données   '!L18</f>
        <v>Douanes - Eurostat</v>
      </c>
      <c r="M27" s="1" t="str">
        <f>'Données   '!M18</f>
        <v>I&amp;E mensuels - EUROSTAT</v>
      </c>
      <c r="N27" s="1">
        <f>'Données   '!N18</f>
        <v>0</v>
      </c>
      <c r="O27" s="1" t="str">
        <f>'Données   '!O18</f>
        <v>Exportation de Pommes de terre, à l'état frais ou réfrigéré (à l'excl. des pommes de terre de primeurs du 1er janvier au 30 juin, des pommes de terre de semence et des pommes de terre destinées à la fabrication de la fécule) = 2419 0 (Douanes - Eurostat)</v>
      </c>
      <c r="P27" s="1">
        <f>'Données   '!P18</f>
        <v>0</v>
      </c>
      <c r="Q27" s="1" t="str">
        <f>'Données   '!Q18</f>
        <v>Données collectées</v>
      </c>
      <c r="R27" s="1">
        <f>'Données   '!R18</f>
        <v>0</v>
      </c>
      <c r="T27" s="381"/>
    </row>
    <row r="28" spans="1:20">
      <c r="A28" s="1" t="str">
        <f>Produits!$B$27</f>
        <v>Produits surgelés</v>
      </c>
      <c r="B28" s="1" t="str">
        <f>'Données   '!B19</f>
        <v>Exportations</v>
      </c>
      <c r="D28" s="1"/>
      <c r="E28" s="1">
        <f>'Données   '!E19</f>
        <v>0</v>
      </c>
      <c r="F28" s="1">
        <f>'Données   '!F19</f>
        <v>0</v>
      </c>
      <c r="G28" s="1">
        <f>'Données   '!G19</f>
        <v>0</v>
      </c>
      <c r="H28" s="1" t="str">
        <f>'Données   '!H19</f>
        <v>2015-16</v>
      </c>
      <c r="I28" s="1">
        <f>'Données   '!I19</f>
        <v>0</v>
      </c>
      <c r="J28" s="1" t="str">
        <f>'Données   '!J19</f>
        <v>Exportation de Pommes de terre, non cuites ou cuites à l'eau ou à la vapeur, congelées</v>
      </c>
      <c r="K28" s="1">
        <f>'Données   '!K19</f>
        <v>0</v>
      </c>
      <c r="L28" s="1" t="str">
        <f>'Données   '!L19</f>
        <v>Douanes - Eurostat</v>
      </c>
      <c r="M28" s="1" t="str">
        <f>'Données   '!M19</f>
        <v>I&amp;E mensuels - EUROSTAT</v>
      </c>
      <c r="N28" s="1">
        <f>'Données   '!N19</f>
        <v>0</v>
      </c>
      <c r="O28" s="1" t="str">
        <f>'Données   '!O19</f>
        <v>Exportation de Pommes de terre, non cuites ou cuites à l'eau ou à la vapeur, congelées = 3 0 (Douanes - Eurostat)</v>
      </c>
      <c r="P28" s="1">
        <f>'Données   '!P19</f>
        <v>0</v>
      </c>
      <c r="Q28" s="1">
        <f>'Données   '!Q19</f>
        <v>0</v>
      </c>
      <c r="R28" s="1">
        <f>'Données   '!R19</f>
        <v>0</v>
      </c>
      <c r="T28" s="381"/>
    </row>
    <row r="29" spans="1:20">
      <c r="A29" s="1" t="str">
        <f>Produits!$B$35</f>
        <v>Produits déshydratés</v>
      </c>
      <c r="B29" s="1" t="str">
        <f>'Données   '!B20</f>
        <v>Exportations</v>
      </c>
      <c r="D29" s="1"/>
      <c r="E29" s="1">
        <f>'Données   '!E20</f>
        <v>0</v>
      </c>
      <c r="F29" s="1">
        <f>'Données   '!F20</f>
        <v>0</v>
      </c>
      <c r="G29" s="1">
        <f>'Données   '!G20</f>
        <v>0</v>
      </c>
      <c r="H29" s="1" t="str">
        <f>'Données   '!H20</f>
        <v>2015-16</v>
      </c>
      <c r="I29" s="1">
        <f>'Données   '!I20</f>
        <v>0</v>
      </c>
      <c r="J29" s="1" t="str">
        <f>'Données   '!J20</f>
        <v>Exportation de Pommes de terre, séchées, même coupées en morceaux ou en tranches, mais non autrement préparées</v>
      </c>
      <c r="K29" s="1">
        <f>'Données   '!K20</f>
        <v>0</v>
      </c>
      <c r="L29" s="1" t="str">
        <f>'Données   '!L20</f>
        <v>Douanes - Eurostat</v>
      </c>
      <c r="M29" s="1" t="str">
        <f>'Données   '!M20</f>
        <v>I&amp;E mensuels - EUROSTAT</v>
      </c>
      <c r="N29" s="1">
        <f>'Données   '!N20</f>
        <v>0</v>
      </c>
      <c r="O29" s="1" t="str">
        <f>'Données   '!O20</f>
        <v>Exportation de Pommes de terre, séchées, même coupées en morceaux ou en tranches, mais non autrement préparées = 0 0 (Douanes - Eurostat)</v>
      </c>
      <c r="P29" s="1">
        <f>'Données   '!P20</f>
        <v>0</v>
      </c>
      <c r="Q29" s="1">
        <f>'Données   '!Q20</f>
        <v>0</v>
      </c>
      <c r="R29" s="1">
        <f>'Données   '!R20</f>
        <v>0</v>
      </c>
      <c r="T29" s="381"/>
    </row>
    <row r="30" spans="1:20">
      <c r="A30" s="1" t="str">
        <f>Produits!$B$27</f>
        <v>Produits surgelés</v>
      </c>
      <c r="B30" s="1" t="str">
        <f>'Données   '!B22</f>
        <v>Exportations</v>
      </c>
      <c r="D30" s="1"/>
      <c r="E30" s="1">
        <f>'Données   '!E22</f>
        <v>0</v>
      </c>
      <c r="F30" s="1">
        <f>'Données   '!F22</f>
        <v>0</v>
      </c>
      <c r="G30" s="1">
        <f>'Données   '!G22</f>
        <v>0</v>
      </c>
      <c r="H30" s="1" t="str">
        <f>'Données   '!H22</f>
        <v>2015-16</v>
      </c>
      <c r="I30" s="1">
        <f>'Données   '!I22</f>
        <v>0</v>
      </c>
      <c r="J30" s="1" t="str">
        <f>'Données   '!J22</f>
        <v>Exportation de Pommes de terre, simpl. cuites, congelées</v>
      </c>
      <c r="K30" s="1">
        <f>'Données   '!K22</f>
        <v>0</v>
      </c>
      <c r="L30" s="1" t="str">
        <f>'Données   '!L22</f>
        <v>Douanes - Eurostat</v>
      </c>
      <c r="M30" s="1" t="str">
        <f>'Données   '!M22</f>
        <v>I&amp;E mensuels - EUROSTAT</v>
      </c>
      <c r="N30" s="1">
        <f>'Données   '!N22</f>
        <v>0</v>
      </c>
      <c r="O30" s="1" t="str">
        <f>'Données   '!O22</f>
        <v>Exportation de Pommes de terre, simpl. cuites, congelées = 294 0 (Douanes - Eurostat)</v>
      </c>
      <c r="P30" s="1">
        <f>'Données   '!P22</f>
        <v>0</v>
      </c>
      <c r="Q30" s="1">
        <f>'Données   '!Q22</f>
        <v>0</v>
      </c>
      <c r="R30" s="1">
        <f>'Données   '!R22</f>
        <v>0</v>
      </c>
      <c r="T30" s="381"/>
    </row>
    <row r="31" spans="1:20">
      <c r="A31" s="1" t="str">
        <f>Produits!$B$35</f>
        <v>Produits déshydratés</v>
      </c>
      <c r="B31" s="1" t="str">
        <f>'Données   '!B23</f>
        <v>Exportations</v>
      </c>
      <c r="D31" s="1"/>
      <c r="E31" s="1">
        <f>'Données   '!E23</f>
        <v>0</v>
      </c>
      <c r="F31" s="1">
        <f>'Données   '!F23</f>
        <v>0</v>
      </c>
      <c r="G31" s="1">
        <f>'Données   '!G23</f>
        <v>0</v>
      </c>
      <c r="H31" s="1" t="str">
        <f>'Données   '!H23</f>
        <v>2015-16</v>
      </c>
      <c r="I31" s="1">
        <f>'Données   '!I23</f>
        <v>0</v>
      </c>
      <c r="J31" s="1" t="str">
        <f>'Données   '!J23</f>
        <v>Exportation de Pommes de terre, préparées ou conservées sous forme de farines, semoules ou flocons, congelées</v>
      </c>
      <c r="K31" s="1">
        <f>'Données   '!K23</f>
        <v>0</v>
      </c>
      <c r="L31" s="1" t="str">
        <f>'Données   '!L23</f>
        <v>Douanes - Eurostat</v>
      </c>
      <c r="M31" s="1" t="str">
        <f>'Données   '!M23</f>
        <v>I&amp;E mensuels - EUROSTAT</v>
      </c>
      <c r="N31" s="1">
        <f>'Données   '!N23</f>
        <v>0</v>
      </c>
      <c r="O31" s="1" t="str">
        <f>'Données   '!O23</f>
        <v>Exportation de Pommes de terre, préparées ou conservées sous forme de farines, semoules ou flocons, congelées = 0 0 (Douanes - Eurostat)</v>
      </c>
      <c r="P31" s="1">
        <f>'Données   '!P23</f>
        <v>0</v>
      </c>
      <c r="Q31" s="1">
        <f>'Données   '!Q23</f>
        <v>0</v>
      </c>
      <c r="R31" s="1">
        <f>'Données   '!R23</f>
        <v>0</v>
      </c>
      <c r="T31" s="381"/>
    </row>
    <row r="32" spans="1:20">
      <c r="A32" s="1" t="str">
        <f>Produits!$B$27</f>
        <v>Produits surgelés</v>
      </c>
      <c r="B32" s="1" t="str">
        <f>'Données   '!B24</f>
        <v>Exportations</v>
      </c>
      <c r="D32" s="1"/>
      <c r="E32" s="1">
        <f>'Données   '!E24</f>
        <v>0</v>
      </c>
      <c r="F32" s="1">
        <f>'Données   '!F24</f>
        <v>0</v>
      </c>
      <c r="G32" s="1">
        <f>'Données   '!G24</f>
        <v>0</v>
      </c>
      <c r="H32" s="1" t="str">
        <f>'Données   '!H24</f>
        <v>2015-16</v>
      </c>
      <c r="I32" s="1">
        <f>'Données   '!I24</f>
        <v>0</v>
      </c>
      <c r="J32" s="1" t="str">
        <f>'Données   '!J24</f>
        <v>Exportation de Pommes de terre, préparées ou conservées autrement qu'au vinaigre ou à l'acide acétique, congelées (à l'excl. des pommes de terre simpl. cuites ou des pommes de terre sous forme de farines, semoules ou flocons)</v>
      </c>
      <c r="K32" s="1">
        <f>'Données   '!K24</f>
        <v>0</v>
      </c>
      <c r="L32" s="1" t="str">
        <f>'Données   '!L24</f>
        <v>Douanes - Eurostat</v>
      </c>
      <c r="M32" s="1" t="str">
        <f>'Données   '!M24</f>
        <v>I&amp;E mensuels - EUROSTAT</v>
      </c>
      <c r="N32" s="1">
        <f>'Données   '!N24</f>
        <v>0</v>
      </c>
      <c r="O32" s="1" t="str">
        <f>'Données   '!O24</f>
        <v>Exportation de Pommes de terre, préparées ou conservées autrement qu'au vinaigre ou à l'acide acétique, congelées (à l'excl. des pommes de terre simpl. cuites ou des pommes de terre sous forme de farines, semoules ou flocons) = 23 0 (Douanes - Eurostat)</v>
      </c>
      <c r="P32" s="1">
        <f>'Données   '!P24</f>
        <v>0</v>
      </c>
      <c r="Q32" s="1">
        <f>'Données   '!Q24</f>
        <v>0</v>
      </c>
      <c r="R32" s="1">
        <f>'Données   '!R24</f>
        <v>0</v>
      </c>
      <c r="T32" s="381"/>
    </row>
    <row r="33" spans="1:20">
      <c r="A33" s="1" t="str">
        <f>Produits!$B$35</f>
        <v>Produits déshydratés</v>
      </c>
      <c r="B33" s="1" t="str">
        <f>'Données   '!B25</f>
        <v>Exportations</v>
      </c>
      <c r="D33" s="1"/>
      <c r="E33" s="1">
        <f>'Données   '!E25</f>
        <v>0</v>
      </c>
      <c r="F33" s="1">
        <f>'Données   '!F25</f>
        <v>0</v>
      </c>
      <c r="G33" s="1">
        <f>'Données   '!G25</f>
        <v>0</v>
      </c>
      <c r="H33" s="1" t="str">
        <f>'Données   '!H25</f>
        <v>2015-16</v>
      </c>
      <c r="I33" s="1">
        <f>'Données   '!I25</f>
        <v>0</v>
      </c>
      <c r="J33" s="1" t="str">
        <f>'Données   '!J25</f>
        <v>Exportation de Pommes de terre, sous forme de farines, semoules ou flocons, non congelées</v>
      </c>
      <c r="K33" s="1">
        <f>'Données   '!K25</f>
        <v>0</v>
      </c>
      <c r="L33" s="1" t="str">
        <f>'Données   '!L25</f>
        <v>Douanes - Eurostat</v>
      </c>
      <c r="M33" s="1" t="str">
        <f>'Données   '!M25</f>
        <v>I&amp;E mensuels - EUROSTAT</v>
      </c>
      <c r="N33" s="1">
        <f>'Données   '!N25</f>
        <v>0</v>
      </c>
      <c r="O33" s="1" t="str">
        <f>'Données   '!O25</f>
        <v>Exportation de Pommes de terre, sous forme de farines, semoules ou flocons, non congelées = 12 0 (Douanes - Eurostat)</v>
      </c>
      <c r="P33" s="1">
        <f>'Données   '!P25</f>
        <v>0</v>
      </c>
      <c r="Q33" s="1">
        <f>'Données   '!Q25</f>
        <v>0</v>
      </c>
      <c r="R33" s="1">
        <f>'Données   '!R25</f>
        <v>0</v>
      </c>
      <c r="T33" s="381"/>
    </row>
    <row r="34" spans="1:20">
      <c r="A34" s="1" t="str">
        <f>Produits!$B$44</f>
        <v>Chips</v>
      </c>
      <c r="B34" s="1" t="str">
        <f>'Données   '!B26</f>
        <v>Exportations</v>
      </c>
      <c r="D34" s="1"/>
      <c r="E34" s="1">
        <f>'Données   '!E26</f>
        <v>0</v>
      </c>
      <c r="F34" s="1">
        <f>'Données   '!F26</f>
        <v>0</v>
      </c>
      <c r="G34" s="1">
        <f>'Données   '!G26</f>
        <v>0</v>
      </c>
      <c r="H34" s="1" t="str">
        <f>'Données   '!H26</f>
        <v>2015-16</v>
      </c>
      <c r="I34" s="1">
        <f>'Données   '!I26</f>
        <v>0</v>
      </c>
      <c r="J34" s="1" t="str">
        <f>'Données   '!J26</f>
        <v>Exportation de Pommes de terre, en fines tranches, frites, même salées ou aromatisées, en emballages hermétiquement clos, propres à la consommation en l'état, non congelées</v>
      </c>
      <c r="K34" s="1">
        <f>'Données   '!K26</f>
        <v>0</v>
      </c>
      <c r="L34" s="1" t="str">
        <f>'Données   '!L26</f>
        <v>Douanes - Eurostat</v>
      </c>
      <c r="M34" s="1" t="str">
        <f>'Données   '!M26</f>
        <v>I&amp;E mensuels - EUROSTAT</v>
      </c>
      <c r="N34" s="1">
        <f>'Données   '!N26</f>
        <v>0</v>
      </c>
      <c r="O34" s="1" t="str">
        <f>'Données   '!O26</f>
        <v>Exportation de Pommes de terre, en fines tranches, frites, même salées ou aromatisées, en emballages hermétiquement clos, propres à la consommation en l'état, non congelées = 4 0 (Douanes - Eurostat)</v>
      </c>
      <c r="P34" s="1">
        <f>'Données   '!P26</f>
        <v>0</v>
      </c>
      <c r="Q34" s="1">
        <f>'Données   '!Q26</f>
        <v>0</v>
      </c>
      <c r="R34" s="1">
        <f>'Données   '!R26</f>
        <v>0</v>
      </c>
      <c r="T34" s="381"/>
    </row>
    <row r="35" spans="1:20">
      <c r="A35" s="1" t="str">
        <f>Produits!$B$46</f>
        <v>Autres produits finis</v>
      </c>
      <c r="B35" s="1" t="str">
        <f>'Données   '!B27</f>
        <v>Exportations</v>
      </c>
      <c r="D35" s="1"/>
      <c r="E35" s="1">
        <f>'Données   '!E27</f>
        <v>0</v>
      </c>
      <c r="F35" s="1">
        <f>'Données   '!F27</f>
        <v>0</v>
      </c>
      <c r="G35" s="1">
        <f>'Données   '!G27</f>
        <v>0</v>
      </c>
      <c r="H35" s="1" t="str">
        <f>'Données   '!H27</f>
        <v>2015-16</v>
      </c>
      <c r="I35" s="1">
        <f>'Données   '!I27</f>
        <v>0</v>
      </c>
      <c r="J35" s="1" t="str">
        <f>'Données   '!J27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35" s="1">
        <f>'Données   '!K27</f>
        <v>0</v>
      </c>
      <c r="L35" s="1" t="str">
        <f>'Données   '!L27</f>
        <v>Douanes - Eurostat</v>
      </c>
      <c r="M35" s="1" t="str">
        <f>'Données   '!M27</f>
        <v>I&amp;E mensuels - EUROSTAT</v>
      </c>
      <c r="N35" s="1">
        <f>'Données   '!N27</f>
        <v>0</v>
      </c>
      <c r="O35" s="1" t="str">
        <f>'Données   '!O27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0 (Douanes - Eurostat)</v>
      </c>
      <c r="P35" s="1">
        <f>'Données   '!P27</f>
        <v>0</v>
      </c>
      <c r="Q35" s="1">
        <f>'Données   '!Q27</f>
        <v>0</v>
      </c>
      <c r="R35" s="1">
        <f>'Données   '!R27</f>
        <v>0</v>
      </c>
      <c r="T35" s="381"/>
    </row>
    <row r="36" spans="1:20">
      <c r="A36" s="1" t="str">
        <f>'Données   '!A29</f>
        <v>Importations</v>
      </c>
      <c r="B36" s="1" t="str">
        <f>Produits!$B$6</f>
        <v>Pommes de terre de féculerie</v>
      </c>
      <c r="D36" s="1"/>
      <c r="E36" s="1">
        <f>'Données   '!E29</f>
        <v>0</v>
      </c>
      <c r="F36" s="1">
        <f>'Données   '!F29</f>
        <v>0</v>
      </c>
      <c r="G36" s="1">
        <f>'Données   '!G29</f>
        <v>0</v>
      </c>
      <c r="H36" s="1" t="str">
        <f>'Données   '!H29</f>
        <v>2019-20</v>
      </c>
      <c r="I36" s="1">
        <f>'Données   '!I29</f>
        <v>0</v>
      </c>
      <c r="J36" s="1" t="str">
        <f>'Données   '!J29</f>
        <v>Importation de Pommes de terre, à l'état frais ou réfrigéré, destinées à la fabrication de la fécule</v>
      </c>
      <c r="K36" s="1">
        <f>'Données   '!K29</f>
        <v>0</v>
      </c>
      <c r="L36" s="1" t="str">
        <f>'Données   '!L29</f>
        <v>Douanes - Eurostat</v>
      </c>
      <c r="M36" s="1" t="str">
        <f>'Données   '!M29</f>
        <v>I&amp;E mensuels - EUROSTAT</v>
      </c>
      <c r="N36" s="1">
        <f>'Données   '!N29</f>
        <v>0</v>
      </c>
      <c r="O36" s="1" t="str">
        <f>'Données   '!O29</f>
        <v>Importation de Pommes de terre, à l'état frais ou réfrigéré, destinées à la fabrication de la fécule = 5 0 (Douanes - Eurostat)</v>
      </c>
      <c r="P36" s="1">
        <f>'Données   '!P29</f>
        <v>0</v>
      </c>
      <c r="Q36" s="1" t="str">
        <f>'Données   '!Q29</f>
        <v>Données collectées</v>
      </c>
      <c r="R36" s="1">
        <f>'Données   '!R29</f>
        <v>0</v>
      </c>
    </row>
    <row r="37" spans="1:20">
      <c r="A37" s="1" t="str">
        <f>'Données   '!A30</f>
        <v>Importations</v>
      </c>
      <c r="B37" s="1" t="str">
        <f>Produits!$B$8</f>
        <v>Pommes de terre de consommation</v>
      </c>
      <c r="D37" s="1"/>
      <c r="E37" s="1">
        <f>'Données   '!E30</f>
        <v>0</v>
      </c>
      <c r="F37" s="1">
        <f>'Données   '!F30</f>
        <v>0</v>
      </c>
      <c r="G37" s="1">
        <f>'Données   '!G30</f>
        <v>0</v>
      </c>
      <c r="H37" s="1" t="str">
        <f>'Données   '!H30</f>
        <v>2019-20</v>
      </c>
      <c r="I37" s="1">
        <f>'Données   '!I30</f>
        <v>0</v>
      </c>
      <c r="J37" s="1" t="str">
        <f>'Données   '!J30</f>
        <v>Importation de Pommes de terre de primeurs, à l'état frais ou réfrigéré, du 1er janvier au 30 juin</v>
      </c>
      <c r="K37" s="1">
        <f>'Données   '!K30</f>
        <v>0</v>
      </c>
      <c r="L37" s="1" t="str">
        <f>'Données   '!L30</f>
        <v>Douanes - Eurostat</v>
      </c>
      <c r="M37" s="1" t="str">
        <f>'Données   '!M30</f>
        <v>I&amp;E mensuels - EUROSTAT</v>
      </c>
      <c r="N37" s="1">
        <f>'Données   '!N30</f>
        <v>0</v>
      </c>
      <c r="O37" s="1" t="str">
        <f>'Données   '!O30</f>
        <v>Importation de Pommes de terre de primeurs, à l'état frais ou réfrigéré, du 1er janvier au 30 juin = 25 0 (Douanes - Eurostat)</v>
      </c>
      <c r="P37" s="1">
        <f>'Données   '!P30</f>
        <v>0</v>
      </c>
      <c r="Q37" s="1" t="str">
        <f>'Données   '!Q30</f>
        <v>Données collectées</v>
      </c>
      <c r="R37" s="1">
        <f>'Données   '!R30</f>
        <v>0</v>
      </c>
    </row>
    <row r="38" spans="1:20">
      <c r="A38" s="1" t="str">
        <f>'Données   '!A31</f>
        <v>Importations</v>
      </c>
      <c r="B38" s="1" t="str">
        <f>Produits!$B$8</f>
        <v>Pommes de terre de consommation</v>
      </c>
      <c r="D38" s="1"/>
      <c r="E38" s="1">
        <f>'Données   '!E31</f>
        <v>0</v>
      </c>
      <c r="F38" s="1">
        <f>'Données   '!F31</f>
        <v>0</v>
      </c>
      <c r="G38" s="1">
        <f>'Données   '!G31</f>
        <v>0</v>
      </c>
      <c r="H38" s="1" t="str">
        <f>'Données   '!H31</f>
        <v>2019-20</v>
      </c>
      <c r="I38" s="1">
        <f>'Données   '!I31</f>
        <v>0</v>
      </c>
      <c r="J38" s="1" t="str">
        <f>'Données   '!J31</f>
        <v>Importation de Pommes de terre, à l'état frais ou réfrigéré (à l'excl. des pommes de terre de primeurs du 1er janvier au 30 juin, des pommes de terre de semence et des pommes de terre destinées à la fabrication de la fécule)</v>
      </c>
      <c r="K38" s="1">
        <f>'Données   '!K31</f>
        <v>0</v>
      </c>
      <c r="L38" s="1" t="str">
        <f>'Données   '!L31</f>
        <v>Douanes - Eurostat</v>
      </c>
      <c r="M38" s="1" t="str">
        <f>'Données   '!M31</f>
        <v>I&amp;E mensuels - EUROSTAT</v>
      </c>
      <c r="N38" s="1">
        <f>'Données   '!N31</f>
        <v>0</v>
      </c>
      <c r="O38" s="1" t="str">
        <f>'Données   '!O31</f>
        <v>Importation de Pommes de terre, à l'état frais ou réfrigéré (à l'excl. des pommes de terre de primeurs du 1er janvier au 30 juin, des pommes de terre de semence et des pommes de terre destinées à la fabrication de la fécule) = 302 0 (Douanes - Eurostat)</v>
      </c>
      <c r="P38" s="1">
        <f>'Données   '!P31</f>
        <v>0</v>
      </c>
      <c r="Q38" s="1" t="str">
        <f>'Données   '!Q31</f>
        <v>Données collectées</v>
      </c>
      <c r="R38" s="1">
        <f>'Données   '!R31</f>
        <v>0</v>
      </c>
    </row>
    <row r="39" spans="1:20">
      <c r="A39" s="1" t="str">
        <f>'Données   '!A32</f>
        <v>Importations</v>
      </c>
      <c r="B39" s="1" t="str">
        <f>Produits!$B$27</f>
        <v>Produits surgelés</v>
      </c>
      <c r="D39" s="1"/>
      <c r="E39" s="1">
        <f>'Données   '!E32</f>
        <v>0</v>
      </c>
      <c r="F39" s="1">
        <f>'Données   '!F32</f>
        <v>0</v>
      </c>
      <c r="G39" s="1">
        <f>'Données   '!G32</f>
        <v>0</v>
      </c>
      <c r="H39" s="1" t="str">
        <f>'Données   '!H32</f>
        <v>2019-20</v>
      </c>
      <c r="I39" s="1">
        <f>'Données   '!I32</f>
        <v>0</v>
      </c>
      <c r="J39" s="1" t="str">
        <f>'Données   '!J32</f>
        <v>Importation de Pommes de terre, non cuites ou cuites à l'eau ou à la vapeur, congelées</v>
      </c>
      <c r="K39" s="1">
        <f>'Données   '!K32</f>
        <v>0</v>
      </c>
      <c r="L39" s="1" t="str">
        <f>'Données   '!L32</f>
        <v>Douanes - Eurostat</v>
      </c>
      <c r="M39" s="1" t="str">
        <f>'Données   '!M32</f>
        <v>I&amp;E mensuels - EUROSTAT</v>
      </c>
      <c r="N39" s="1">
        <f>'Données   '!N32</f>
        <v>0</v>
      </c>
      <c r="O39" s="1" t="str">
        <f>'Données   '!O32</f>
        <v>Importation de Pommes de terre, non cuites ou cuites à l'eau ou à la vapeur, congelées = 18 0 (Douanes - Eurostat)</v>
      </c>
      <c r="P39" s="1">
        <f>'Données   '!P32</f>
        <v>0</v>
      </c>
      <c r="Q39" s="1">
        <f>'Données   '!Q32</f>
        <v>0</v>
      </c>
      <c r="R39" s="1">
        <f>'Données   '!R32</f>
        <v>0</v>
      </c>
    </row>
    <row r="40" spans="1:20">
      <c r="A40" s="1" t="str">
        <f>'Données   '!A33</f>
        <v>Importations</v>
      </c>
      <c r="B40" s="1" t="str">
        <f>Produits!$B$35</f>
        <v>Produits déshydratés</v>
      </c>
      <c r="D40" s="1"/>
      <c r="E40" s="1">
        <f>'Données   '!E33</f>
        <v>0</v>
      </c>
      <c r="F40" s="1">
        <f>'Données   '!F33</f>
        <v>0</v>
      </c>
      <c r="G40" s="1">
        <f>'Données   '!G33</f>
        <v>0</v>
      </c>
      <c r="H40" s="1" t="str">
        <f>'Données   '!H33</f>
        <v>2019-20</v>
      </c>
      <c r="I40" s="1">
        <f>'Données   '!I33</f>
        <v>0</v>
      </c>
      <c r="J40" s="1" t="str">
        <f>'Données   '!J33</f>
        <v>Importation de Pommes de terre, séchées, même coupées en morceaux ou en tranches, mais non autrement préparées</v>
      </c>
      <c r="K40" s="1">
        <f>'Données   '!K33</f>
        <v>0</v>
      </c>
      <c r="L40" s="1" t="str">
        <f>'Données   '!L33</f>
        <v>Douanes - Eurostat</v>
      </c>
      <c r="M40" s="1" t="str">
        <f>'Données   '!M33</f>
        <v>I&amp;E mensuels - EUROSTAT</v>
      </c>
      <c r="N40" s="1">
        <f>'Données   '!N33</f>
        <v>0</v>
      </c>
      <c r="O40" s="1" t="str">
        <f>'Données   '!O33</f>
        <v>Importation de Pommes de terre, séchées, même coupées en morceaux ou en tranches, mais non autrement préparées = 1 0 (Douanes - Eurostat)</v>
      </c>
      <c r="P40" s="1">
        <f>'Données   '!P33</f>
        <v>0</v>
      </c>
      <c r="Q40" s="1">
        <f>'Données   '!Q33</f>
        <v>0</v>
      </c>
      <c r="R40" s="1">
        <f>'Données   '!R33</f>
        <v>0</v>
      </c>
    </row>
    <row r="41" spans="1:20">
      <c r="A41" s="1" t="str">
        <f>'Données   '!A35</f>
        <v>Importations</v>
      </c>
      <c r="B41" s="1" t="str">
        <f>Produits!$B$27</f>
        <v>Produits surgelés</v>
      </c>
      <c r="D41" s="1"/>
      <c r="E41" s="1">
        <f>'Données   '!E35</f>
        <v>0</v>
      </c>
      <c r="F41" s="1">
        <f>'Données   '!F35</f>
        <v>0</v>
      </c>
      <c r="G41" s="1">
        <f>'Données   '!G35</f>
        <v>0</v>
      </c>
      <c r="H41" s="1" t="str">
        <f>'Données   '!H35</f>
        <v>2019-20</v>
      </c>
      <c r="I41" s="1">
        <f>'Données   '!I35</f>
        <v>0</v>
      </c>
      <c r="J41" s="1" t="str">
        <f>'Données   '!J35</f>
        <v>Importation de Pommes de terre, simpl. cuites, congelées</v>
      </c>
      <c r="K41" s="1">
        <f>'Données   '!K35</f>
        <v>0</v>
      </c>
      <c r="L41" s="1" t="str">
        <f>'Données   '!L35</f>
        <v>Douanes - Eurostat</v>
      </c>
      <c r="M41" s="1" t="str">
        <f>'Données   '!M35</f>
        <v>I&amp;E mensuels - EUROSTAT</v>
      </c>
      <c r="N41" s="1">
        <f>'Données   '!N35</f>
        <v>0</v>
      </c>
      <c r="O41" s="1" t="str">
        <f>'Données   '!O35</f>
        <v>Importation de Pommes de terre, simpl. cuites, congelées = 380 0 (Douanes - Eurostat)</v>
      </c>
      <c r="P41" s="1">
        <f>'Données   '!P35</f>
        <v>0</v>
      </c>
      <c r="Q41" s="1">
        <f>'Données   '!Q35</f>
        <v>0</v>
      </c>
      <c r="R41" s="1">
        <f>'Données   '!R35</f>
        <v>0</v>
      </c>
    </row>
    <row r="42" spans="1:20">
      <c r="A42" s="1" t="str">
        <f>'Données   '!A36</f>
        <v>Importations</v>
      </c>
      <c r="B42" s="1" t="str">
        <f>Produits!$B$35</f>
        <v>Produits déshydratés</v>
      </c>
      <c r="D42" s="1"/>
      <c r="E42" s="1">
        <f>'Données   '!E36</f>
        <v>0</v>
      </c>
      <c r="F42" s="1">
        <f>'Données   '!F36</f>
        <v>0</v>
      </c>
      <c r="G42" s="1">
        <f>'Données   '!G36</f>
        <v>0</v>
      </c>
      <c r="H42" s="1" t="str">
        <f>'Données   '!H36</f>
        <v>2019-20</v>
      </c>
      <c r="I42" s="1">
        <f>'Données   '!I36</f>
        <v>0</v>
      </c>
      <c r="J42" s="1" t="str">
        <f>'Données   '!J36</f>
        <v>Importation de Pommes de terre, préparées ou conservées sous forme de farines, semoules ou flocons, congelées</v>
      </c>
      <c r="K42" s="1">
        <f>'Données   '!K36</f>
        <v>0</v>
      </c>
      <c r="L42" s="1" t="str">
        <f>'Données   '!L36</f>
        <v>Douanes - Eurostat</v>
      </c>
      <c r="M42" s="1" t="str">
        <f>'Données   '!M36</f>
        <v>I&amp;E mensuels - EUROSTAT</v>
      </c>
      <c r="N42" s="1">
        <f>'Données   '!N36</f>
        <v>0</v>
      </c>
      <c r="O42" s="1" t="str">
        <f>'Données   '!O36</f>
        <v>Importation de Pommes de terre, préparées ou conservées sous forme de farines, semoules ou flocons, congelées = 1 0 (Douanes - Eurostat)</v>
      </c>
      <c r="P42" s="1">
        <f>'Données   '!P36</f>
        <v>0</v>
      </c>
      <c r="Q42" s="1">
        <f>'Données   '!Q36</f>
        <v>0</v>
      </c>
      <c r="R42" s="1">
        <f>'Données   '!R36</f>
        <v>0</v>
      </c>
    </row>
    <row r="43" spans="1:20">
      <c r="A43" s="1" t="str">
        <f>'Données   '!A37</f>
        <v>Importations</v>
      </c>
      <c r="B43" s="1" t="str">
        <f>Produits!$B$27</f>
        <v>Produits surgelés</v>
      </c>
      <c r="D43" s="1"/>
      <c r="E43" s="1">
        <f>'Données   '!E37</f>
        <v>0</v>
      </c>
      <c r="F43" s="1">
        <f>'Données   '!F37</f>
        <v>0</v>
      </c>
      <c r="G43" s="1">
        <f>'Données   '!G37</f>
        <v>0</v>
      </c>
      <c r="H43" s="1" t="str">
        <f>'Données   '!H37</f>
        <v>2019-20</v>
      </c>
      <c r="I43" s="1">
        <f>'Données   '!I37</f>
        <v>0</v>
      </c>
      <c r="J43" s="1" t="str">
        <f>'Données   '!J37</f>
        <v>Importation de Pommes de terre, préparées ou conservées autrement qu'au vinaigre ou à l'acide acétique, congelées (à l'excl. des pommes de terre simpl. cuites ou des pommes de terre sous forme de farines, semoules ou flocons)</v>
      </c>
      <c r="K43" s="1">
        <f>'Données   '!K37</f>
        <v>0</v>
      </c>
      <c r="L43" s="1" t="str">
        <f>'Données   '!L37</f>
        <v>Douanes - Eurostat</v>
      </c>
      <c r="M43" s="1" t="str">
        <f>'Données   '!M37</f>
        <v>I&amp;E mensuels - EUROSTAT</v>
      </c>
      <c r="N43" s="1">
        <f>'Données   '!N37</f>
        <v>0</v>
      </c>
      <c r="O43" s="1" t="str">
        <f>'Données   '!O37</f>
        <v>Importation de Pommes de terre, préparées ou conservées autrement qu'au vinaigre ou à l'acide acétique, congelées (à l'excl. des pommes de terre simpl. cuites ou des pommes de terre sous forme de farines, semoules ou flocons) = 189 0 (Douanes - Eurostat)</v>
      </c>
      <c r="P43" s="1">
        <f>'Données   '!P37</f>
        <v>0</v>
      </c>
      <c r="Q43" s="1">
        <f>'Données   '!Q37</f>
        <v>0</v>
      </c>
      <c r="R43" s="1">
        <f>'Données   '!R37</f>
        <v>0</v>
      </c>
    </row>
    <row r="44" spans="1:20">
      <c r="A44" s="1" t="str">
        <f>'Données   '!A38</f>
        <v>Importations</v>
      </c>
      <c r="B44" s="1" t="str">
        <f>Produits!$B$35</f>
        <v>Produits déshydratés</v>
      </c>
      <c r="D44" s="1"/>
      <c r="E44" s="1">
        <f>'Données   '!E38</f>
        <v>0</v>
      </c>
      <c r="F44" s="1">
        <f>'Données   '!F38</f>
        <v>0</v>
      </c>
      <c r="G44" s="1">
        <f>'Données   '!G38</f>
        <v>0</v>
      </c>
      <c r="H44" s="1" t="str">
        <f>'Données   '!H38</f>
        <v>2019-20</v>
      </c>
      <c r="I44" s="1">
        <f>'Données   '!I38</f>
        <v>0</v>
      </c>
      <c r="J44" s="1" t="str">
        <f>'Données   '!J38</f>
        <v>Importation de Pommes de terre, sous forme de farines, semoules ou flocons, non congelées</v>
      </c>
      <c r="K44" s="1">
        <f>'Données   '!K38</f>
        <v>0</v>
      </c>
      <c r="L44" s="1" t="str">
        <f>'Données   '!L38</f>
        <v>Douanes - Eurostat</v>
      </c>
      <c r="M44" s="1" t="str">
        <f>'Données   '!M38</f>
        <v>I&amp;E mensuels - EUROSTAT</v>
      </c>
      <c r="N44" s="1">
        <f>'Données   '!N38</f>
        <v>0</v>
      </c>
      <c r="O44" s="1" t="str">
        <f>'Données   '!O38</f>
        <v>Importation de Pommes de terre, sous forme de farines, semoules ou flocons, non congelées = 4 0 (Douanes - Eurostat)</v>
      </c>
      <c r="P44" s="1">
        <f>'Données   '!P38</f>
        <v>0</v>
      </c>
      <c r="Q44" s="1">
        <f>'Données   '!Q38</f>
        <v>0</v>
      </c>
      <c r="R44" s="1">
        <f>'Données   '!R38</f>
        <v>0</v>
      </c>
    </row>
    <row r="45" spans="1:20">
      <c r="A45" s="1" t="str">
        <f>'Données   '!A39</f>
        <v>Importations</v>
      </c>
      <c r="B45" s="1" t="str">
        <f>Produits!$B$44</f>
        <v>Chips</v>
      </c>
      <c r="D45" s="1"/>
      <c r="E45" s="1">
        <f>'Données   '!E39</f>
        <v>0</v>
      </c>
      <c r="F45" s="1">
        <f>'Données   '!F39</f>
        <v>0</v>
      </c>
      <c r="G45" s="1">
        <f>'Données   '!G39</f>
        <v>0</v>
      </c>
      <c r="H45" s="1" t="str">
        <f>'Données   '!H39</f>
        <v>2019-20</v>
      </c>
      <c r="I45" s="1">
        <f>'Données   '!I39</f>
        <v>0</v>
      </c>
      <c r="J45" s="1" t="str">
        <f>'Données   '!J39</f>
        <v>Importation de Pommes de terre, en fines tranches, frites, même salées ou aromatisées, en emballages hermétiquement clos, propres à la consommation en l'état, non congelées</v>
      </c>
      <c r="K45" s="1">
        <f>'Données   '!K39</f>
        <v>0</v>
      </c>
      <c r="L45" s="1" t="str">
        <f>'Données   '!L39</f>
        <v>Douanes - Eurostat</v>
      </c>
      <c r="M45" s="1" t="str">
        <f>'Données   '!M39</f>
        <v>I&amp;E mensuels - EUROSTAT</v>
      </c>
      <c r="N45" s="1">
        <f>'Données   '!N39</f>
        <v>0</v>
      </c>
      <c r="O45" s="1" t="str">
        <f>'Données   '!O39</f>
        <v>Importation de Pommes de terre, en fines tranches, frites, même salées ou aromatisées, en emballages hermétiquement clos, propres à la consommation en l'état, non congelées = 61 0 (Douanes - Eurostat)</v>
      </c>
      <c r="P45" s="1">
        <f>'Données   '!P39</f>
        <v>0</v>
      </c>
      <c r="Q45" s="1">
        <f>'Données   '!Q39</f>
        <v>0</v>
      </c>
      <c r="R45" s="1">
        <f>'Données   '!R39</f>
        <v>0</v>
      </c>
    </row>
    <row r="46" spans="1:20">
      <c r="A46" s="1" t="str">
        <f>'Données   '!A40</f>
        <v>Importations</v>
      </c>
      <c r="B46" s="1" t="str">
        <f>Produits!$B$46</f>
        <v>Autres produits finis</v>
      </c>
      <c r="D46" s="1"/>
      <c r="E46" s="1">
        <f>'Données   '!E40</f>
        <v>0</v>
      </c>
      <c r="F46" s="1">
        <f>'Données   '!F40</f>
        <v>0</v>
      </c>
      <c r="G46" s="1">
        <f>'Données   '!G40</f>
        <v>0</v>
      </c>
      <c r="H46" s="1" t="str">
        <f>'Données   '!H40</f>
        <v>2019-20</v>
      </c>
      <c r="I46" s="1">
        <f>'Données   '!I40</f>
        <v>0</v>
      </c>
      <c r="J46" s="1" t="str">
        <f>'Données   '!J40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6" s="1">
        <f>'Données   '!K40</f>
        <v>0</v>
      </c>
      <c r="L46" s="1" t="str">
        <f>'Données   '!L40</f>
        <v>Douanes - Eurostat</v>
      </c>
      <c r="M46" s="1" t="str">
        <f>'Données   '!M40</f>
        <v>I&amp;E mensuels - EUROSTAT</v>
      </c>
      <c r="N46" s="1">
        <f>'Données   '!N40</f>
        <v>0</v>
      </c>
      <c r="O46" s="1" t="str">
        <f>'Données   '!O40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0 (Douanes - Eurostat)</v>
      </c>
      <c r="P46" s="1">
        <f>'Données   '!P40</f>
        <v>0</v>
      </c>
      <c r="Q46" s="1">
        <f>'Données   '!Q40</f>
        <v>0</v>
      </c>
      <c r="R46" s="1">
        <f>'Données   '!R40</f>
        <v>0</v>
      </c>
    </row>
    <row r="47" spans="1:20">
      <c r="A47" s="1" t="str">
        <f>Produits!$B$6</f>
        <v>Pommes de terre de féculerie</v>
      </c>
      <c r="B47" s="1" t="str">
        <f>'Données   '!B42</f>
        <v>Exportations</v>
      </c>
      <c r="D47" s="1"/>
      <c r="E47" s="1">
        <f>'Données   '!E42</f>
        <v>0</v>
      </c>
      <c r="F47" s="1">
        <f>'Données   '!F42</f>
        <v>0</v>
      </c>
      <c r="G47" s="1">
        <f>'Données   '!G42</f>
        <v>0</v>
      </c>
      <c r="H47" s="1" t="str">
        <f>'Données   '!H42</f>
        <v>2019-20</v>
      </c>
      <c r="I47" s="1">
        <f>'Données   '!I42</f>
        <v>0</v>
      </c>
      <c r="J47" s="1" t="str">
        <f>'Données   '!J42</f>
        <v>Exportation de Pommes de terre, à l'état frais ou réfrigéré, destinées à la fabrication de la fécule</v>
      </c>
      <c r="K47" s="1">
        <f>'Données   '!K42</f>
        <v>0</v>
      </c>
      <c r="L47" s="1" t="str">
        <f>'Données   '!L42</f>
        <v>Douanes - Eurostat</v>
      </c>
      <c r="M47" s="1" t="str">
        <f>'Données   '!M42</f>
        <v>I&amp;E mensuels - EUROSTAT</v>
      </c>
      <c r="N47" s="1">
        <f>'Données   '!N42</f>
        <v>0</v>
      </c>
      <c r="O47" s="1" t="str">
        <f>'Données   '!O42</f>
        <v>Exportation de Pommes de terre, à l'état frais ou réfrigéré, destinées à la fabrication de la fécule = 100 0 (Douanes - Eurostat)</v>
      </c>
      <c r="P47" s="1">
        <f>'Données   '!P42</f>
        <v>0</v>
      </c>
      <c r="Q47" s="1" t="str">
        <f>'Données   '!Q42</f>
        <v>Données collectées</v>
      </c>
      <c r="R47" s="1">
        <f>'Données   '!R42</f>
        <v>0</v>
      </c>
    </row>
    <row r="48" spans="1:20">
      <c r="A48" s="1" t="str">
        <f>Produits!$B$8</f>
        <v>Pommes de terre de consommation</v>
      </c>
      <c r="B48" s="1" t="str">
        <f>'Données   '!B43</f>
        <v>Exportations</v>
      </c>
      <c r="D48" s="1"/>
      <c r="E48" s="1">
        <f>'Données   '!E43</f>
        <v>0</v>
      </c>
      <c r="F48" s="1">
        <f>'Données   '!F43</f>
        <v>0</v>
      </c>
      <c r="G48" s="1">
        <f>'Données   '!G43</f>
        <v>0</v>
      </c>
      <c r="H48" s="1" t="str">
        <f>'Données   '!H43</f>
        <v>2019-20</v>
      </c>
      <c r="I48" s="1">
        <f>'Données   '!I43</f>
        <v>0</v>
      </c>
      <c r="J48" s="1" t="str">
        <f>'Données   '!J43</f>
        <v>Exportation de Pommes de terre de primeurs, à l'état frais ou réfrigéré, du 1er janvier au 30 juin</v>
      </c>
      <c r="K48" s="1" t="str">
        <f>'Données   '!K43</f>
        <v>Déclarations françaises vers la Belgique et les Pays-Bas sous-estimée =&gt; remplacement par leurs données miroirs</v>
      </c>
      <c r="L48" s="1" t="str">
        <f>'Données   '!L43</f>
        <v>Douanes - Eurostat</v>
      </c>
      <c r="M48" s="1" t="str">
        <f>'Données   '!M43</f>
        <v>I&amp;E mensuels - EUROSTAT</v>
      </c>
      <c r="N48" s="1">
        <f>'Données   '!N43</f>
        <v>0</v>
      </c>
      <c r="O48" s="1" t="str">
        <f>'Données   '!O43</f>
        <v>Exportation de Pommes de terre de primeurs, à l'état frais ou réfrigéré, du 1er janvier au 30 juin = 34 0 (Douanes - Eurostat)</v>
      </c>
      <c r="P48" s="1">
        <f>'Données   '!P43</f>
        <v>0</v>
      </c>
      <c r="Q48" s="1" t="str">
        <f>'Données   '!Q43</f>
        <v>Données collectées</v>
      </c>
      <c r="R48" s="1">
        <f>'Données   '!R43</f>
        <v>0</v>
      </c>
    </row>
    <row r="49" spans="1:18">
      <c r="A49" s="1" t="str">
        <f>Produits!$B$8</f>
        <v>Pommes de terre de consommation</v>
      </c>
      <c r="B49" s="1" t="str">
        <f>'Données   '!B44</f>
        <v>Exportations</v>
      </c>
      <c r="D49" s="1"/>
      <c r="E49" s="1">
        <f>'Données   '!E44</f>
        <v>0</v>
      </c>
      <c r="F49" s="1">
        <f>'Données   '!F44</f>
        <v>0</v>
      </c>
      <c r="G49" s="1">
        <f>'Données   '!G44</f>
        <v>0</v>
      </c>
      <c r="H49" s="1" t="str">
        <f>'Données   '!H44</f>
        <v>2019-20</v>
      </c>
      <c r="I49" s="1">
        <f>'Données   '!I44</f>
        <v>0</v>
      </c>
      <c r="J49" s="1" t="str">
        <f>'Données   '!J44</f>
        <v>Exportation de Pommes de terre, à l'état frais ou réfrigéré (à l'excl. des pommes de terre de primeurs du 1er janvier au 30 juin, des pommes de terre de semence et des pommes de terre destinées à la fabrication de la fécule)</v>
      </c>
      <c r="K49" s="1" t="str">
        <f>'Données   '!K44</f>
        <v>Déclarations françaises vers la Belgique et les Pays-Bas sous-estimée =&gt; remplacement par leurs données miroirs</v>
      </c>
      <c r="L49" s="1" t="str">
        <f>'Données   '!L44</f>
        <v>Douanes - Eurostat</v>
      </c>
      <c r="M49" s="1" t="str">
        <f>'Données   '!M44</f>
        <v>I&amp;E mensuels - EUROSTAT</v>
      </c>
      <c r="N49" s="1">
        <f>'Données   '!N44</f>
        <v>0</v>
      </c>
      <c r="O49" s="1" t="str">
        <f>'Données   '!O44</f>
        <v>Exportation de Pommes de terre, à l'état frais ou réfrigéré (à l'excl. des pommes de terre de primeurs du 1er janvier au 30 juin, des pommes de terre de semence et des pommes de terre destinées à la fabrication de la fécule) = 3094 0 (Douanes - Eurostat)</v>
      </c>
      <c r="P49" s="1">
        <f>'Données   '!P44</f>
        <v>0</v>
      </c>
      <c r="Q49" s="1" t="str">
        <f>'Données   '!Q44</f>
        <v>Données collectées</v>
      </c>
      <c r="R49" s="1">
        <f>'Données   '!R44</f>
        <v>0</v>
      </c>
    </row>
    <row r="50" spans="1:18">
      <c r="A50" s="1" t="str">
        <f>Produits!$B$27</f>
        <v>Produits surgelés</v>
      </c>
      <c r="B50" s="1" t="str">
        <f>'Données   '!B45</f>
        <v>Exportations</v>
      </c>
      <c r="D50" s="1"/>
      <c r="E50" s="1">
        <f>'Données   '!E45</f>
        <v>0</v>
      </c>
      <c r="F50" s="1">
        <f>'Données   '!F45</f>
        <v>0</v>
      </c>
      <c r="G50" s="1">
        <f>'Données   '!G45</f>
        <v>0</v>
      </c>
      <c r="H50" s="1" t="str">
        <f>'Données   '!H45</f>
        <v>2019-20</v>
      </c>
      <c r="I50" s="1">
        <f>'Données   '!I45</f>
        <v>0</v>
      </c>
      <c r="J50" s="1" t="str">
        <f>'Données   '!J45</f>
        <v>Exportation de Pommes de terre, non cuites ou cuites à l'eau ou à la vapeur, congelées</v>
      </c>
      <c r="K50" s="1">
        <f>'Données   '!K45</f>
        <v>0</v>
      </c>
      <c r="L50" s="1" t="str">
        <f>'Données   '!L45</f>
        <v>Douanes - Eurostat</v>
      </c>
      <c r="M50" s="1" t="str">
        <f>'Données   '!M45</f>
        <v>I&amp;E mensuels - EUROSTAT</v>
      </c>
      <c r="N50" s="1">
        <f>'Données   '!N45</f>
        <v>0</v>
      </c>
      <c r="O50" s="1" t="str">
        <f>'Données   '!O45</f>
        <v>Exportation de Pommes de terre, non cuites ou cuites à l'eau ou à la vapeur, congelées = 2 0 (Douanes - Eurostat)</v>
      </c>
      <c r="P50" s="1">
        <f>'Données   '!P45</f>
        <v>0</v>
      </c>
      <c r="Q50" s="1">
        <f>'Données   '!Q45</f>
        <v>0</v>
      </c>
      <c r="R50" s="1">
        <f>'Données   '!R45</f>
        <v>0</v>
      </c>
    </row>
    <row r="51" spans="1:18">
      <c r="A51" s="1" t="str">
        <f>Produits!$B$35</f>
        <v>Produits déshydratés</v>
      </c>
      <c r="B51" s="1" t="str">
        <f>'Données   '!B46</f>
        <v>Exportations</v>
      </c>
      <c r="D51" s="1"/>
      <c r="E51" s="1">
        <f>'Données   '!E46</f>
        <v>0</v>
      </c>
      <c r="F51" s="1">
        <f>'Données   '!F46</f>
        <v>0</v>
      </c>
      <c r="G51" s="1">
        <f>'Données   '!G46</f>
        <v>0</v>
      </c>
      <c r="H51" s="1" t="str">
        <f>'Données   '!H46</f>
        <v>2019-20</v>
      </c>
      <c r="I51" s="1">
        <f>'Données   '!I46</f>
        <v>0</v>
      </c>
      <c r="J51" s="1" t="str">
        <f>'Données   '!J46</f>
        <v>Exportation de Pommes de terre, séchées, même coupées en morceaux ou en tranches, mais non autrement préparées</v>
      </c>
      <c r="K51" s="1">
        <f>'Données   '!K46</f>
        <v>0</v>
      </c>
      <c r="L51" s="1" t="str">
        <f>'Données   '!L46</f>
        <v>Douanes - Eurostat</v>
      </c>
      <c r="M51" s="1" t="str">
        <f>'Données   '!M46</f>
        <v>I&amp;E mensuels - EUROSTAT</v>
      </c>
      <c r="N51" s="1">
        <f>'Données   '!N46</f>
        <v>0</v>
      </c>
      <c r="O51" s="1" t="str">
        <f>'Données   '!O46</f>
        <v>Exportation de Pommes de terre, séchées, même coupées en morceaux ou en tranches, mais non autrement préparées = 0 0 (Douanes - Eurostat)</v>
      </c>
      <c r="P51" s="1">
        <f>'Données   '!P46</f>
        <v>0</v>
      </c>
      <c r="Q51" s="1">
        <f>'Données   '!Q46</f>
        <v>0</v>
      </c>
      <c r="R51" s="1">
        <f>'Données   '!R46</f>
        <v>0</v>
      </c>
    </row>
    <row r="52" spans="1:18">
      <c r="A52" s="1" t="str">
        <f>Produits!$B$27</f>
        <v>Produits surgelés</v>
      </c>
      <c r="B52" s="1" t="str">
        <f>'Données   '!B48</f>
        <v>Exportations</v>
      </c>
      <c r="D52" s="1"/>
      <c r="E52" s="1">
        <f>'Données   '!E48</f>
        <v>0</v>
      </c>
      <c r="F52" s="1">
        <f>'Données   '!F48</f>
        <v>0</v>
      </c>
      <c r="G52" s="1">
        <f>'Données   '!G48</f>
        <v>0</v>
      </c>
      <c r="H52" s="1" t="str">
        <f>'Données   '!H48</f>
        <v>2019-20</v>
      </c>
      <c r="I52" s="1">
        <f>'Données   '!I48</f>
        <v>0</v>
      </c>
      <c r="J52" s="1" t="str">
        <f>'Données   '!J48</f>
        <v>Exportation de Pommes de terre, simpl. cuites, congelées</v>
      </c>
      <c r="K52" s="1">
        <f>'Données   '!K48</f>
        <v>0</v>
      </c>
      <c r="L52" s="1" t="str">
        <f>'Données   '!L48</f>
        <v>Douanes - Eurostat</v>
      </c>
      <c r="M52" s="1" t="str">
        <f>'Données   '!M48</f>
        <v>I&amp;E mensuels - EUROSTAT</v>
      </c>
      <c r="N52" s="1">
        <f>'Données   '!N48</f>
        <v>0</v>
      </c>
      <c r="O52" s="1" t="str">
        <f>'Données   '!O48</f>
        <v>Exportation de Pommes de terre, simpl. cuites, congelées = 262 0 (Douanes - Eurostat)</v>
      </c>
      <c r="P52" s="1">
        <f>'Données   '!P48</f>
        <v>0</v>
      </c>
      <c r="Q52" s="1">
        <f>'Données   '!Q48</f>
        <v>0</v>
      </c>
      <c r="R52" s="1">
        <f>'Données   '!R48</f>
        <v>0</v>
      </c>
    </row>
    <row r="53" spans="1:18">
      <c r="A53" s="1" t="str">
        <f>Produits!$B$35</f>
        <v>Produits déshydratés</v>
      </c>
      <c r="B53" s="1" t="str">
        <f>'Données   '!B49</f>
        <v>Exportations</v>
      </c>
      <c r="D53" s="1"/>
      <c r="E53" s="1">
        <f>'Données   '!E49</f>
        <v>0</v>
      </c>
      <c r="F53" s="1">
        <f>'Données   '!F49</f>
        <v>0</v>
      </c>
      <c r="G53" s="1">
        <f>'Données   '!G49</f>
        <v>0</v>
      </c>
      <c r="H53" s="1" t="str">
        <f>'Données   '!H49</f>
        <v>2019-20</v>
      </c>
      <c r="I53" s="1">
        <f>'Données   '!I49</f>
        <v>0</v>
      </c>
      <c r="J53" s="1" t="str">
        <f>'Données   '!J49</f>
        <v>Exportation de Pommes de terre, préparées ou conservées sous forme de farines, semoules ou flocons, congelées</v>
      </c>
      <c r="K53" s="1">
        <f>'Données   '!K49</f>
        <v>0</v>
      </c>
      <c r="L53" s="1" t="str">
        <f>'Données   '!L49</f>
        <v>Douanes - Eurostat</v>
      </c>
      <c r="M53" s="1" t="str">
        <f>'Données   '!M49</f>
        <v>I&amp;E mensuels - EUROSTAT</v>
      </c>
      <c r="N53" s="1">
        <f>'Données   '!N49</f>
        <v>0</v>
      </c>
      <c r="O53" s="1" t="str">
        <f>'Données   '!O49</f>
        <v>Exportation de Pommes de terre, préparées ou conservées sous forme de farines, semoules ou flocons, congelées = 0 0 (Douanes - Eurostat)</v>
      </c>
      <c r="P53" s="1">
        <f>'Données   '!P49</f>
        <v>0</v>
      </c>
      <c r="Q53" s="1">
        <f>'Données   '!Q49</f>
        <v>0</v>
      </c>
      <c r="R53" s="1">
        <f>'Données   '!R49</f>
        <v>0</v>
      </c>
    </row>
    <row r="54" spans="1:18">
      <c r="A54" s="1" t="str">
        <f>Produits!$B$27</f>
        <v>Produits surgelés</v>
      </c>
      <c r="B54" s="1" t="str">
        <f>'Données   '!B50</f>
        <v>Exportations</v>
      </c>
      <c r="D54" s="1"/>
      <c r="E54" s="1">
        <f>'Données   '!E50</f>
        <v>0</v>
      </c>
      <c r="F54" s="1">
        <f>'Données   '!F50</f>
        <v>0</v>
      </c>
      <c r="G54" s="1">
        <f>'Données   '!G50</f>
        <v>0</v>
      </c>
      <c r="H54" s="1" t="str">
        <f>'Données   '!H50</f>
        <v>2019-20</v>
      </c>
      <c r="I54" s="1">
        <f>'Données   '!I50</f>
        <v>0</v>
      </c>
      <c r="J54" s="1" t="str">
        <f>'Données   '!J50</f>
        <v>Exportation de Pommes de terre, préparées ou conservées autrement qu'au vinaigre ou à l'acide acétique, congelées (à l'excl. des pommes de terre simpl. cuites ou des pommes de terre sous forme de farines, semoules ou flocons)</v>
      </c>
      <c r="K54" s="1">
        <f>'Données   '!K50</f>
        <v>0</v>
      </c>
      <c r="L54" s="1" t="str">
        <f>'Données   '!L50</f>
        <v>Douanes - Eurostat</v>
      </c>
      <c r="M54" s="1" t="str">
        <f>'Données   '!M50</f>
        <v>I&amp;E mensuels - EUROSTAT</v>
      </c>
      <c r="N54" s="1">
        <f>'Données   '!N50</f>
        <v>0</v>
      </c>
      <c r="O54" s="1" t="str">
        <f>'Données   '!O50</f>
        <v>Exportation de Pommes de terre, préparées ou conservées autrement qu'au vinaigre ou à l'acide acétique, congelées (à l'excl. des pommes de terre simpl. cuites ou des pommes de terre sous forme de farines, semoules ou flocons) = 58 0 (Douanes - Eurostat)</v>
      </c>
      <c r="P54" s="1">
        <f>'Données   '!P50</f>
        <v>0</v>
      </c>
      <c r="Q54" s="1">
        <f>'Données   '!Q50</f>
        <v>0</v>
      </c>
      <c r="R54" s="1">
        <f>'Données   '!R50</f>
        <v>0</v>
      </c>
    </row>
    <row r="55" spans="1:18">
      <c r="A55" s="1" t="str">
        <f>Produits!$B$35</f>
        <v>Produits déshydratés</v>
      </c>
      <c r="B55" s="1" t="str">
        <f>'Données   '!B51</f>
        <v>Exportations</v>
      </c>
      <c r="D55" s="1"/>
      <c r="E55" s="1">
        <f>'Données   '!E51</f>
        <v>0</v>
      </c>
      <c r="F55" s="1">
        <f>'Données   '!F51</f>
        <v>0</v>
      </c>
      <c r="G55" s="1">
        <f>'Données   '!G51</f>
        <v>0</v>
      </c>
      <c r="H55" s="1" t="str">
        <f>'Données   '!H51</f>
        <v>2019-20</v>
      </c>
      <c r="I55" s="1">
        <f>'Données   '!I51</f>
        <v>0</v>
      </c>
      <c r="J55" s="1" t="str">
        <f>'Données   '!J51</f>
        <v>Exportation de Pommes de terre, sous forme de farines, semoules ou flocons, non congelées</v>
      </c>
      <c r="K55" s="1">
        <f>'Données   '!K51</f>
        <v>0</v>
      </c>
      <c r="L55" s="1" t="str">
        <f>'Données   '!L51</f>
        <v>Douanes - Eurostat</v>
      </c>
      <c r="M55" s="1" t="str">
        <f>'Données   '!M51</f>
        <v>I&amp;E mensuels - EUROSTAT</v>
      </c>
      <c r="N55" s="1">
        <f>'Données   '!N51</f>
        <v>0</v>
      </c>
      <c r="O55" s="1" t="str">
        <f>'Données   '!O51</f>
        <v>Exportation de Pommes de terre, sous forme de farines, semoules ou flocons, non congelées = 18 0 (Douanes - Eurostat)</v>
      </c>
      <c r="P55" s="1">
        <f>'Données   '!P51</f>
        <v>0</v>
      </c>
      <c r="Q55" s="1">
        <f>'Données   '!Q51</f>
        <v>0</v>
      </c>
      <c r="R55" s="1">
        <f>'Données   '!R51</f>
        <v>0</v>
      </c>
    </row>
    <row r="56" spans="1:18">
      <c r="A56" s="1" t="str">
        <f>Produits!$B$44</f>
        <v>Chips</v>
      </c>
      <c r="B56" s="1" t="str">
        <f>'Données   '!B52</f>
        <v>Exportations</v>
      </c>
      <c r="D56" s="1"/>
      <c r="E56" s="1">
        <f>'Données   '!E52</f>
        <v>0</v>
      </c>
      <c r="F56" s="1">
        <f>'Données   '!F52</f>
        <v>0</v>
      </c>
      <c r="G56" s="1">
        <f>'Données   '!G52</f>
        <v>0</v>
      </c>
      <c r="H56" s="1" t="str">
        <f>'Données   '!H52</f>
        <v>2019-20</v>
      </c>
      <c r="I56" s="1">
        <f>'Données   '!I52</f>
        <v>0</v>
      </c>
      <c r="J56" s="1" t="str">
        <f>'Données   '!J52</f>
        <v>Exportation de Pommes de terre, en fines tranches, frites, même salées ou aromatisées, en emballages hermétiquement clos, propres à la consommation en l'état, non congelées</v>
      </c>
      <c r="K56" s="1">
        <f>'Données   '!K52</f>
        <v>0</v>
      </c>
      <c r="L56" s="1" t="str">
        <f>'Données   '!L52</f>
        <v>Douanes - Eurostat</v>
      </c>
      <c r="M56" s="1" t="str">
        <f>'Données   '!M52</f>
        <v>I&amp;E mensuels - EUROSTAT</v>
      </c>
      <c r="N56" s="1">
        <f>'Données   '!N52</f>
        <v>0</v>
      </c>
      <c r="O56" s="1" t="str">
        <f>'Données   '!O52</f>
        <v>Exportation de Pommes de terre, en fines tranches, frites, même salées ou aromatisées, en emballages hermétiquement clos, propres à la consommation en l'état, non congelées = 8 0 (Douanes - Eurostat)</v>
      </c>
      <c r="P56" s="1">
        <f>'Données   '!P52</f>
        <v>0</v>
      </c>
      <c r="Q56" s="1">
        <f>'Données   '!Q52</f>
        <v>0</v>
      </c>
      <c r="R56" s="1">
        <f>'Données   '!R52</f>
        <v>0</v>
      </c>
    </row>
    <row r="57" spans="1:18">
      <c r="A57" s="1" t="str">
        <f>Produits!$B$46</f>
        <v>Autres produits finis</v>
      </c>
      <c r="B57" s="1" t="str">
        <f>'Données   '!B53</f>
        <v>Exportations</v>
      </c>
      <c r="D57" s="1"/>
      <c r="E57" s="1">
        <f>'Données   '!E53</f>
        <v>0</v>
      </c>
      <c r="F57" s="1">
        <f>'Données   '!F53</f>
        <v>0</v>
      </c>
      <c r="G57" s="1">
        <f>'Données   '!G53</f>
        <v>0</v>
      </c>
      <c r="H57" s="1" t="str">
        <f>'Données   '!H53</f>
        <v>2019-20</v>
      </c>
      <c r="I57" s="1">
        <f>'Données   '!I53</f>
        <v>0</v>
      </c>
      <c r="J57" s="1" t="str">
        <f>'Données   '!J53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7" s="1">
        <f>'Données   '!K53</f>
        <v>0</v>
      </c>
      <c r="L57" s="1" t="str">
        <f>'Données   '!L53</f>
        <v>Douanes - Eurostat</v>
      </c>
      <c r="M57" s="1" t="str">
        <f>'Données   '!M53</f>
        <v>I&amp;E mensuels - EUROSTAT</v>
      </c>
      <c r="N57" s="1">
        <f>'Données   '!N53</f>
        <v>0</v>
      </c>
      <c r="O57" s="1" t="str">
        <f>'Données   '!O53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0 (Douanes - Eurostat)</v>
      </c>
      <c r="P57" s="1">
        <f>'Données   '!P53</f>
        <v>0</v>
      </c>
      <c r="Q57" s="1">
        <f>'Données   '!Q53</f>
        <v>0</v>
      </c>
      <c r="R57" s="1">
        <f>'Données   '!R53</f>
        <v>0</v>
      </c>
    </row>
    <row r="58" spans="1:18">
      <c r="A58" s="1" t="str">
        <f>'Données   '!A55</f>
        <v>Importations</v>
      </c>
      <c r="B58" s="1" t="str">
        <f>Produits!$B$6</f>
        <v>Pommes de terre de féculerie</v>
      </c>
      <c r="D58" s="1"/>
      <c r="E58" s="1">
        <f>'Données   '!E55</f>
        <v>0</v>
      </c>
      <c r="F58" s="1">
        <f>'Données   '!F55</f>
        <v>0</v>
      </c>
      <c r="G58" s="1">
        <f>'Données   '!G55</f>
        <v>0</v>
      </c>
      <c r="H58" s="1" t="str">
        <f>'Données   '!H55</f>
        <v>2023-24</v>
      </c>
      <c r="I58" s="1">
        <f>'Données   '!I55</f>
        <v>0</v>
      </c>
      <c r="J58" s="1" t="str">
        <f>'Données   '!J55</f>
        <v>Importation de Pommes de terre, à l'état frais ou réfrigéré, destinées à la fabrication de la fécule</v>
      </c>
      <c r="K58" s="1">
        <f>'Données   '!K55</f>
        <v>0</v>
      </c>
      <c r="L58" s="1" t="str">
        <f>'Données   '!L55</f>
        <v>Douanes - Eurostat</v>
      </c>
      <c r="M58" s="1" t="str">
        <f>'Données   '!M55</f>
        <v>I&amp;E mensuels - EUROSTAT</v>
      </c>
      <c r="N58" s="1">
        <f>'Données   '!N55</f>
        <v>0</v>
      </c>
      <c r="O58" s="1" t="str">
        <f>'Données   '!O55</f>
        <v>Importation de Pommes de terre, à l'état frais ou réfrigéré, destinées à la fabrication de la fécule = 16 0 (Douanes - Eurostat)</v>
      </c>
      <c r="P58" s="1">
        <f>'Données   '!P55</f>
        <v>0</v>
      </c>
      <c r="Q58" s="1" t="str">
        <f>'Données   '!Q55</f>
        <v>Données collectées</v>
      </c>
      <c r="R58" s="1">
        <f>'Données   '!R55</f>
        <v>0</v>
      </c>
    </row>
    <row r="59" spans="1:18">
      <c r="A59" s="1" t="str">
        <f>'Données   '!A56</f>
        <v>Importations</v>
      </c>
      <c r="B59" s="1" t="str">
        <f>Produits!$B$8</f>
        <v>Pommes de terre de consommation</v>
      </c>
      <c r="D59" s="1"/>
      <c r="E59" s="1">
        <f>'Données   '!E56</f>
        <v>0</v>
      </c>
      <c r="F59" s="1">
        <f>'Données   '!F56</f>
        <v>0</v>
      </c>
      <c r="G59" s="1">
        <f>'Données   '!G56</f>
        <v>0</v>
      </c>
      <c r="H59" s="1" t="str">
        <f>'Données   '!H56</f>
        <v>2023-24</v>
      </c>
      <c r="I59" s="1">
        <f>'Données   '!I56</f>
        <v>0</v>
      </c>
      <c r="J59" s="1" t="str">
        <f>'Données   '!J56</f>
        <v>Importation de Pommes de terre de primeurs, à l'état frais ou réfrigéré, du 1er janvier au 30 juin</v>
      </c>
      <c r="K59" s="1">
        <f>'Données   '!K56</f>
        <v>0</v>
      </c>
      <c r="L59" s="1" t="str">
        <f>'Données   '!L56</f>
        <v>Douanes - Eurostat</v>
      </c>
      <c r="M59" s="1" t="str">
        <f>'Données   '!M56</f>
        <v>I&amp;E mensuels - EUROSTAT</v>
      </c>
      <c r="N59" s="1">
        <f>'Données   '!N56</f>
        <v>0</v>
      </c>
      <c r="O59" s="1" t="str">
        <f>'Données   '!O56</f>
        <v>Importation de Pommes de terre de primeurs, à l'état frais ou réfrigéré, du 1er janvier au 30 juin = 27 0 (Douanes - Eurostat)</v>
      </c>
      <c r="P59" s="1">
        <f>'Données   '!P56</f>
        <v>0</v>
      </c>
      <c r="Q59" s="1" t="str">
        <f>'Données   '!Q56</f>
        <v>Données collectées</v>
      </c>
      <c r="R59" s="1">
        <f>'Données   '!R56</f>
        <v>0</v>
      </c>
    </row>
    <row r="60" spans="1:18">
      <c r="A60" s="1" t="str">
        <f>'Données   '!A57</f>
        <v>Importations</v>
      </c>
      <c r="B60" s="1" t="str">
        <f>Produits!$B$8</f>
        <v>Pommes de terre de consommation</v>
      </c>
      <c r="D60" s="1"/>
      <c r="E60" s="1">
        <f>'Données   '!E57</f>
        <v>0</v>
      </c>
      <c r="F60" s="1">
        <f>'Données   '!F57</f>
        <v>0</v>
      </c>
      <c r="G60" s="1">
        <f>'Données   '!G57</f>
        <v>0</v>
      </c>
      <c r="H60" s="1" t="str">
        <f>'Données   '!H57</f>
        <v>2023-24</v>
      </c>
      <c r="I60" s="1">
        <f>'Données   '!I57</f>
        <v>0</v>
      </c>
      <c r="J60" s="1" t="str">
        <f>'Données   '!J57</f>
        <v>Importation de Pommes de terre, à l'état frais ou réfrigéré (à l'excl. des pommes de terre de primeurs du 1er janvier au 30 juin, des pommes de terre de semence et des pommes de terre destinées à la fabrication de la fécule)</v>
      </c>
      <c r="K60" s="1">
        <f>'Données   '!K57</f>
        <v>0</v>
      </c>
      <c r="L60" s="1" t="str">
        <f>'Données   '!L57</f>
        <v>Douanes - Eurostat</v>
      </c>
      <c r="M60" s="1" t="str">
        <f>'Données   '!M57</f>
        <v>I&amp;E mensuels - EUROSTAT</v>
      </c>
      <c r="N60" s="1">
        <f>'Données   '!N57</f>
        <v>0</v>
      </c>
      <c r="O60" s="1" t="str">
        <f>'Données   '!O57</f>
        <v>Importation de Pommes de terre, à l'état frais ou réfrigéré (à l'excl. des pommes de terre de primeurs du 1er janvier au 30 juin, des pommes de terre de semence et des pommes de terre destinées à la fabrication de la fécule) = 428 0 (Douanes - Eurostat)</v>
      </c>
      <c r="P60" s="1">
        <f>'Données   '!P57</f>
        <v>0</v>
      </c>
      <c r="Q60" s="1" t="str">
        <f>'Données   '!Q57</f>
        <v>Données collectées</v>
      </c>
      <c r="R60" s="1">
        <f>'Données   '!R57</f>
        <v>0</v>
      </c>
    </row>
    <row r="61" spans="1:18">
      <c r="A61" s="1" t="str">
        <f>'Données   '!A58</f>
        <v>Importations</v>
      </c>
      <c r="B61" s="1" t="str">
        <f>Produits!$B$27</f>
        <v>Produits surgelés</v>
      </c>
      <c r="D61" s="1"/>
      <c r="E61" s="1">
        <f>'Données   '!E58</f>
        <v>0</v>
      </c>
      <c r="F61" s="1">
        <f>'Données   '!F58</f>
        <v>0</v>
      </c>
      <c r="G61" s="1">
        <f>'Données   '!G58</f>
        <v>0</v>
      </c>
      <c r="H61" s="1" t="str">
        <f>'Données   '!H58</f>
        <v>2023-24</v>
      </c>
      <c r="I61" s="1">
        <f>'Données   '!I58</f>
        <v>0</v>
      </c>
      <c r="J61" s="1" t="str">
        <f>'Données   '!J58</f>
        <v>Importation de Pommes de terre, non cuites ou cuites à l'eau ou à la vapeur, congelées</v>
      </c>
      <c r="K61" s="1">
        <f>'Données   '!K58</f>
        <v>0</v>
      </c>
      <c r="L61" s="1" t="str">
        <f>'Données   '!L58</f>
        <v>Douanes - Eurostat</v>
      </c>
      <c r="M61" s="1" t="str">
        <f>'Données   '!M58</f>
        <v>I&amp;E mensuels - EUROSTAT</v>
      </c>
      <c r="N61" s="1">
        <f>'Données   '!N58</f>
        <v>0</v>
      </c>
      <c r="O61" s="1" t="str">
        <f>'Données   '!O58</f>
        <v>Importation de Pommes de terre, non cuites ou cuites à l'eau ou à la vapeur, congelées = 18 0 (Douanes - Eurostat)</v>
      </c>
      <c r="P61" s="1">
        <f>'Données   '!P58</f>
        <v>0</v>
      </c>
      <c r="Q61" s="1">
        <f>'Données   '!Q58</f>
        <v>0</v>
      </c>
      <c r="R61" s="1">
        <f>'Données   '!R58</f>
        <v>0</v>
      </c>
    </row>
    <row r="62" spans="1:18">
      <c r="A62" s="1" t="str">
        <f>'Données   '!A59</f>
        <v>Importations</v>
      </c>
      <c r="B62" s="1" t="str">
        <f>Produits!$B$35</f>
        <v>Produits déshydratés</v>
      </c>
      <c r="D62" s="1"/>
      <c r="E62" s="1">
        <f>'Données   '!E59</f>
        <v>0</v>
      </c>
      <c r="F62" s="1">
        <f>'Données   '!F59</f>
        <v>0</v>
      </c>
      <c r="G62" s="1">
        <f>'Données   '!G59</f>
        <v>0</v>
      </c>
      <c r="H62" s="1" t="str">
        <f>'Données   '!H59</f>
        <v>2023-24</v>
      </c>
      <c r="I62" s="1">
        <f>'Données   '!I59</f>
        <v>0</v>
      </c>
      <c r="J62" s="1" t="str">
        <f>'Données   '!J59</f>
        <v>Importation de Pommes de terre, séchées, même coupées en morceaux ou en tranches, mais non autrement préparées</v>
      </c>
      <c r="K62" s="1">
        <f>'Données   '!K59</f>
        <v>0</v>
      </c>
      <c r="L62" s="1" t="str">
        <f>'Données   '!L59</f>
        <v>Douanes - Eurostat</v>
      </c>
      <c r="M62" s="1" t="str">
        <f>'Données   '!M59</f>
        <v>I&amp;E mensuels - EUROSTAT</v>
      </c>
      <c r="N62" s="1">
        <f>'Données   '!N59</f>
        <v>0</v>
      </c>
      <c r="O62" s="1" t="str">
        <f>'Données   '!O59</f>
        <v>Importation de Pommes de terre, séchées, même coupées en morceaux ou en tranches, mais non autrement préparées = 1 0 (Douanes - Eurostat)</v>
      </c>
      <c r="P62" s="1">
        <f>'Données   '!P59</f>
        <v>0</v>
      </c>
      <c r="Q62" s="1">
        <f>'Données   '!Q59</f>
        <v>0</v>
      </c>
      <c r="R62" s="1">
        <f>'Données   '!R59</f>
        <v>0</v>
      </c>
    </row>
    <row r="63" spans="1:18">
      <c r="A63" s="1" t="str">
        <f>'Données   '!A61</f>
        <v>Importations</v>
      </c>
      <c r="B63" s="1" t="str">
        <f>Produits!$B$27</f>
        <v>Produits surgelés</v>
      </c>
      <c r="D63" s="1"/>
      <c r="E63" s="1">
        <f>'Données   '!E61</f>
        <v>0</v>
      </c>
      <c r="F63" s="1">
        <f>'Données   '!F61</f>
        <v>0</v>
      </c>
      <c r="G63" s="1">
        <f>'Données   '!G61</f>
        <v>0</v>
      </c>
      <c r="H63" s="1" t="str">
        <f>'Données   '!H61</f>
        <v>2023-24</v>
      </c>
      <c r="I63" s="1">
        <f>'Données   '!I61</f>
        <v>0</v>
      </c>
      <c r="J63" s="1" t="str">
        <f>'Données   '!J61</f>
        <v>Importation de Pommes de terre, simpl. cuites, congelées</v>
      </c>
      <c r="K63" s="1">
        <f>'Données   '!K61</f>
        <v>0</v>
      </c>
      <c r="L63" s="1" t="str">
        <f>'Données   '!L61</f>
        <v>Douanes - Eurostat</v>
      </c>
      <c r="M63" s="1" t="str">
        <f>'Données   '!M61</f>
        <v>I&amp;E mensuels - EUROSTAT</v>
      </c>
      <c r="N63" s="1">
        <f>'Données   '!N61</f>
        <v>0</v>
      </c>
      <c r="O63" s="1" t="str">
        <f>'Données   '!O61</f>
        <v>Importation de Pommes de terre, simpl. cuites, congelées = 467 0 (Douanes - Eurostat)</v>
      </c>
      <c r="P63" s="1">
        <f>'Données   '!P61</f>
        <v>0</v>
      </c>
      <c r="Q63" s="1">
        <f>'Données   '!Q61</f>
        <v>0</v>
      </c>
      <c r="R63" s="1">
        <f>'Données   '!R61</f>
        <v>0</v>
      </c>
    </row>
    <row r="64" spans="1:18">
      <c r="A64" s="1" t="str">
        <f>'Données   '!A62</f>
        <v>Importations</v>
      </c>
      <c r="B64" s="1" t="str">
        <f>Produits!$B$35</f>
        <v>Produits déshydratés</v>
      </c>
      <c r="D64" s="1"/>
      <c r="E64" s="1">
        <f>'Données   '!E62</f>
        <v>0</v>
      </c>
      <c r="F64" s="1">
        <f>'Données   '!F62</f>
        <v>0</v>
      </c>
      <c r="G64" s="1">
        <f>'Données   '!G62</f>
        <v>0</v>
      </c>
      <c r="H64" s="1" t="str">
        <f>'Données   '!H62</f>
        <v>2023-24</v>
      </c>
      <c r="I64" s="1">
        <f>'Données   '!I62</f>
        <v>0</v>
      </c>
      <c r="J64" s="1" t="str">
        <f>'Données   '!J62</f>
        <v>Importation de Pommes de terre, préparées ou conservées sous forme de farines, semoules ou flocons, congelées</v>
      </c>
      <c r="K64" s="1">
        <f>'Données   '!K62</f>
        <v>0</v>
      </c>
      <c r="L64" s="1" t="str">
        <f>'Données   '!L62</f>
        <v>Douanes - Eurostat</v>
      </c>
      <c r="M64" s="1" t="str">
        <f>'Données   '!M62</f>
        <v>I&amp;E mensuels - EUROSTAT</v>
      </c>
      <c r="N64" s="1">
        <f>'Données   '!N62</f>
        <v>0</v>
      </c>
      <c r="O64" s="1" t="str">
        <f>'Données   '!O62</f>
        <v>Importation de Pommes de terre, préparées ou conservées sous forme de farines, semoules ou flocons, congelées = 0 0 (Douanes - Eurostat)</v>
      </c>
      <c r="P64" s="1">
        <f>'Données   '!P62</f>
        <v>0</v>
      </c>
      <c r="Q64" s="1">
        <f>'Données   '!Q62</f>
        <v>0</v>
      </c>
      <c r="R64" s="1">
        <f>'Données   '!R62</f>
        <v>0</v>
      </c>
    </row>
    <row r="65" spans="1:18">
      <c r="A65" s="1" t="str">
        <f>'Données   '!A63</f>
        <v>Importations</v>
      </c>
      <c r="B65" s="1" t="str">
        <f>Produits!$B$27</f>
        <v>Produits surgelés</v>
      </c>
      <c r="D65" s="1"/>
      <c r="E65" s="1">
        <f>'Données   '!E63</f>
        <v>0</v>
      </c>
      <c r="F65" s="1">
        <f>'Données   '!F63</f>
        <v>0</v>
      </c>
      <c r="G65" s="1">
        <f>'Données   '!G63</f>
        <v>0</v>
      </c>
      <c r="H65" s="1" t="str">
        <f>'Données   '!H63</f>
        <v>2023-24</v>
      </c>
      <c r="I65" s="1">
        <f>'Données   '!I63</f>
        <v>0</v>
      </c>
      <c r="J65" s="1" t="str">
        <f>'Données   '!J63</f>
        <v>Importation de Pommes de terre, préparées ou conservées autrement qu'au vinaigre ou à l'acide acétique, congelées (à l'excl. des pommes de terre simpl. cuites ou des pommes de terre sous forme de farines, semoules ou flocons)</v>
      </c>
      <c r="K65" s="1">
        <f>'Données   '!K63</f>
        <v>0</v>
      </c>
      <c r="L65" s="1" t="str">
        <f>'Données   '!L63</f>
        <v>Douanes - Eurostat</v>
      </c>
      <c r="M65" s="1" t="str">
        <f>'Données   '!M63</f>
        <v>I&amp;E mensuels - EUROSTAT</v>
      </c>
      <c r="N65" s="1">
        <f>'Données   '!N63</f>
        <v>0</v>
      </c>
      <c r="O65" s="1" t="str">
        <f>'Données   '!O63</f>
        <v>Importation de Pommes de terre, préparées ou conservées autrement qu'au vinaigre ou à l'acide acétique, congelées (à l'excl. des pommes de terre simpl. cuites ou des pommes de terre sous forme de farines, semoules ou flocons) = 187 0 (Douanes - Eurostat)</v>
      </c>
      <c r="P65" s="1">
        <f>'Données   '!P63</f>
        <v>0</v>
      </c>
      <c r="Q65" s="1">
        <f>'Données   '!Q63</f>
        <v>0</v>
      </c>
      <c r="R65" s="1">
        <f>'Données   '!R63</f>
        <v>0</v>
      </c>
    </row>
    <row r="66" spans="1:18">
      <c r="A66" s="1" t="str">
        <f>'Données   '!A64</f>
        <v>Importations</v>
      </c>
      <c r="B66" s="1" t="str">
        <f>Produits!$B$35</f>
        <v>Produits déshydratés</v>
      </c>
      <c r="D66" s="1"/>
      <c r="E66" s="1">
        <f>'Données   '!E64</f>
        <v>0</v>
      </c>
      <c r="F66" s="1">
        <f>'Données   '!F64</f>
        <v>0</v>
      </c>
      <c r="G66" s="1">
        <f>'Données   '!G64</f>
        <v>0</v>
      </c>
      <c r="H66" s="1" t="str">
        <f>'Données   '!H64</f>
        <v>2023-24</v>
      </c>
      <c r="I66" s="1">
        <f>'Données   '!I64</f>
        <v>0</v>
      </c>
      <c r="J66" s="1" t="str">
        <f>'Données   '!J64</f>
        <v>Importation de Pommes de terre, sous forme de farines, semoules ou flocons, non congelées</v>
      </c>
      <c r="K66" s="1">
        <f>'Données   '!K64</f>
        <v>0</v>
      </c>
      <c r="L66" s="1" t="str">
        <f>'Données   '!L64</f>
        <v>Douanes - Eurostat</v>
      </c>
      <c r="M66" s="1" t="str">
        <f>'Données   '!M64</f>
        <v>I&amp;E mensuels - EUROSTAT</v>
      </c>
      <c r="N66" s="1">
        <f>'Données   '!N64</f>
        <v>0</v>
      </c>
      <c r="O66" s="1" t="str">
        <f>'Données   '!O64</f>
        <v>Importation de Pommes de terre, sous forme de farines, semoules ou flocons, non congelées = 6 0 (Douanes - Eurostat)</v>
      </c>
      <c r="P66" s="1">
        <f>'Données   '!P64</f>
        <v>0</v>
      </c>
      <c r="Q66" s="1">
        <f>'Données   '!Q64</f>
        <v>0</v>
      </c>
      <c r="R66" s="1">
        <f>'Données   '!R64</f>
        <v>0</v>
      </c>
    </row>
    <row r="67" spans="1:18">
      <c r="A67" s="1" t="str">
        <f>'Données   '!A65</f>
        <v>Importations</v>
      </c>
      <c r="B67" s="1" t="str">
        <f>Produits!$B$44</f>
        <v>Chips</v>
      </c>
      <c r="D67" s="1"/>
      <c r="E67" s="1">
        <f>'Données   '!E65</f>
        <v>0</v>
      </c>
      <c r="F67" s="1">
        <f>'Données   '!F65</f>
        <v>0</v>
      </c>
      <c r="G67" s="1">
        <f>'Données   '!G65</f>
        <v>0</v>
      </c>
      <c r="H67" s="1" t="str">
        <f>'Données   '!H65</f>
        <v>2023-24</v>
      </c>
      <c r="I67" s="1">
        <f>'Données   '!I65</f>
        <v>0</v>
      </c>
      <c r="J67" s="1" t="str">
        <f>'Données   '!J65</f>
        <v>Importation de Pommes de terre, en fines tranches, frites, même salées ou aromatisées, en emballages hermétiquement clos, propres à la consommation en l'état, non congelées</v>
      </c>
      <c r="K67" s="1">
        <f>'Données   '!K65</f>
        <v>0</v>
      </c>
      <c r="L67" s="1" t="str">
        <f>'Données   '!L65</f>
        <v>Douanes - Eurostat</v>
      </c>
      <c r="M67" s="1" t="str">
        <f>'Données   '!M65</f>
        <v>I&amp;E mensuels - EUROSTAT</v>
      </c>
      <c r="N67" s="1">
        <f>'Données   '!N65</f>
        <v>0</v>
      </c>
      <c r="O67" s="1" t="str">
        <f>'Données   '!O65</f>
        <v>Importation de Pommes de terre, en fines tranches, frites, même salées ou aromatisées, en emballages hermétiquement clos, propres à la consommation en l'état, non congelées = 66 0 (Douanes - Eurostat)</v>
      </c>
      <c r="P67" s="1">
        <f>'Données   '!P65</f>
        <v>0</v>
      </c>
      <c r="Q67" s="1">
        <f>'Données   '!Q65</f>
        <v>0</v>
      </c>
      <c r="R67" s="1">
        <f>'Données   '!R65</f>
        <v>0</v>
      </c>
    </row>
    <row r="68" spans="1:18">
      <c r="A68" s="1" t="str">
        <f>'Données   '!A66</f>
        <v>Importations</v>
      </c>
      <c r="B68" s="1" t="str">
        <f>Produits!$B$46</f>
        <v>Autres produits finis</v>
      </c>
      <c r="D68" s="1"/>
      <c r="E68" s="1">
        <f>'Données   '!E66</f>
        <v>0</v>
      </c>
      <c r="F68" s="1">
        <f>'Données   '!F66</f>
        <v>0</v>
      </c>
      <c r="G68" s="1">
        <f>'Données   '!G66</f>
        <v>0</v>
      </c>
      <c r="H68" s="1" t="str">
        <f>'Données   '!H66</f>
        <v>2023-24</v>
      </c>
      <c r="I68" s="1">
        <f>'Données   '!I66</f>
        <v>0</v>
      </c>
      <c r="J68" s="1" t="str">
        <f>'Données   '!J66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8" s="1">
        <f>'Données   '!K66</f>
        <v>0</v>
      </c>
      <c r="L68" s="1" t="str">
        <f>'Données   '!L66</f>
        <v>Douanes - Eurostat</v>
      </c>
      <c r="M68" s="1" t="str">
        <f>'Données   '!M66</f>
        <v>I&amp;E mensuels - EUROSTAT</v>
      </c>
      <c r="N68" s="1">
        <f>'Données   '!N66</f>
        <v>0</v>
      </c>
      <c r="O68" s="1" t="str">
        <f>'Données   '!O66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0 (Douanes - Eurostat)</v>
      </c>
      <c r="P68" s="1">
        <f>'Données   '!P66</f>
        <v>0</v>
      </c>
      <c r="Q68" s="1">
        <f>'Données   '!Q66</f>
        <v>0</v>
      </c>
      <c r="R68" s="1">
        <f>'Données   '!R66</f>
        <v>0</v>
      </c>
    </row>
    <row r="69" spans="1:18">
      <c r="A69" s="1" t="str">
        <f>Produits!$B$6</f>
        <v>Pommes de terre de féculerie</v>
      </c>
      <c r="B69" s="1" t="str">
        <f>'Données   '!B68</f>
        <v>Exportations</v>
      </c>
      <c r="D69" s="1"/>
      <c r="E69" s="1">
        <f>'Données   '!E68</f>
        <v>0</v>
      </c>
      <c r="F69" s="1">
        <f>'Données   '!F68</f>
        <v>0</v>
      </c>
      <c r="G69" s="1">
        <f>'Données   '!G68</f>
        <v>0</v>
      </c>
      <c r="H69" s="1" t="str">
        <f>'Données   '!H68</f>
        <v>2023-24</v>
      </c>
      <c r="I69" s="1">
        <f>'Données   '!I68</f>
        <v>0</v>
      </c>
      <c r="J69" s="1" t="str">
        <f>'Données   '!J68</f>
        <v>Exportation de Pommes de terre, à l'état frais ou réfrigéré, destinées à la fabrication de la fécule</v>
      </c>
      <c r="K69" s="1">
        <f>'Données   '!K68</f>
        <v>0</v>
      </c>
      <c r="L69" s="1" t="str">
        <f>'Données   '!L68</f>
        <v>Douanes - Eurostat</v>
      </c>
      <c r="M69" s="1" t="str">
        <f>'Données   '!M68</f>
        <v>I&amp;E mensuels - EUROSTAT</v>
      </c>
      <c r="N69" s="1">
        <f>'Données   '!N68</f>
        <v>0</v>
      </c>
      <c r="O69" s="1" t="str">
        <f>'Données   '!O68</f>
        <v>Exportation de Pommes de terre, à l'état frais ou réfrigéré, destinées à la fabrication de la fécule = 183 0 (Douanes - Eurostat)</v>
      </c>
      <c r="P69" s="1">
        <f>'Données   '!P68</f>
        <v>0</v>
      </c>
      <c r="Q69" s="1" t="str">
        <f>'Données   '!Q68</f>
        <v>Données collectées</v>
      </c>
      <c r="R69" s="1">
        <f>'Données   '!R68</f>
        <v>0</v>
      </c>
    </row>
    <row r="70" spans="1:18">
      <c r="A70" s="1" t="str">
        <f>Produits!$B$8</f>
        <v>Pommes de terre de consommation</v>
      </c>
      <c r="B70" s="1" t="str">
        <f>'Données   '!B69</f>
        <v>Exportations</v>
      </c>
      <c r="D70" s="1"/>
      <c r="E70" s="1">
        <f>'Données   '!E69</f>
        <v>0</v>
      </c>
      <c r="F70" s="1">
        <f>'Données   '!F69</f>
        <v>0</v>
      </c>
      <c r="G70" s="1">
        <f>'Données   '!G69</f>
        <v>0</v>
      </c>
      <c r="H70" s="1" t="str">
        <f>'Données   '!H69</f>
        <v>2023-24</v>
      </c>
      <c r="I70" s="1">
        <f>'Données   '!I69</f>
        <v>0</v>
      </c>
      <c r="J70" s="1" t="str">
        <f>'Données   '!J69</f>
        <v>Exportation de Pommes de terre de primeurs, à l'état frais ou réfrigéré, du 1er janvier au 30 juin</v>
      </c>
      <c r="K70" s="1" t="str">
        <f>'Données   '!K69</f>
        <v>Déclarations françaises vers la Belgique et les Pays-Bas sous-estimée =&gt; remplacement par leurs données miroirs</v>
      </c>
      <c r="L70" s="1" t="str">
        <f>'Données   '!L69</f>
        <v>Douanes - Eurostat</v>
      </c>
      <c r="M70" s="1" t="str">
        <f>'Données   '!M69</f>
        <v>I&amp;E mensuels - EUROSTAT</v>
      </c>
      <c r="N70" s="1">
        <f>'Données   '!N69</f>
        <v>0</v>
      </c>
      <c r="O70" s="1" t="str">
        <f>'Données   '!O69</f>
        <v>Exportation de Pommes de terre de primeurs, à l'état frais ou réfrigéré, du 1er janvier au 30 juin = 63 0 (Douanes - Eurostat)</v>
      </c>
      <c r="P70" s="1">
        <f>'Données   '!P69</f>
        <v>0</v>
      </c>
      <c r="Q70" s="1" t="str">
        <f>'Données   '!Q69</f>
        <v>Données collectées</v>
      </c>
      <c r="R70" s="1">
        <f>'Données   '!R69</f>
        <v>0</v>
      </c>
    </row>
    <row r="71" spans="1:18">
      <c r="A71" s="1" t="str">
        <f>Produits!$B$8</f>
        <v>Pommes de terre de consommation</v>
      </c>
      <c r="B71" s="1" t="str">
        <f>'Données   '!B70</f>
        <v>Exportations</v>
      </c>
      <c r="D71" s="1"/>
      <c r="E71" s="1">
        <f>'Données   '!E70</f>
        <v>0</v>
      </c>
      <c r="F71" s="1">
        <f>'Données   '!F70</f>
        <v>0</v>
      </c>
      <c r="G71" s="1">
        <f>'Données   '!G70</f>
        <v>0</v>
      </c>
      <c r="H71" s="1" t="str">
        <f>'Données   '!H70</f>
        <v>2023-24</v>
      </c>
      <c r="I71" s="1">
        <f>'Données   '!I70</f>
        <v>0</v>
      </c>
      <c r="J71" s="1" t="str">
        <f>'Données   '!J70</f>
        <v>Exportation de Pommes de terre, à l'état frais ou réfrigéré (à l'excl. des pommes de terre de primeurs du 1er janvier au 30 juin, des pommes de terre de semence et des pommes de terre destinées à la fabrication de la fécule)</v>
      </c>
      <c r="K71" s="1" t="str">
        <f>'Données   '!K70</f>
        <v>Déclarations françaises vers la Belgique et les Pays-Bas sous-estimée =&gt; remplacement par leurs données miroirs</v>
      </c>
      <c r="L71" s="1" t="str">
        <f>'Données   '!L70</f>
        <v>Douanes - Eurostat</v>
      </c>
      <c r="M71" s="1" t="str">
        <f>'Données   '!M70</f>
        <v>I&amp;E mensuels - EUROSTAT</v>
      </c>
      <c r="N71" s="1">
        <f>'Données   '!N70</f>
        <v>0</v>
      </c>
      <c r="O71" s="1" t="str">
        <f>'Données   '!O70</f>
        <v>Exportation de Pommes de terre, à l'état frais ou réfrigéré (à l'excl. des pommes de terre de primeurs du 1er janvier au 30 juin, des pommes de terre de semence et des pommes de terre destinées à la fabrication de la fécule) = 3449 0 (Douanes - Eurostat)</v>
      </c>
      <c r="P71" s="1">
        <f>'Données   '!P70</f>
        <v>0</v>
      </c>
      <c r="Q71" s="1" t="str">
        <f>'Données   '!Q70</f>
        <v>Données collectées</v>
      </c>
      <c r="R71" s="1">
        <f>'Données   '!R70</f>
        <v>0</v>
      </c>
    </row>
    <row r="72" spans="1:18">
      <c r="A72" s="1" t="str">
        <f>Produits!$B$27</f>
        <v>Produits surgelés</v>
      </c>
      <c r="B72" s="1" t="str">
        <f>'Données   '!B71</f>
        <v>Exportations</v>
      </c>
      <c r="D72" s="1"/>
      <c r="E72" s="1">
        <f>'Données   '!E71</f>
        <v>0</v>
      </c>
      <c r="F72" s="1">
        <f>'Données   '!F71</f>
        <v>0</v>
      </c>
      <c r="G72" s="1">
        <f>'Données   '!G71</f>
        <v>0</v>
      </c>
      <c r="H72" s="1" t="str">
        <f>'Données   '!H71</f>
        <v>2023-24</v>
      </c>
      <c r="I72" s="1">
        <f>'Données   '!I71</f>
        <v>0</v>
      </c>
      <c r="J72" s="1" t="str">
        <f>'Données   '!J71</f>
        <v>Exportation de Pommes de terre, non cuites ou cuites à l'eau ou à la vapeur, congelées</v>
      </c>
      <c r="K72" s="1">
        <f>'Données   '!K71</f>
        <v>0</v>
      </c>
      <c r="L72" s="1" t="str">
        <f>'Données   '!L71</f>
        <v>Douanes - Eurostat</v>
      </c>
      <c r="M72" s="1" t="str">
        <f>'Données   '!M71</f>
        <v>I&amp;E mensuels - EUROSTAT</v>
      </c>
      <c r="N72" s="1">
        <f>'Données   '!N71</f>
        <v>0</v>
      </c>
      <c r="O72" s="1" t="str">
        <f>'Données   '!O71</f>
        <v>Exportation de Pommes de terre, non cuites ou cuites à l'eau ou à la vapeur, congelées = 4 0 (Douanes - Eurostat)</v>
      </c>
      <c r="P72" s="1">
        <f>'Données   '!P71</f>
        <v>0</v>
      </c>
      <c r="Q72" s="1">
        <f>'Données   '!Q71</f>
        <v>0</v>
      </c>
      <c r="R72" s="1">
        <f>'Données   '!R71</f>
        <v>0</v>
      </c>
    </row>
    <row r="73" spans="1:18">
      <c r="A73" s="1" t="str">
        <f>Produits!$B$35</f>
        <v>Produits déshydratés</v>
      </c>
      <c r="B73" s="1" t="str">
        <f>'Données   '!B72</f>
        <v>Exportations</v>
      </c>
      <c r="D73" s="1"/>
      <c r="E73" s="1">
        <f>'Données   '!E72</f>
        <v>0</v>
      </c>
      <c r="F73" s="1">
        <f>'Données   '!F72</f>
        <v>0</v>
      </c>
      <c r="G73" s="1">
        <f>'Données   '!G72</f>
        <v>0</v>
      </c>
      <c r="H73" s="1" t="str">
        <f>'Données   '!H72</f>
        <v>2023-24</v>
      </c>
      <c r="I73" s="1">
        <f>'Données   '!I72</f>
        <v>0</v>
      </c>
      <c r="J73" s="1" t="str">
        <f>'Données   '!J72</f>
        <v>Exportation de Pommes de terre, séchées, même coupées en morceaux ou en tranches, mais non autrement préparées</v>
      </c>
      <c r="K73" s="1">
        <f>'Données   '!K72</f>
        <v>0</v>
      </c>
      <c r="L73" s="1" t="str">
        <f>'Données   '!L72</f>
        <v>Douanes - Eurostat</v>
      </c>
      <c r="M73" s="1" t="str">
        <f>'Données   '!M72</f>
        <v>I&amp;E mensuels - EUROSTAT</v>
      </c>
      <c r="N73" s="1">
        <f>'Données   '!N72</f>
        <v>0</v>
      </c>
      <c r="O73" s="1" t="str">
        <f>'Données   '!O72</f>
        <v>Exportation de Pommes de terre, séchées, même coupées en morceaux ou en tranches, mais non autrement préparées = 0 0 (Douanes - Eurostat)</v>
      </c>
      <c r="P73" s="1">
        <f>'Données   '!P72</f>
        <v>0</v>
      </c>
      <c r="Q73" s="1">
        <f>'Données   '!Q72</f>
        <v>0</v>
      </c>
      <c r="R73" s="1">
        <f>'Données   '!R72</f>
        <v>0</v>
      </c>
    </row>
    <row r="74" spans="1:18">
      <c r="A74" s="1" t="str">
        <f>Produits!$B$27</f>
        <v>Produits surgelés</v>
      </c>
      <c r="B74" s="1" t="str">
        <f>'Données   '!B74</f>
        <v>Exportations</v>
      </c>
      <c r="D74" s="1"/>
      <c r="E74" s="1">
        <f>'Données   '!E74</f>
        <v>0</v>
      </c>
      <c r="F74" s="1">
        <f>'Données   '!F74</f>
        <v>0</v>
      </c>
      <c r="G74" s="1">
        <f>'Données   '!G74</f>
        <v>0</v>
      </c>
      <c r="H74" s="1" t="str">
        <f>'Données   '!H74</f>
        <v>2023-24</v>
      </c>
      <c r="I74" s="1">
        <f>'Données   '!I74</f>
        <v>0</v>
      </c>
      <c r="J74" s="1" t="str">
        <f>'Données   '!J74</f>
        <v>Exportation de Pommes de terre, simpl. cuites, congelées</v>
      </c>
      <c r="K74" s="1">
        <f>'Données   '!K74</f>
        <v>0</v>
      </c>
      <c r="L74" s="1" t="str">
        <f>'Données   '!L74</f>
        <v>Douanes - Eurostat</v>
      </c>
      <c r="M74" s="1" t="str">
        <f>'Données   '!M74</f>
        <v>I&amp;E mensuels - EUROSTAT</v>
      </c>
      <c r="N74" s="1">
        <f>'Données   '!N74</f>
        <v>0</v>
      </c>
      <c r="O74" s="1" t="str">
        <f>'Données   '!O74</f>
        <v>Exportation de Pommes de terre, simpl. cuites, congelées = 425 0 (Douanes - Eurostat)</v>
      </c>
      <c r="P74" s="1">
        <f>'Données   '!P74</f>
        <v>0</v>
      </c>
      <c r="Q74" s="1">
        <f>'Données   '!Q74</f>
        <v>0</v>
      </c>
      <c r="R74" s="1">
        <f>'Données   '!R74</f>
        <v>0</v>
      </c>
    </row>
    <row r="75" spans="1:18">
      <c r="A75" s="1" t="str">
        <f>Produits!$B$35</f>
        <v>Produits déshydratés</v>
      </c>
      <c r="B75" s="1" t="str">
        <f>'Données   '!B75</f>
        <v>Exportations</v>
      </c>
      <c r="D75" s="1"/>
      <c r="E75" s="1">
        <f>'Données   '!E75</f>
        <v>0</v>
      </c>
      <c r="F75" s="1">
        <f>'Données   '!F75</f>
        <v>0</v>
      </c>
      <c r="G75" s="1">
        <f>'Données   '!G75</f>
        <v>0</v>
      </c>
      <c r="H75" s="1" t="str">
        <f>'Données   '!H75</f>
        <v>2023-24</v>
      </c>
      <c r="I75" s="1">
        <f>'Données   '!I75</f>
        <v>0</v>
      </c>
      <c r="J75" s="1" t="str">
        <f>'Données   '!J75</f>
        <v>Exportation de Pommes de terre, préparées ou conservées sous forme de farines, semoules ou flocons, congelées</v>
      </c>
      <c r="K75" s="1">
        <f>'Données   '!K75</f>
        <v>0</v>
      </c>
      <c r="L75" s="1" t="str">
        <f>'Données   '!L75</f>
        <v>Douanes - Eurostat</v>
      </c>
      <c r="M75" s="1" t="str">
        <f>'Données   '!M75</f>
        <v>I&amp;E mensuels - EUROSTAT</v>
      </c>
      <c r="N75" s="1">
        <f>'Données   '!N75</f>
        <v>0</v>
      </c>
      <c r="O75" s="1" t="str">
        <f>'Données   '!O75</f>
        <v>Exportation de Pommes de terre, préparées ou conservées sous forme de farines, semoules ou flocons, congelées = 0 0 (Douanes - Eurostat)</v>
      </c>
      <c r="P75" s="1">
        <f>'Données   '!P75</f>
        <v>0</v>
      </c>
      <c r="Q75" s="1">
        <f>'Données   '!Q75</f>
        <v>0</v>
      </c>
      <c r="R75" s="1">
        <f>'Données   '!R75</f>
        <v>0</v>
      </c>
    </row>
    <row r="76" spans="1:18">
      <c r="A76" s="1" t="str">
        <f>Produits!$B$27</f>
        <v>Produits surgelés</v>
      </c>
      <c r="B76" s="1" t="str">
        <f>'Données   '!B76</f>
        <v>Exportations</v>
      </c>
      <c r="D76" s="1"/>
      <c r="E76" s="1">
        <f>'Données   '!E76</f>
        <v>0</v>
      </c>
      <c r="F76" s="1">
        <f>'Données   '!F76</f>
        <v>0</v>
      </c>
      <c r="G76" s="1">
        <f>'Données   '!G76</f>
        <v>0</v>
      </c>
      <c r="H76" s="1" t="str">
        <f>'Données   '!H76</f>
        <v>2023-24</v>
      </c>
      <c r="I76" s="1">
        <f>'Données   '!I76</f>
        <v>0</v>
      </c>
      <c r="J76" s="1" t="str">
        <f>'Données   '!J76</f>
        <v>Exportation de Pommes de terre, préparées ou conservées autrement qu'au vinaigre ou à l'acide acétique, congelées (à l'excl. des pommes de terre simpl. cuites ou des pommes de terre sous forme de farines, semoules ou flocons)</v>
      </c>
      <c r="K76" s="1">
        <f>'Données   '!K76</f>
        <v>0</v>
      </c>
      <c r="L76" s="1" t="str">
        <f>'Données   '!L76</f>
        <v>Douanes - Eurostat</v>
      </c>
      <c r="M76" s="1" t="str">
        <f>'Données   '!M76</f>
        <v>I&amp;E mensuels - EUROSTAT</v>
      </c>
      <c r="N76" s="1">
        <f>'Données   '!N76</f>
        <v>0</v>
      </c>
      <c r="O76" s="1" t="str">
        <f>'Données   '!O76</f>
        <v>Exportation de Pommes de terre, préparées ou conservées autrement qu'au vinaigre ou à l'acide acétique, congelées (à l'excl. des pommes de terre simpl. cuites ou des pommes de terre sous forme de farines, semoules ou flocons) = 75 0 (Douanes - Eurostat)</v>
      </c>
      <c r="P76" s="1">
        <f>'Données   '!P76</f>
        <v>0</v>
      </c>
      <c r="Q76" s="1">
        <f>'Données   '!Q76</f>
        <v>0</v>
      </c>
      <c r="R76" s="1">
        <f>'Données   '!R76</f>
        <v>0</v>
      </c>
    </row>
    <row r="77" spans="1:18">
      <c r="A77" s="1" t="str">
        <f>Produits!$B$35</f>
        <v>Produits déshydratés</v>
      </c>
      <c r="B77" s="1" t="str">
        <f>'Données   '!B77</f>
        <v>Exportations</v>
      </c>
      <c r="D77" s="1"/>
      <c r="E77" s="1">
        <f>'Données   '!E77</f>
        <v>0</v>
      </c>
      <c r="F77" s="1">
        <f>'Données   '!F77</f>
        <v>0</v>
      </c>
      <c r="G77" s="1">
        <f>'Données   '!G77</f>
        <v>0</v>
      </c>
      <c r="H77" s="1" t="str">
        <f>'Données   '!H77</f>
        <v>2023-24</v>
      </c>
      <c r="I77" s="1">
        <f>'Données   '!I77</f>
        <v>0</v>
      </c>
      <c r="J77" s="1" t="str">
        <f>'Données   '!J77</f>
        <v>Exportation de Pommes de terre, sous forme de farines, semoules ou flocons, non congelées</v>
      </c>
      <c r="K77" s="1">
        <f>'Données   '!K77</f>
        <v>0</v>
      </c>
      <c r="L77" s="1" t="str">
        <f>'Données   '!L77</f>
        <v>Douanes - Eurostat</v>
      </c>
      <c r="M77" s="1" t="str">
        <f>'Données   '!M77</f>
        <v>I&amp;E mensuels - EUROSTAT</v>
      </c>
      <c r="N77" s="1">
        <f>'Données   '!N77</f>
        <v>0</v>
      </c>
      <c r="O77" s="1" t="str">
        <f>'Données   '!O77</f>
        <v>Exportation de Pommes de terre, sous forme de farines, semoules ou flocons, non congelées = 16 0 (Douanes - Eurostat)</v>
      </c>
      <c r="P77" s="1">
        <f>'Données   '!P77</f>
        <v>0</v>
      </c>
      <c r="Q77" s="1">
        <f>'Données   '!Q77</f>
        <v>0</v>
      </c>
      <c r="R77" s="1">
        <f>'Données   '!R77</f>
        <v>0</v>
      </c>
    </row>
    <row r="78" spans="1:18">
      <c r="A78" s="1" t="str">
        <f>Produits!$B$44</f>
        <v>Chips</v>
      </c>
      <c r="B78" s="1" t="str">
        <f>'Données   '!B78</f>
        <v>Exportations</v>
      </c>
      <c r="D78" s="1"/>
      <c r="E78" s="1">
        <f>'Données   '!E78</f>
        <v>0</v>
      </c>
      <c r="F78" s="1">
        <f>'Données   '!F78</f>
        <v>0</v>
      </c>
      <c r="G78" s="1">
        <f>'Données   '!G78</f>
        <v>0</v>
      </c>
      <c r="H78" s="1" t="str">
        <f>'Données   '!H78</f>
        <v>2023-24</v>
      </c>
      <c r="I78" s="1">
        <f>'Données   '!I78</f>
        <v>0</v>
      </c>
      <c r="J78" s="1" t="str">
        <f>'Données   '!J78</f>
        <v>Exportation de Pommes de terre, en fines tranches, frites, même salées ou aromatisées, en emballages hermétiquement clos, propres à la consommation en l'état, non congelées</v>
      </c>
      <c r="K78" s="1">
        <f>'Données   '!K78</f>
        <v>0</v>
      </c>
      <c r="L78" s="1" t="str">
        <f>'Données   '!L78</f>
        <v>Douanes - Eurostat</v>
      </c>
      <c r="M78" s="1" t="str">
        <f>'Données   '!M78</f>
        <v>I&amp;E mensuels - EUROSTAT</v>
      </c>
      <c r="N78" s="1">
        <f>'Données   '!N78</f>
        <v>0</v>
      </c>
      <c r="O78" s="1" t="str">
        <f>'Données   '!O78</f>
        <v>Exportation de Pommes de terre, en fines tranches, frites, même salées ou aromatisées, en emballages hermétiquement clos, propres à la consommation en l'état, non congelées = 11 0 (Douanes - Eurostat)</v>
      </c>
      <c r="P78" s="1">
        <f>'Données   '!P78</f>
        <v>0</v>
      </c>
      <c r="Q78" s="1">
        <f>'Données   '!Q78</f>
        <v>0</v>
      </c>
      <c r="R78" s="1">
        <f>'Données   '!R78</f>
        <v>0</v>
      </c>
    </row>
    <row r="79" spans="1:18">
      <c r="A79" s="1" t="str">
        <f>Produits!$B$46</f>
        <v>Autres produits finis</v>
      </c>
      <c r="B79" s="1" t="str">
        <f>'Données   '!B79</f>
        <v>Exportations</v>
      </c>
      <c r="D79" s="1"/>
      <c r="E79" s="1">
        <f>'Données   '!E79</f>
        <v>0</v>
      </c>
      <c r="F79" s="1">
        <f>'Données   '!F79</f>
        <v>0</v>
      </c>
      <c r="G79" s="1">
        <f>'Données   '!G79</f>
        <v>0</v>
      </c>
      <c r="H79" s="1" t="str">
        <f>'Données   '!H79</f>
        <v>2023-24</v>
      </c>
      <c r="I79" s="1">
        <f>'Données   '!I79</f>
        <v>0</v>
      </c>
      <c r="J79" s="1" t="str">
        <f>'Données   '!J79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1">
        <f>'Données   '!K79</f>
        <v>0</v>
      </c>
      <c r="L79" s="1" t="str">
        <f>'Données   '!L79</f>
        <v>Douanes - Eurostat</v>
      </c>
      <c r="M79" s="1" t="str">
        <f>'Données   '!M79</f>
        <v>I&amp;E mensuels - EUROSTAT</v>
      </c>
      <c r="N79" s="1">
        <f>'Données   '!N79</f>
        <v>0</v>
      </c>
      <c r="O79" s="1" t="str">
        <f>'Données   '!O79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0 (Douanes - Eurostat)</v>
      </c>
      <c r="P79" s="1">
        <f>'Données   '!P79</f>
        <v>0</v>
      </c>
      <c r="Q79" s="1">
        <f>'Données   '!Q79</f>
        <v>0</v>
      </c>
      <c r="R79" s="1">
        <f>'Données   '!R79</f>
        <v>0</v>
      </c>
    </row>
    <row r="80" spans="1:18">
      <c r="A80" s="1" t="str">
        <f>'Contraintes '!B13</f>
        <v>Amidon</v>
      </c>
      <c r="B80" s="1" t="str">
        <f>Secteurs!$B$20</f>
        <v>Autres IAA</v>
      </c>
      <c r="D80" s="1"/>
      <c r="E80" s="1">
        <f>'Contraintes '!G13</f>
        <v>0</v>
      </c>
      <c r="F80" s="1" t="str">
        <f>'Contraintes '!H13</f>
        <v>Pomme de terre</v>
      </c>
      <c r="G80" s="1">
        <f>'Contraintes '!I13</f>
        <v>0</v>
      </c>
      <c r="H80" s="1" t="str">
        <f>'Contraintes '!J13</f>
        <v>2015-16:2019-20:2023-24</v>
      </c>
      <c r="I80" s="1">
        <f>'Contraintes '!K13</f>
        <v>0</v>
      </c>
      <c r="J80" s="1" t="str">
        <f>'Contraintes '!L13</f>
        <v>Part de la consommation de l'amidon en alimentation humaine</v>
      </c>
      <c r="K80" s="1">
        <f>'Contraintes '!M13</f>
        <v>0</v>
      </c>
      <c r="L80" s="1" t="str">
        <f>'Contraintes '!N13</f>
        <v>ONRB - FranceAgriMer</v>
      </c>
      <c r="M80" s="1" t="str">
        <f>'Contraintes '!O13</f>
        <v>Coproduits - ONRB</v>
      </c>
      <c r="N80" s="1">
        <f>'Contraintes '!P13</f>
        <v>0</v>
      </c>
      <c r="O80" s="1" t="str">
        <f>'Contraintes '!Q13</f>
        <v>Part de la consommation de l'amidon en alimentation humaine = 20 % (ONRB - FranceAgriMer)</v>
      </c>
      <c r="P80" s="1">
        <f>'Contraintes '!R13</f>
        <v>0</v>
      </c>
      <c r="Q80" s="1" t="str">
        <f>'Contraintes '!S13</f>
        <v>Données collectées:Données déterminées</v>
      </c>
      <c r="R80" s="1">
        <f>'Contraintes '!T13</f>
        <v>0</v>
      </c>
    </row>
    <row r="81" spans="1:18">
      <c r="A81" s="1" t="str">
        <f>'Contraintes '!B15</f>
        <v>Amidon</v>
      </c>
      <c r="B81" s="1" t="str">
        <f>Secteurs!$B$22</f>
        <v>Autres industries</v>
      </c>
      <c r="D81" s="1"/>
      <c r="E81" s="1">
        <f>'Contraintes '!G15</f>
        <v>0</v>
      </c>
      <c r="F81" s="1" t="str">
        <f>'Contraintes '!H15</f>
        <v>Pomme de terre</v>
      </c>
      <c r="G81" s="1">
        <f>'Contraintes '!I15</f>
        <v>0</v>
      </c>
      <c r="H81" s="1" t="str">
        <f>'Contraintes '!J15</f>
        <v>2015-16:2019-20:2023-24</v>
      </c>
      <c r="I81" s="1">
        <f>'Contraintes '!K15</f>
        <v>0</v>
      </c>
      <c r="J81" s="1" t="str">
        <f>'Contraintes '!L15</f>
        <v>Part de la consommation de l'amidon par la chimie biosourcée</v>
      </c>
      <c r="K81" s="1">
        <f>'Contraintes '!M15</f>
        <v>0</v>
      </c>
      <c r="L81" s="1" t="str">
        <f>'Contraintes '!N15</f>
        <v>ONRB - FranceAgriMer</v>
      </c>
      <c r="M81" s="1" t="str">
        <f>'Contraintes '!O15</f>
        <v>Coproduits - ONRB</v>
      </c>
      <c r="N81" s="1">
        <f>'Contraintes '!P15</f>
        <v>0</v>
      </c>
      <c r="O81" s="1" t="str">
        <f>'Contraintes '!Q15</f>
        <v>Part de la consommation de l'amidon par la chimie biosourcée = 80 % (ONRB - FranceAgriMer)</v>
      </c>
      <c r="P81" s="1">
        <f>'Contraintes '!R15</f>
        <v>0</v>
      </c>
      <c r="Q81" s="1" t="str">
        <f>'Contraintes '!S15</f>
        <v>Données collectées:Données déterminées</v>
      </c>
      <c r="R81" s="1">
        <f>'Contraintes '!T15</f>
        <v>0</v>
      </c>
    </row>
    <row r="82" spans="1:18">
      <c r="A82" s="1" t="str">
        <f>'Contraintes  '!B5</f>
        <v>Fécule de pommes de terre</v>
      </c>
      <c r="B82" s="1" t="str">
        <f>Secteurs!$B$22</f>
        <v>Autres industries</v>
      </c>
      <c r="D82" s="1"/>
      <c r="E82" s="1">
        <f>'Contraintes  '!G5</f>
        <v>0</v>
      </c>
      <c r="F82" s="1">
        <f>'Contraintes  '!H5</f>
        <v>0</v>
      </c>
      <c r="G82" s="1">
        <f>'Contraintes  '!I5</f>
        <v>0</v>
      </c>
      <c r="H82" s="1">
        <f>'Contraintes  '!J5</f>
        <v>2023</v>
      </c>
      <c r="I82" s="1">
        <f>'Contraintes  '!K5</f>
        <v>0</v>
      </c>
      <c r="J82" s="1" t="str">
        <f>'Contraintes  '!L5</f>
        <v>Part de la consommation de fécule par la Chimie-Pharmacie</v>
      </c>
      <c r="K82" s="1" t="str">
        <f>'Contraintes  '!M5</f>
        <v>Utilisation de la donnée 2023</v>
      </c>
      <c r="L82" s="1" t="str">
        <f>'Contraintes  '!N5</f>
        <v>GIPT</v>
      </c>
      <c r="M82" s="1" t="str">
        <f>'Contraintes  '!O5</f>
        <v>Transformation - GIPT</v>
      </c>
      <c r="N82" s="1">
        <f>'Contraintes  '!P5</f>
        <v>0</v>
      </c>
      <c r="O82" s="1" t="str">
        <f>'Contraintes  '!Q5</f>
        <v>Part de la consommation de fécule par la Chimie-Pharmacie = 2 % (GIPT)</v>
      </c>
      <c r="P82" s="1">
        <f>'Contraintes  '!R5</f>
        <v>0</v>
      </c>
      <c r="Q82" s="1" t="str">
        <f>'Contraintes  '!S5</f>
        <v>Données collectées:Données déterminées</v>
      </c>
      <c r="R82" s="1">
        <f>'Contraintes  '!T5</f>
        <v>0</v>
      </c>
    </row>
    <row r="83" spans="1:18">
      <c r="A83" s="1" t="str">
        <f>'Contraintes  '!B7</f>
        <v>Fécule de pommes de terre</v>
      </c>
      <c r="B83" s="1" t="str">
        <f>Secteurs!$B$22</f>
        <v>Autres industries</v>
      </c>
      <c r="D83" s="1"/>
      <c r="E83" s="1">
        <f>'Contraintes  '!G7</f>
        <v>0</v>
      </c>
      <c r="F83" s="1">
        <f>'Contraintes  '!H7</f>
        <v>0</v>
      </c>
      <c r="G83" s="1">
        <f>'Contraintes  '!I7</f>
        <v>0</v>
      </c>
      <c r="H83" s="1">
        <f>'Contraintes  '!J7</f>
        <v>2023</v>
      </c>
      <c r="I83" s="1">
        <f>'Contraintes  '!K7</f>
        <v>0</v>
      </c>
      <c r="J83" s="1" t="str">
        <f>'Contraintes  '!L7</f>
        <v>Part de la consommation de fécule par la Papetrie-Cartonnerie</v>
      </c>
      <c r="K83" s="1" t="str">
        <f>'Contraintes  '!M7</f>
        <v>Utilisation de la donnée 2023</v>
      </c>
      <c r="L83" s="1" t="str">
        <f>'Contraintes  '!N7</f>
        <v>GIPT</v>
      </c>
      <c r="M83" s="1" t="str">
        <f>'Contraintes  '!O7</f>
        <v>Transformation - GIPT</v>
      </c>
      <c r="N83" s="1">
        <f>'Contraintes  '!P7</f>
        <v>0</v>
      </c>
      <c r="O83" s="1" t="str">
        <f>'Contraintes  '!Q7</f>
        <v>Part de la consommation de fécule par la Papetrie-Cartonnerie = 6 % (GIPT)</v>
      </c>
      <c r="P83" s="1">
        <f>'Contraintes  '!R7</f>
        <v>0</v>
      </c>
      <c r="Q83" s="1" t="str">
        <f>'Contraintes  '!S7</f>
        <v>Données collectées:Données déterminées</v>
      </c>
      <c r="R83" s="1">
        <f>'Contraintes  '!T7</f>
        <v>0</v>
      </c>
    </row>
    <row r="84" spans="1:18">
      <c r="A84" s="1" t="str">
        <f>'Contraintes  '!B9</f>
        <v>Fécule de pommes de terre</v>
      </c>
      <c r="B84" s="1" t="str">
        <f>Secteurs!$B$22</f>
        <v>Autres industries</v>
      </c>
      <c r="D84" s="1"/>
      <c r="E84" s="1">
        <f>'Contraintes  '!G9</f>
        <v>0</v>
      </c>
      <c r="F84" s="1">
        <f>'Contraintes  '!H9</f>
        <v>0</v>
      </c>
      <c r="G84" s="1">
        <f>'Contraintes  '!I9</f>
        <v>0</v>
      </c>
      <c r="H84" s="1">
        <f>'Contraintes  '!J9</f>
        <v>2023</v>
      </c>
      <c r="I84" s="1">
        <f>'Contraintes  '!K9</f>
        <v>0</v>
      </c>
      <c r="J84" s="1" t="str">
        <f>'Contraintes  '!L9</f>
        <v>Part de la consommation de fécule par les autres industries non alimentaires</v>
      </c>
      <c r="K84" s="1" t="str">
        <f>'Contraintes  '!M9</f>
        <v>Utilisation de la donnée 2023</v>
      </c>
      <c r="L84" s="1" t="str">
        <f>'Contraintes  '!N9</f>
        <v>GIPT</v>
      </c>
      <c r="M84" s="1" t="str">
        <f>'Contraintes  '!O9</f>
        <v>Transformation - GIPT</v>
      </c>
      <c r="N84" s="1">
        <f>'Contraintes  '!P9</f>
        <v>0</v>
      </c>
      <c r="O84" s="1" t="str">
        <f>'Contraintes  '!Q9</f>
        <v>Part de la consommation de fécule par les autres industries non alimentaires = 18 % (GIPT)</v>
      </c>
      <c r="P84" s="1">
        <f>'Contraintes  '!R9</f>
        <v>0</v>
      </c>
      <c r="Q84" s="1" t="str">
        <f>'Contraintes  '!S9</f>
        <v>Données collectées:Données déterminées</v>
      </c>
      <c r="R84" s="1">
        <f>'Contraintes  '!T9</f>
        <v>0</v>
      </c>
    </row>
    <row r="85" spans="1:18">
      <c r="A85" s="1" t="str">
        <f>Produits!$B$35</f>
        <v>Produits déshydratés</v>
      </c>
      <c r="B85" s="1" t="str">
        <f>'Données     '!B28</f>
        <v>A domicile</v>
      </c>
      <c r="D85" s="1"/>
      <c r="E85" s="1">
        <f>'Données     '!E28</f>
        <v>0</v>
      </c>
      <c r="F85" s="1">
        <f>'Données     '!F28</f>
        <v>0</v>
      </c>
      <c r="G85" s="1">
        <f>'Données     '!G28</f>
        <v>0</v>
      </c>
      <c r="H85" s="1" t="str">
        <f>'Données     '!H28</f>
        <v>2023-24</v>
      </c>
      <c r="I85" s="1">
        <f>'Données     '!I28</f>
        <v>0</v>
      </c>
      <c r="J85" s="1" t="str">
        <f>'Données     '!J28</f>
        <v>Consommation de purée déshydratée à domicile</v>
      </c>
      <c r="K85" s="1">
        <f>'Données     '!K28</f>
        <v>0</v>
      </c>
      <c r="L85" s="1" t="str">
        <f>'Données     '!L28</f>
        <v>GIPT</v>
      </c>
      <c r="M85" s="1" t="str">
        <f>'Données     '!M28</f>
        <v>Transformation - GIPT</v>
      </c>
      <c r="N85" s="1">
        <f>'Données     '!N28</f>
        <v>0</v>
      </c>
      <c r="O85" s="1" t="str">
        <f>'Données     '!O28</f>
        <v>Consommation de purée déshydratée à domicile = 25 0 (GIPT)</v>
      </c>
      <c r="P85" s="1">
        <f>'Données     '!P28</f>
        <v>0</v>
      </c>
      <c r="Q85" s="1">
        <f>'Données     '!Q28</f>
        <v>0</v>
      </c>
      <c r="R85" s="1">
        <f>'Données     '!R28</f>
        <v>0</v>
      </c>
    </row>
    <row r="86" spans="1:18">
      <c r="A86" s="1" t="str">
        <f>Produits!$B$46</f>
        <v>Autres produits finis</v>
      </c>
      <c r="B86" s="1" t="str">
        <f>'Données     '!B29</f>
        <v>A domicile</v>
      </c>
      <c r="D86" s="1"/>
      <c r="E86" s="1">
        <f>'Données     '!E29</f>
        <v>0</v>
      </c>
      <c r="F86" s="1">
        <f>'Données     '!F29</f>
        <v>0</v>
      </c>
      <c r="G86" s="1">
        <f>'Données     '!G29</f>
        <v>0</v>
      </c>
      <c r="H86" s="1" t="str">
        <f>'Données     '!H29</f>
        <v>2023-24</v>
      </c>
      <c r="I86" s="1">
        <f>'Données     '!I29</f>
        <v>0</v>
      </c>
      <c r="J86" s="1" t="str">
        <f>'Données     '!J29</f>
        <v>Consommation de produits de 4ème et 5ème gamme à domicile</v>
      </c>
      <c r="K86" s="1">
        <f>'Données     '!K29</f>
        <v>0</v>
      </c>
      <c r="L86" s="1" t="str">
        <f>'Données     '!L29</f>
        <v>GIPT</v>
      </c>
      <c r="M86" s="1" t="str">
        <f>'Données     '!M29</f>
        <v>Transformation - GIPT</v>
      </c>
      <c r="N86" s="1">
        <f>'Données     '!N29</f>
        <v>0</v>
      </c>
      <c r="O86" s="1" t="str">
        <f>'Données     '!O29</f>
        <v>Consommation de produits de 4ème et 5ème gamme à domicile = 5 0 (GIPT)</v>
      </c>
      <c r="P86" s="1">
        <f>'Données     '!P29</f>
        <v>0</v>
      </c>
      <c r="Q86" s="1">
        <f>'Données     '!Q29</f>
        <v>0</v>
      </c>
      <c r="R86" s="1">
        <f>'Données     '!R29</f>
        <v>0</v>
      </c>
    </row>
    <row r="87" spans="1:18">
      <c r="A87" s="1" t="str">
        <f>Produits!$B$27</f>
        <v>Produits surgelés</v>
      </c>
      <c r="B87" s="1" t="str">
        <f>'Données     '!B30</f>
        <v>A domicile</v>
      </c>
      <c r="D87" s="1"/>
      <c r="E87" s="1">
        <f>'Données     '!E30</f>
        <v>0</v>
      </c>
      <c r="F87" s="1">
        <f>'Données     '!F30</f>
        <v>0</v>
      </c>
      <c r="G87" s="1">
        <f>'Données     '!G30</f>
        <v>0</v>
      </c>
      <c r="H87" s="1" t="str">
        <f>'Données     '!H30</f>
        <v>2023-24</v>
      </c>
      <c r="I87" s="1">
        <f>'Données     '!I30</f>
        <v>0</v>
      </c>
      <c r="J87" s="1" t="str">
        <f>'Données     '!J30</f>
        <v>Consommation de frites à domicile</v>
      </c>
      <c r="K87" s="1">
        <f>'Données     '!K30</f>
        <v>0</v>
      </c>
      <c r="L87" s="1" t="str">
        <f>'Données     '!L30</f>
        <v>GIPT</v>
      </c>
      <c r="M87" s="1" t="str">
        <f>'Données     '!M30</f>
        <v>Transformation - GIPT</v>
      </c>
      <c r="N87" s="1">
        <f>'Données     '!N30</f>
        <v>0</v>
      </c>
      <c r="O87" s="1" t="str">
        <f>'Données     '!O30</f>
        <v>Consommation de frites à domicile = 140 0 (GIPT)</v>
      </c>
      <c r="P87" s="1">
        <f>'Données     '!P30</f>
        <v>0</v>
      </c>
      <c r="Q87" s="1">
        <f>'Données     '!Q30</f>
        <v>0</v>
      </c>
      <c r="R87" s="1">
        <f>'Données     '!R30</f>
        <v>0</v>
      </c>
    </row>
    <row r="88" spans="1:18">
      <c r="A88" s="1" t="str">
        <f>Produits!$B$27</f>
        <v>Produits surgelés</v>
      </c>
      <c r="B88" s="1" t="str">
        <f>'Données     '!B31</f>
        <v>A domicile</v>
      </c>
      <c r="D88" s="1"/>
      <c r="E88" s="1">
        <f>'Données     '!E31</f>
        <v>0</v>
      </c>
      <c r="F88" s="1">
        <f>'Données     '!F31</f>
        <v>0</v>
      </c>
      <c r="G88" s="1">
        <f>'Données     '!G31</f>
        <v>0</v>
      </c>
      <c r="H88" s="1" t="str">
        <f>'Données     '!H31</f>
        <v>2023-24</v>
      </c>
      <c r="I88" s="1">
        <f>'Données     '!I31</f>
        <v>0</v>
      </c>
      <c r="J88" s="1" t="str">
        <f>'Données     '!J31</f>
        <v>Consommation de garnitures surgelées à domicile</v>
      </c>
      <c r="K88" s="1">
        <f>'Données     '!K31</f>
        <v>0</v>
      </c>
      <c r="L88" s="1" t="str">
        <f>'Données     '!L31</f>
        <v>GIPT</v>
      </c>
      <c r="M88" s="1" t="str">
        <f>'Données     '!M31</f>
        <v>Transformation - GIPT</v>
      </c>
      <c r="N88" s="1">
        <f>'Données     '!N31</f>
        <v>0</v>
      </c>
      <c r="O88" s="1" t="str">
        <f>'Données     '!O31</f>
        <v>Consommation de garnitures surgelées à domicile = 120 0 (GIPT)</v>
      </c>
      <c r="P88" s="1">
        <f>'Données     '!P31</f>
        <v>0</v>
      </c>
      <c r="Q88" s="1">
        <f>'Données     '!Q31</f>
        <v>0</v>
      </c>
      <c r="R88" s="1">
        <f>'Données     '!R31</f>
        <v>0</v>
      </c>
    </row>
    <row r="89" spans="1:18">
      <c r="A89" s="1" t="str">
        <f>'Contraintes  '!B21</f>
        <v>Chips</v>
      </c>
      <c r="B89" s="1" t="str">
        <f>Secteurs!$B$17</f>
        <v>Hors domicile</v>
      </c>
      <c r="D89" s="1"/>
      <c r="E89" s="1">
        <f>'Contraintes  '!G21</f>
        <v>0</v>
      </c>
      <c r="F89" s="1">
        <f>'Contraintes  '!H21</f>
        <v>0</v>
      </c>
      <c r="G89" s="1">
        <f>'Contraintes  '!I21</f>
        <v>0</v>
      </c>
      <c r="H89" s="1" t="str">
        <f>'Contraintes  '!J21</f>
        <v>2023-24</v>
      </c>
      <c r="I89" s="1">
        <f>'Contraintes  '!K21</f>
        <v>0</v>
      </c>
      <c r="J89" s="1" t="str">
        <f>'Contraintes  '!L21</f>
        <v>Part de la consommation de chips en restauration commerciale</v>
      </c>
      <c r="K89" s="1">
        <f>'Contraintes  '!M21</f>
        <v>0</v>
      </c>
      <c r="L89" s="1" t="str">
        <f>'Contraintes  '!N21</f>
        <v>GIPT</v>
      </c>
      <c r="M89" s="1" t="str">
        <f>'Contraintes  '!O21</f>
        <v>Transformation - GIPT</v>
      </c>
      <c r="N89" s="1">
        <f>'Contraintes  '!P21</f>
        <v>0</v>
      </c>
      <c r="O89" s="1" t="str">
        <f>'Contraintes  '!Q21</f>
        <v>Part de la consommation de chips en restauration commerciale = 4,76 % (GIPT)</v>
      </c>
      <c r="P89" s="1">
        <f>'Contraintes  '!R21</f>
        <v>0</v>
      </c>
      <c r="Q89" s="1" t="str">
        <f>'Contraintes  '!S21</f>
        <v>Données collectées:Données déterminées</v>
      </c>
      <c r="R89" s="1">
        <f>'Contraintes  '!T21</f>
        <v>0</v>
      </c>
    </row>
    <row r="90" spans="1:18">
      <c r="A90" s="1" t="str">
        <f>'Contraintes  '!B27</f>
        <v>Produits déshydratés</v>
      </c>
      <c r="B90" s="1" t="str">
        <f>Secteurs!$B$17</f>
        <v>Hors domicile</v>
      </c>
      <c r="D90" s="1"/>
      <c r="E90" s="1">
        <f>'Contraintes  '!G27</f>
        <v>0</v>
      </c>
      <c r="F90" s="1">
        <f>'Contraintes  '!H27</f>
        <v>0</v>
      </c>
      <c r="G90" s="1">
        <f>'Contraintes  '!I27</f>
        <v>0</v>
      </c>
      <c r="H90" s="1" t="str">
        <f>'Contraintes  '!J27</f>
        <v>2023-24</v>
      </c>
      <c r="I90" s="1">
        <f>'Contraintes  '!K27</f>
        <v>0</v>
      </c>
      <c r="J90" s="1" t="str">
        <f>'Contraintes  '!L27</f>
        <v>Part de la consommation de produits déshydratés en restauration commerciale</v>
      </c>
      <c r="K90" s="1">
        <f>'Contraintes  '!M27</f>
        <v>0</v>
      </c>
      <c r="L90" s="1" t="str">
        <f>'Contraintes  '!N27</f>
        <v>GIPT</v>
      </c>
      <c r="M90" s="1" t="str">
        <f>'Contraintes  '!O27</f>
        <v>Transformation - GIPT</v>
      </c>
      <c r="N90" s="1">
        <f>'Contraintes  '!P27</f>
        <v>0</v>
      </c>
      <c r="O90" s="1" t="str">
        <f>'Contraintes  '!Q27</f>
        <v>Part de la consommation de produits déshydratés en restauration commerciale = 2,44 % (GIPT)</v>
      </c>
      <c r="P90" s="1">
        <f>'Contraintes  '!R27</f>
        <v>0</v>
      </c>
      <c r="Q90" s="1" t="str">
        <f>'Contraintes  '!S27</f>
        <v>Données collectées:Données déterminées</v>
      </c>
      <c r="R90" s="1">
        <f>'Contraintes  '!T27</f>
        <v>0</v>
      </c>
    </row>
    <row r="91" spans="1:18">
      <c r="A91" s="1" t="str">
        <f>'Contraintes  '!B33</f>
        <v>Produits de 4ème et 5ème gamme</v>
      </c>
      <c r="B91" s="1" t="str">
        <f>Secteurs!$B$17</f>
        <v>Hors domicile</v>
      </c>
      <c r="D91" s="1"/>
      <c r="E91" s="1">
        <f>'Contraintes  '!G33</f>
        <v>0</v>
      </c>
      <c r="F91" s="1">
        <f>'Contraintes  '!H33</f>
        <v>0</v>
      </c>
      <c r="G91" s="1">
        <f>'Contraintes  '!I33</f>
        <v>0</v>
      </c>
      <c r="H91" s="1" t="str">
        <f>'Contraintes  '!J33</f>
        <v>2023-24</v>
      </c>
      <c r="I91" s="1">
        <f>'Contraintes  '!K33</f>
        <v>0</v>
      </c>
      <c r="J91" s="1" t="str">
        <f>'Contraintes  '!L33</f>
        <v>Part de la consommation de produits de 4ème et 5ème gamme en restauration commerciale</v>
      </c>
      <c r="K91" s="1">
        <f>'Contraintes  '!M33</f>
        <v>0</v>
      </c>
      <c r="L91" s="1" t="str">
        <f>'Contraintes  '!N33</f>
        <v>GIPT</v>
      </c>
      <c r="M91" s="1" t="str">
        <f>'Contraintes  '!O33</f>
        <v>Transformation - GIPT</v>
      </c>
      <c r="N91" s="1">
        <f>'Contraintes  '!P33</f>
        <v>0</v>
      </c>
      <c r="O91" s="1" t="str">
        <f>'Contraintes  '!Q33</f>
        <v>Part de la consommation de produits de 4ème et 5ème gamme en restauration commerciale = 29,41 % (GIPT)</v>
      </c>
      <c r="P91" s="1">
        <f>'Contraintes  '!R33</f>
        <v>0</v>
      </c>
      <c r="Q91" s="1" t="str">
        <f>'Contraintes  '!S33</f>
        <v>Données collectées:Données déterminées</v>
      </c>
      <c r="R91" s="1">
        <f>'Contraintes  '!T33</f>
        <v>0</v>
      </c>
    </row>
    <row r="92" spans="1:18">
      <c r="A92" s="1" t="str">
        <f>'Contraintes  '!B39</f>
        <v>Produits surgelés</v>
      </c>
      <c r="B92" s="1" t="str">
        <f>Secteurs!$B$17</f>
        <v>Hors domicile</v>
      </c>
      <c r="D92" s="1"/>
      <c r="E92" s="1">
        <f>'Contraintes  '!G39</f>
        <v>0</v>
      </c>
      <c r="F92" s="1">
        <f>'Contraintes  '!H39</f>
        <v>0</v>
      </c>
      <c r="G92" s="1">
        <f>'Contraintes  '!I39</f>
        <v>0</v>
      </c>
      <c r="H92" s="1" t="str">
        <f>'Contraintes  '!J39</f>
        <v>2023-24</v>
      </c>
      <c r="I92" s="1">
        <f>'Contraintes  '!K39</f>
        <v>0</v>
      </c>
      <c r="J92" s="1" t="str">
        <f>'Contraintes  '!L39</f>
        <v>Part de la consommation de produits surgelés en restauration commerciale</v>
      </c>
      <c r="K92" s="1">
        <f>'Contraintes  '!M39</f>
        <v>0</v>
      </c>
      <c r="L92" s="1" t="str">
        <f>'Contraintes  '!N39</f>
        <v>GIPT</v>
      </c>
      <c r="M92" s="1" t="str">
        <f>'Contraintes  '!O39</f>
        <v>Transformation - GIPT</v>
      </c>
      <c r="N92" s="1">
        <f>'Contraintes  '!P39</f>
        <v>0</v>
      </c>
      <c r="O92" s="1" t="str">
        <f>'Contraintes  '!Q39</f>
        <v>Part de la consommation de produits surgelés en restauration commerciale = 41,28 % (GIPT)</v>
      </c>
      <c r="P92" s="1">
        <f>'Contraintes  '!R39</f>
        <v>0</v>
      </c>
      <c r="Q92" s="1" t="str">
        <f>'Contraintes  '!S39</f>
        <v>Données collectées:Données déterminées</v>
      </c>
      <c r="R92" s="1">
        <f>'Contraintes  '!T39</f>
        <v>0</v>
      </c>
    </row>
    <row r="93" spans="1:18">
      <c r="A93" s="1" t="str">
        <f>'Contraintes  '!B45</f>
        <v>Chips</v>
      </c>
      <c r="B93" s="1" t="str">
        <f>Secteurs!$B$17</f>
        <v>Hors domicile</v>
      </c>
      <c r="D93" s="1"/>
      <c r="E93" s="1">
        <f>'Contraintes  '!G45</f>
        <v>0</v>
      </c>
      <c r="F93" s="1" t="str">
        <f>'Contraintes  '!H45</f>
        <v>2015-16:2019-20</v>
      </c>
      <c r="G93" s="1">
        <f>'Contraintes  '!I45</f>
        <v>0</v>
      </c>
      <c r="H93" s="1" t="str">
        <f>'Contraintes  '!J45</f>
        <v>2023-24</v>
      </c>
      <c r="I93" s="1">
        <f>'Contraintes  '!K45</f>
        <v>0</v>
      </c>
      <c r="J93" s="1" t="str">
        <f>'Contraintes  '!L45</f>
        <v>Part de la consommation de chips en restauration commerciale</v>
      </c>
      <c r="K93" s="1" t="str">
        <f>'Contraintes  '!M45</f>
        <v>Même répartition des circuits de distribution qu'en 2023-24</v>
      </c>
      <c r="L93" s="1" t="str">
        <f>'Contraintes  '!N45</f>
        <v>GIPT</v>
      </c>
      <c r="M93" s="1" t="str">
        <f>'Contraintes  '!O45</f>
        <v>Transformation - GIPT</v>
      </c>
      <c r="N93" s="1">
        <f>'Contraintes  '!P45</f>
        <v>0</v>
      </c>
      <c r="O93" s="1" t="str">
        <f>'Contraintes  '!Q45</f>
        <v>Part de la consommation de chips en restauration commerciale = 4,76 % (GIPT)</v>
      </c>
      <c r="P93" s="1">
        <f>'Contraintes  '!R45</f>
        <v>0</v>
      </c>
      <c r="Q93" s="1" t="str">
        <f>'Contraintes  '!S45</f>
        <v>Données collectées:Données déterminées</v>
      </c>
      <c r="R93" s="1">
        <f>'Contraintes  '!T45</f>
        <v>0</v>
      </c>
    </row>
    <row r="94" spans="1:18">
      <c r="A94" s="1" t="str">
        <f>'Contraintes  '!B51</f>
        <v>Produits déshydratés</v>
      </c>
      <c r="B94" s="1" t="str">
        <f>Secteurs!$B$17</f>
        <v>Hors domicile</v>
      </c>
      <c r="D94" s="1"/>
      <c r="E94" s="1">
        <f>'Contraintes  '!G51</f>
        <v>0</v>
      </c>
      <c r="F94" s="1" t="str">
        <f>'Contraintes  '!H51</f>
        <v>2015-16:2019-20</v>
      </c>
      <c r="G94" s="1">
        <f>'Contraintes  '!I51</f>
        <v>0</v>
      </c>
      <c r="H94" s="1" t="str">
        <f>'Contraintes  '!J51</f>
        <v>2023-24</v>
      </c>
      <c r="I94" s="1">
        <f>'Contraintes  '!K51</f>
        <v>0</v>
      </c>
      <c r="J94" s="1" t="str">
        <f>'Contraintes  '!L51</f>
        <v>Part de la consommation de produits déshydratés en restauration commerciale</v>
      </c>
      <c r="K94" s="1" t="str">
        <f>'Contraintes  '!M51</f>
        <v>Même répartition des circuits de distribution qu'en 2023-24</v>
      </c>
      <c r="L94" s="1" t="str">
        <f>'Contraintes  '!N51</f>
        <v>GIPT</v>
      </c>
      <c r="M94" s="1" t="str">
        <f>'Contraintes  '!O51</f>
        <v>Transformation - GIPT</v>
      </c>
      <c r="N94" s="1">
        <f>'Contraintes  '!P51</f>
        <v>0</v>
      </c>
      <c r="O94" s="1" t="str">
        <f>'Contraintes  '!Q51</f>
        <v>Part de la consommation de produits déshydratés en restauration commerciale = 2,44 % (GIPT)</v>
      </c>
      <c r="P94" s="1">
        <f>'Contraintes  '!R51</f>
        <v>0</v>
      </c>
      <c r="Q94" s="1" t="str">
        <f>'Contraintes  '!S51</f>
        <v>Données collectées:Données déterminées</v>
      </c>
      <c r="R94" s="1">
        <f>'Contraintes  '!T51</f>
        <v>0</v>
      </c>
    </row>
    <row r="95" spans="1:18">
      <c r="A95" s="1" t="str">
        <f>'Contraintes  '!B57</f>
        <v>Produits de 4ème et 5ème gamme</v>
      </c>
      <c r="B95" s="1" t="str">
        <f>Secteurs!$B$17</f>
        <v>Hors domicile</v>
      </c>
      <c r="D95" s="1"/>
      <c r="E95" s="1">
        <f>'Contraintes  '!G57</f>
        <v>0</v>
      </c>
      <c r="F95" s="1" t="str">
        <f>'Contraintes  '!H57</f>
        <v>2015-16:2019-20</v>
      </c>
      <c r="G95" s="1">
        <f>'Contraintes  '!I57</f>
        <v>0</v>
      </c>
      <c r="H95" s="1" t="str">
        <f>'Contraintes  '!J57</f>
        <v>2023-24</v>
      </c>
      <c r="I95" s="1">
        <f>'Contraintes  '!K57</f>
        <v>0</v>
      </c>
      <c r="J95" s="1" t="str">
        <f>'Contraintes  '!L57</f>
        <v>Part de la consommation de produits de 4ème et 5ème gamme en restauration commerciale</v>
      </c>
      <c r="K95" s="1" t="str">
        <f>'Contraintes  '!M57</f>
        <v>Même répartition des circuits de distribution qu'en 2023-24</v>
      </c>
      <c r="L95" s="1" t="str">
        <f>'Contraintes  '!N57</f>
        <v>GIPT</v>
      </c>
      <c r="M95" s="1" t="str">
        <f>'Contraintes  '!O57</f>
        <v>Transformation - GIPT</v>
      </c>
      <c r="N95" s="1">
        <f>'Contraintes  '!P57</f>
        <v>0</v>
      </c>
      <c r="O95" s="1" t="str">
        <f>'Contraintes  '!Q57</f>
        <v>Part de la consommation de produits de 4ème et 5ème gamme en restauration commerciale = 29,41 % (GIPT)</v>
      </c>
      <c r="P95" s="1">
        <f>'Contraintes  '!R57</f>
        <v>0</v>
      </c>
      <c r="Q95" s="1" t="str">
        <f>'Contraintes  '!S57</f>
        <v>Données collectées:Données déterminées</v>
      </c>
      <c r="R95" s="1">
        <f>'Contraintes  '!T57</f>
        <v>0</v>
      </c>
    </row>
    <row r="96" spans="1:18">
      <c r="A96" s="1" t="str">
        <f>'Contraintes  '!B63</f>
        <v>Produits surgelés</v>
      </c>
      <c r="B96" s="1" t="str">
        <f>Secteurs!$B$17</f>
        <v>Hors domicile</v>
      </c>
      <c r="D96" s="1"/>
      <c r="E96" s="1">
        <f>'Contraintes  '!G63</f>
        <v>0</v>
      </c>
      <c r="F96" s="1" t="str">
        <f>'Contraintes  '!H63</f>
        <v>2015-16:2019-20</v>
      </c>
      <c r="G96" s="1">
        <f>'Contraintes  '!I63</f>
        <v>0</v>
      </c>
      <c r="H96" s="1" t="str">
        <f>'Contraintes  '!J63</f>
        <v>2023-24</v>
      </c>
      <c r="I96" s="1">
        <f>'Contraintes  '!K63</f>
        <v>0</v>
      </c>
      <c r="J96" s="1" t="str">
        <f>'Contraintes  '!L63</f>
        <v>Part de la consommation de produits surgelés en restauration commerciale</v>
      </c>
      <c r="K96" s="1" t="str">
        <f>'Contraintes  '!M63</f>
        <v>Même répartition des circuits de distribution qu'en 2023-24</v>
      </c>
      <c r="L96" s="1" t="str">
        <f>'Contraintes  '!N63</f>
        <v>GIPT</v>
      </c>
      <c r="M96" s="1" t="str">
        <f>'Contraintes  '!O63</f>
        <v>Transformation - GIPT</v>
      </c>
      <c r="N96" s="1">
        <f>'Contraintes  '!P63</f>
        <v>0</v>
      </c>
      <c r="O96" s="1" t="str">
        <f>'Contraintes  '!Q63</f>
        <v>Part de la consommation de produits surgelés en restauration commerciale = 41,28 % (GIPT)</v>
      </c>
      <c r="P96" s="1">
        <f>'Contraintes  '!R63</f>
        <v>0</v>
      </c>
      <c r="Q96" s="1" t="str">
        <f>'Contraintes  '!S63</f>
        <v>Données collectées:Données déterminées</v>
      </c>
      <c r="R96" s="1">
        <f>'Contraintes  '!T63</f>
        <v>0</v>
      </c>
    </row>
    <row r="97" spans="1:18">
      <c r="A97" s="1" t="str">
        <f>Produits!$B$8</f>
        <v>Pommes de terre de consommation</v>
      </c>
      <c r="B97" s="1" t="str">
        <f>'Données     '!B8</f>
        <v>Industrie alimentaire</v>
      </c>
      <c r="D97" s="1"/>
      <c r="E97" s="1">
        <f>'Données     '!E8</f>
        <v>0</v>
      </c>
      <c r="F97" s="1">
        <f>'Données     '!F8</f>
        <v>0</v>
      </c>
      <c r="G97" s="1">
        <f>'Données     '!G8</f>
        <v>0</v>
      </c>
      <c r="H97" s="1" t="str">
        <f>'Données     '!H8</f>
        <v>2019-20</v>
      </c>
      <c r="I97" s="1">
        <f>'Données     '!I8</f>
        <v>0</v>
      </c>
      <c r="J97" s="1" t="str">
        <f>'Données     '!J8</f>
        <v>Consommation de pommes de terre produites sous contrat par l'industrie alimentaire</v>
      </c>
      <c r="K97" s="1">
        <f>'Données     '!K8</f>
        <v>0</v>
      </c>
      <c r="L97" s="1" t="str">
        <f>'Données     '!L8</f>
        <v>GIPT</v>
      </c>
      <c r="M97" s="1" t="str">
        <f>'Données     '!M8</f>
        <v>Transformation - GIPT</v>
      </c>
      <c r="N97" s="1">
        <f>'Données     '!N8</f>
        <v>0</v>
      </c>
      <c r="O97" s="1" t="str">
        <f>'Données     '!O8</f>
        <v>Consommation de pommes de terre produites sous contrat par l'industrie alimentaire = 938 0 (GIPT)</v>
      </c>
      <c r="P97" s="1">
        <f>'Données     '!P8</f>
        <v>0</v>
      </c>
      <c r="Q97" s="1" t="str">
        <f>'Données     '!Q8</f>
        <v>Données collectées</v>
      </c>
      <c r="R97" s="1">
        <f>'Données     '!R8</f>
        <v>0</v>
      </c>
    </row>
    <row r="98" spans="1:18">
      <c r="A98" s="1" t="str">
        <f>Produits!$B$8</f>
        <v>Pommes de terre de consommation</v>
      </c>
      <c r="B98" s="1" t="str">
        <f>'Données     '!B9</f>
        <v>Industrie alimentaire</v>
      </c>
      <c r="D98" s="1"/>
      <c r="E98" s="1">
        <f>'Données     '!E9</f>
        <v>0</v>
      </c>
      <c r="F98" s="1">
        <f>'Données     '!F9</f>
        <v>0</v>
      </c>
      <c r="G98" s="1">
        <f>'Données     '!G9</f>
        <v>0</v>
      </c>
      <c r="H98" s="1" t="str">
        <f>'Données     '!H9</f>
        <v>2019-20</v>
      </c>
      <c r="I98" s="1">
        <f>'Données     '!I9</f>
        <v>0</v>
      </c>
      <c r="J98" s="1" t="str">
        <f>'Données     '!J9</f>
        <v>Consommation de pommes de terre produites hors contrat par l'industrie alimentaire</v>
      </c>
      <c r="K98" s="1">
        <f>'Données     '!K9</f>
        <v>0</v>
      </c>
      <c r="L98" s="1" t="str">
        <f>'Données     '!L9</f>
        <v>GIPT</v>
      </c>
      <c r="M98" s="1" t="str">
        <f>'Données     '!M9</f>
        <v>Transformation - GIPT</v>
      </c>
      <c r="N98" s="1">
        <f>'Données     '!N9</f>
        <v>0</v>
      </c>
      <c r="O98" s="1" t="str">
        <f>'Données     '!O9</f>
        <v>Consommation de pommes de terre produites hors contrat par l'industrie alimentaire = 97 0 (GIPT)</v>
      </c>
      <c r="P98" s="1">
        <f>'Données     '!P9</f>
        <v>0</v>
      </c>
      <c r="Q98" s="1" t="str">
        <f>'Données     '!Q9</f>
        <v>Données collectées</v>
      </c>
      <c r="R98" s="1">
        <f>'Données     '!R9</f>
        <v>0</v>
      </c>
    </row>
    <row r="99" spans="1:18">
      <c r="A99" s="1" t="str">
        <f>Produits!$B$8</f>
        <v>Pommes de terre de consommation</v>
      </c>
      <c r="B99" s="1" t="str">
        <f>'Données     '!B10</f>
        <v>Industrie alimentaire</v>
      </c>
      <c r="D99" s="1"/>
      <c r="E99" s="1">
        <f>'Données     '!E10</f>
        <v>0</v>
      </c>
      <c r="F99" s="1">
        <f>'Données     '!F10</f>
        <v>0</v>
      </c>
      <c r="G99" s="1">
        <f>'Données     '!G10</f>
        <v>0</v>
      </c>
      <c r="H99" s="1" t="str">
        <f>'Données     '!H10</f>
        <v>2019-20</v>
      </c>
      <c r="I99" s="1">
        <f>'Données     '!I10</f>
        <v>0</v>
      </c>
      <c r="J99" s="1" t="str">
        <f>'Données     '!J10</f>
        <v>Consommation de pommes de terre importées par l'industrie alimentaire</v>
      </c>
      <c r="K99" s="1">
        <f>'Données     '!K10</f>
        <v>0</v>
      </c>
      <c r="L99" s="1" t="str">
        <f>'Données     '!L10</f>
        <v>GIPT</v>
      </c>
      <c r="M99" s="1" t="str">
        <f>'Données     '!M10</f>
        <v>Transformation - GIPT</v>
      </c>
      <c r="N99" s="1">
        <f>'Données     '!N10</f>
        <v>0</v>
      </c>
      <c r="O99" s="1" t="str">
        <f>'Données     '!O10</f>
        <v>Consommation de pommes de terre importées par l'industrie alimentaire = 145 0 (GIPT)</v>
      </c>
      <c r="P99" s="1">
        <f>'Données     '!P10</f>
        <v>0</v>
      </c>
      <c r="Q99" s="1" t="str">
        <f>'Données     '!Q10</f>
        <v>Données collectées</v>
      </c>
      <c r="R99" s="1">
        <f>'Données     '!R10</f>
        <v>0</v>
      </c>
    </row>
    <row r="100" spans="1:18">
      <c r="A100" s="1" t="str">
        <f>Produits!$B$8</f>
        <v>Pommes de terre de consommation</v>
      </c>
      <c r="B100" s="1" t="str">
        <f>'Données     '!B11</f>
        <v>Industrie alimentaire</v>
      </c>
      <c r="D100" s="1"/>
      <c r="E100" s="1">
        <f>'Données     '!E11</f>
        <v>0</v>
      </c>
      <c r="F100" s="1">
        <f>'Données     '!F11</f>
        <v>0</v>
      </c>
      <c r="G100" s="1">
        <f>'Données     '!G11</f>
        <v>0</v>
      </c>
      <c r="H100" s="1" t="str">
        <f>'Données     '!H11</f>
        <v>2023-24</v>
      </c>
      <c r="I100" s="1">
        <f>'Données     '!I11</f>
        <v>0</v>
      </c>
      <c r="J100" s="1" t="str">
        <f>'Données     '!J11</f>
        <v>Consommation de pommes de terre produites sous contrat par l'industrie alimentaire</v>
      </c>
      <c r="K100" s="1">
        <f>'Données     '!K11</f>
        <v>0</v>
      </c>
      <c r="L100" s="1" t="str">
        <f>'Données     '!L11</f>
        <v>GIPT</v>
      </c>
      <c r="M100" s="1" t="str">
        <f>'Données     '!M11</f>
        <v>Transformation - GIPT</v>
      </c>
      <c r="N100" s="1">
        <f>'Données     '!N11</f>
        <v>0</v>
      </c>
      <c r="O100" s="1" t="str">
        <f>'Données     '!O11</f>
        <v>Consommation de pommes de terre produites sous contrat par l'industrie alimentaire = 1235 0 (GIPT)</v>
      </c>
      <c r="P100" s="1">
        <f>'Données     '!P11</f>
        <v>0</v>
      </c>
      <c r="Q100" s="1" t="str">
        <f>'Données     '!Q11</f>
        <v>Données collectées</v>
      </c>
      <c r="R100" s="1">
        <f>'Données     '!R11</f>
        <v>0</v>
      </c>
    </row>
    <row r="101" spans="1:18">
      <c r="A101" s="1" t="str">
        <f>Produits!$B$8</f>
        <v>Pommes de terre de consommation</v>
      </c>
      <c r="B101" s="1" t="str">
        <f>'Données     '!B12</f>
        <v>Industrie alimentaire</v>
      </c>
      <c r="D101" s="1"/>
      <c r="E101" s="1">
        <f>'Données     '!E12</f>
        <v>0</v>
      </c>
      <c r="F101" s="1">
        <f>'Données     '!F12</f>
        <v>0</v>
      </c>
      <c r="G101" s="1">
        <f>'Données     '!G12</f>
        <v>0</v>
      </c>
      <c r="H101" s="1" t="str">
        <f>'Données     '!H12</f>
        <v>2023-24</v>
      </c>
      <c r="I101" s="1">
        <f>'Données     '!I12</f>
        <v>0</v>
      </c>
      <c r="J101" s="1" t="str">
        <f>'Données     '!J12</f>
        <v>Consommation de pommes de terre produites hors contrat par l'industrie alimentaire</v>
      </c>
      <c r="K101" s="1">
        <f>'Données     '!K12</f>
        <v>0</v>
      </c>
      <c r="L101" s="1" t="str">
        <f>'Données     '!L12</f>
        <v>GIPT</v>
      </c>
      <c r="M101" s="1" t="str">
        <f>'Données     '!M12</f>
        <v>Transformation - GIPT</v>
      </c>
      <c r="N101" s="1">
        <f>'Données     '!N12</f>
        <v>0</v>
      </c>
      <c r="O101" s="1" t="str">
        <f>'Données     '!O12</f>
        <v>Consommation de pommes de terre produites hors contrat par l'industrie alimentaire = 130 0 (GIPT)</v>
      </c>
      <c r="P101" s="1">
        <f>'Données     '!P12</f>
        <v>0</v>
      </c>
      <c r="Q101" s="1" t="str">
        <f>'Données     '!Q12</f>
        <v>Données collectées</v>
      </c>
      <c r="R101" s="1">
        <f>'Données     '!R12</f>
        <v>0</v>
      </c>
    </row>
    <row r="102" spans="1:18">
      <c r="A102" s="1" t="str">
        <f>Produits!$B$8</f>
        <v>Pommes de terre de consommation</v>
      </c>
      <c r="B102" s="1" t="str">
        <f>'Données     '!B13</f>
        <v>Industrie alimentaire</v>
      </c>
      <c r="D102" s="1"/>
      <c r="E102" s="1">
        <f>'Données     '!E13</f>
        <v>0</v>
      </c>
      <c r="F102" s="1">
        <f>'Données     '!F13</f>
        <v>0</v>
      </c>
      <c r="G102" s="1">
        <f>'Données     '!G13</f>
        <v>0</v>
      </c>
      <c r="H102" s="1" t="str">
        <f>'Données     '!H13</f>
        <v>2023-24</v>
      </c>
      <c r="I102" s="1">
        <f>'Données     '!I13</f>
        <v>0</v>
      </c>
      <c r="J102" s="1" t="str">
        <f>'Données     '!J13</f>
        <v>Consommation de pommes de terre importées par l'industrie alimentaire</v>
      </c>
      <c r="K102" s="1">
        <f>'Données     '!K13</f>
        <v>0</v>
      </c>
      <c r="L102" s="1" t="str">
        <f>'Données     '!L13</f>
        <v>GIPT</v>
      </c>
      <c r="M102" s="1" t="str">
        <f>'Données     '!M13</f>
        <v>Transformation - GIPT</v>
      </c>
      <c r="N102" s="1">
        <f>'Données     '!N13</f>
        <v>0</v>
      </c>
      <c r="O102" s="1" t="str">
        <f>'Données     '!O13</f>
        <v>Consommation de pommes de terre importées par l'industrie alimentaire = 244 0 (GIPT)</v>
      </c>
      <c r="P102" s="1">
        <f>'Données     '!P13</f>
        <v>0</v>
      </c>
      <c r="Q102" s="1" t="str">
        <f>'Données     '!Q13</f>
        <v>Données collectées</v>
      </c>
      <c r="R102" s="1">
        <f>'Données     '!R13</f>
        <v>0</v>
      </c>
    </row>
    <row r="103" spans="1:18">
      <c r="A103" s="1" t="str">
        <f>Produits!$B$8</f>
        <v>Pommes de terre de consommation</v>
      </c>
      <c r="B103" s="1" t="str">
        <f>'Données      '!B2</f>
        <v>Industrie alimentaire</v>
      </c>
      <c r="D103" s="1"/>
      <c r="E103" s="1">
        <f>'Données      '!E2</f>
        <v>0</v>
      </c>
      <c r="F103" s="1" t="str">
        <f>'Données      '!F2</f>
        <v>2015-16</v>
      </c>
      <c r="G103" s="1">
        <f>'Données      '!G2</f>
        <v>0</v>
      </c>
      <c r="H103" s="1" t="str">
        <f>'Données      '!H2</f>
        <v>2015-16</v>
      </c>
      <c r="I103" s="1">
        <f>'Données      '!I2</f>
        <v>0</v>
      </c>
      <c r="J103" s="1" t="str">
        <f>'Données      '!J2</f>
        <v>Consommation de pommes de terre produites sous contrat par l'industrie alimentaire</v>
      </c>
      <c r="K103" s="1">
        <f>'Données      '!K2</f>
        <v>0</v>
      </c>
      <c r="L103" s="1" t="str">
        <f>'Données      '!L2</f>
        <v>FranceAgriMer</v>
      </c>
      <c r="M103" s="1" t="str">
        <f>'Données      '!M2</f>
        <v>Transformation - FranceAgriMer</v>
      </c>
      <c r="N103" s="1">
        <f>'Données      '!N2</f>
        <v>0</v>
      </c>
      <c r="O103" s="1" t="str">
        <f>'Données      '!O2</f>
        <v>Consommation de pommes de terre produites sous contrat par l'industrie alimentaire = 836 0 (FranceAgriMer)</v>
      </c>
      <c r="P103" s="1">
        <f>'Données      '!P2</f>
        <v>0</v>
      </c>
      <c r="Q103" s="1" t="str">
        <f>'Données      '!Q2</f>
        <v>Données collectées</v>
      </c>
      <c r="R103" s="1">
        <f>'Données      '!R2</f>
        <v>0</v>
      </c>
    </row>
    <row r="104" spans="1:18">
      <c r="A104" s="1" t="str">
        <f>Produits!$B$8</f>
        <v>Pommes de terre de consommation</v>
      </c>
      <c r="B104" s="1" t="str">
        <f>'Données      '!B3</f>
        <v>Industrie alimentaire</v>
      </c>
      <c r="D104" s="1"/>
      <c r="E104" s="1">
        <f>'Données      '!E3</f>
        <v>0</v>
      </c>
      <c r="F104" s="1" t="str">
        <f>'Données      '!F3</f>
        <v>2015-16</v>
      </c>
      <c r="G104" s="1">
        <f>'Données      '!G3</f>
        <v>0</v>
      </c>
      <c r="H104" s="1" t="str">
        <f>'Données      '!H3</f>
        <v>2015-16</v>
      </c>
      <c r="I104" s="1">
        <f>'Données      '!I3</f>
        <v>0</v>
      </c>
      <c r="J104" s="1" t="str">
        <f>'Données      '!J3</f>
        <v>Consommation de pommes de terre produites hors contrat par l'industrie alimentaire</v>
      </c>
      <c r="K104" s="1">
        <f>'Données      '!K3</f>
        <v>0</v>
      </c>
      <c r="L104" s="1" t="str">
        <f>'Données      '!L3</f>
        <v>FranceAgriMer</v>
      </c>
      <c r="M104" s="1" t="str">
        <f>'Données      '!M3</f>
        <v>Transformation - FranceAgriMer</v>
      </c>
      <c r="N104" s="1">
        <f>'Données      '!N3</f>
        <v>0</v>
      </c>
      <c r="O104" s="1" t="str">
        <f>'Données      '!O3</f>
        <v>Consommation de pommes de terre produites hors contrat par l'industrie alimentaire = 85 0 (FranceAgriMer)</v>
      </c>
      <c r="P104" s="1">
        <f>'Données      '!P3</f>
        <v>0</v>
      </c>
      <c r="Q104" s="1" t="str">
        <f>'Données      '!Q3</f>
        <v>Données collectées</v>
      </c>
      <c r="R104" s="1">
        <f>'Données      '!R3</f>
        <v>0</v>
      </c>
    </row>
    <row r="105" spans="1:18">
      <c r="A105" s="1" t="str">
        <f>Produits!$B$8</f>
        <v>Pommes de terre de consommation</v>
      </c>
      <c r="B105" s="1" t="str">
        <f>'Données      '!B4</f>
        <v>Industrie alimentaire</v>
      </c>
      <c r="D105" s="1"/>
      <c r="E105" s="1">
        <f>'Données      '!E4</f>
        <v>0</v>
      </c>
      <c r="F105" s="1" t="str">
        <f>'Données      '!F4</f>
        <v>2015-16</v>
      </c>
      <c r="G105" s="1">
        <f>'Données      '!G4</f>
        <v>0</v>
      </c>
      <c r="H105" s="1" t="str">
        <f>'Données      '!H4</f>
        <v>2015-16</v>
      </c>
      <c r="I105" s="1">
        <f>'Données      '!I4</f>
        <v>0</v>
      </c>
      <c r="J105" s="1" t="str">
        <f>'Données      '!J4</f>
        <v>Consommation de pommes de terre importées par l'industrie alimentaire</v>
      </c>
      <c r="K105" s="1">
        <f>'Données      '!K4</f>
        <v>0</v>
      </c>
      <c r="L105" s="1" t="str">
        <f>'Données      '!L4</f>
        <v>FranceAgriMer</v>
      </c>
      <c r="M105" s="1" t="str">
        <f>'Données      '!M4</f>
        <v>Transformation - FranceAgriMer</v>
      </c>
      <c r="N105" s="1">
        <f>'Données      '!N4</f>
        <v>0</v>
      </c>
      <c r="O105" s="1" t="str">
        <f>'Données      '!O4</f>
        <v>Consommation de pommes de terre importées par l'industrie alimentaire = 197 0 (FranceAgriMer)</v>
      </c>
      <c r="P105" s="1">
        <f>'Données      '!P4</f>
        <v>0</v>
      </c>
      <c r="Q105" s="1" t="str">
        <f>'Données      '!Q4</f>
        <v>Données collectées</v>
      </c>
      <c r="R105" s="1">
        <f>'Données      '!R4</f>
        <v>0</v>
      </c>
    </row>
    <row r="106" spans="1:18">
      <c r="A106" s="1" t="str">
        <f>'Contraintes   '!B5</f>
        <v>Fécule de pommes de terre</v>
      </c>
      <c r="B106" s="1" t="str">
        <f>Secteurs!$B$22</f>
        <v>Autres industries</v>
      </c>
      <c r="D106" s="1"/>
      <c r="E106" s="1">
        <f>'Contraintes   '!G5</f>
        <v>0</v>
      </c>
      <c r="F106" s="1">
        <f>'Contraintes   '!H5</f>
        <v>0</v>
      </c>
      <c r="G106" s="1">
        <f>'Contraintes   '!I5</f>
        <v>0</v>
      </c>
      <c r="H106" s="1">
        <f>'Contraintes   '!J5</f>
        <v>2019</v>
      </c>
      <c r="I106" s="1">
        <f>'Contraintes   '!K5</f>
        <v>0</v>
      </c>
      <c r="J106" s="1" t="str">
        <f>'Contraintes   '!L5</f>
        <v>Part de la consommation de fécule par la Chimie-Pharmacie</v>
      </c>
      <c r="K106" s="1" t="str">
        <f>'Contraintes   '!M5</f>
        <v>Utilisation de la donnée 2019</v>
      </c>
      <c r="L106" s="1" t="str">
        <f>'Contraintes   '!N5</f>
        <v>FranceAgriMer</v>
      </c>
      <c r="M106" s="1" t="str">
        <f>'Contraintes   '!O5</f>
        <v>Transformation - FranceAgriMer</v>
      </c>
      <c r="N106" s="1">
        <f>'Contraintes   '!P5</f>
        <v>0</v>
      </c>
      <c r="O106" s="1" t="str">
        <f>'Contraintes   '!Q5</f>
        <v>Part de la consommation de fécule par la Chimie-Pharmacie = 6 % (FranceAgriMer)</v>
      </c>
      <c r="P106" s="1">
        <f>'Contraintes   '!R5</f>
        <v>0</v>
      </c>
      <c r="Q106" s="1" t="str">
        <f>'Contraintes   '!S5</f>
        <v>Données collectées:Données déterminées</v>
      </c>
      <c r="R106" s="1">
        <f>'Contraintes   '!T5</f>
        <v>0</v>
      </c>
    </row>
    <row r="107" spans="1:18">
      <c r="A107" s="1" t="str">
        <f>'Contraintes   '!B7</f>
        <v>Fécule de pommes de terre</v>
      </c>
      <c r="B107" s="1" t="str">
        <f>Secteurs!$B$22</f>
        <v>Autres industries</v>
      </c>
      <c r="D107" s="1"/>
      <c r="E107" s="1">
        <f>'Contraintes   '!G7</f>
        <v>0</v>
      </c>
      <c r="F107" s="1">
        <f>'Contraintes   '!H7</f>
        <v>0</v>
      </c>
      <c r="G107" s="1">
        <f>'Contraintes   '!I7</f>
        <v>0</v>
      </c>
      <c r="H107" s="1">
        <f>'Contraintes   '!J7</f>
        <v>2019</v>
      </c>
      <c r="I107" s="1">
        <f>'Contraintes   '!K7</f>
        <v>0</v>
      </c>
      <c r="J107" s="1" t="str">
        <f>'Contraintes   '!L7</f>
        <v>Part de la consommation de fécule par la Papetrie-Cartonnerie</v>
      </c>
      <c r="K107" s="1" t="str">
        <f>'Contraintes   '!M7</f>
        <v>Utilisation de la donnée 2019</v>
      </c>
      <c r="L107" s="1" t="str">
        <f>'Contraintes   '!N7</f>
        <v>FranceAgriMer</v>
      </c>
      <c r="M107" s="1" t="str">
        <f>'Contraintes   '!O7</f>
        <v>Transformation - FranceAgriMer</v>
      </c>
      <c r="N107" s="1">
        <f>'Contraintes   '!P7</f>
        <v>0</v>
      </c>
      <c r="O107" s="1" t="str">
        <f>'Contraintes   '!Q7</f>
        <v>Part de la consommation de fécule par la Papetrie-Cartonnerie = 24 % (FranceAgriMer)</v>
      </c>
      <c r="P107" s="1">
        <f>'Contraintes   '!R7</f>
        <v>0</v>
      </c>
      <c r="Q107" s="1" t="str">
        <f>'Contraintes   '!S7</f>
        <v>Données collectées:Données déterminées</v>
      </c>
      <c r="R107" s="1">
        <f>'Contraintes   '!T7</f>
        <v>0</v>
      </c>
    </row>
    <row r="108" spans="1:18">
      <c r="A108" s="1" t="str">
        <f>'Contraintes   '!B11</f>
        <v>Fécule de pommes de terre</v>
      </c>
      <c r="B108" s="1" t="str">
        <f>Secteurs!$B$22</f>
        <v>Autres industries</v>
      </c>
      <c r="D108" s="1"/>
      <c r="E108" s="1">
        <f>'Contraintes   '!G11</f>
        <v>0</v>
      </c>
      <c r="F108" s="1">
        <f>'Contraintes   '!H11</f>
        <v>0</v>
      </c>
      <c r="G108" s="1">
        <f>'Contraintes   '!I11</f>
        <v>0</v>
      </c>
      <c r="H108" s="1">
        <f>'Contraintes   '!J11</f>
        <v>2019</v>
      </c>
      <c r="I108" s="1">
        <f>'Contraintes   '!K11</f>
        <v>0</v>
      </c>
      <c r="J108" s="1" t="str">
        <f>'Contraintes   '!L11</f>
        <v>Part de la consommation de fécule par la Chimie-Pharmacie</v>
      </c>
      <c r="K108" s="1" t="str">
        <f>'Contraintes   '!M11</f>
        <v>Utilisation de la donnée 2019</v>
      </c>
      <c r="L108" s="1" t="str">
        <f>'Contraintes   '!N11</f>
        <v>FranceAgriMer</v>
      </c>
      <c r="M108" s="1" t="str">
        <f>'Contraintes   '!O11</f>
        <v>Transformation - FranceAgriMer</v>
      </c>
      <c r="N108" s="1">
        <f>'Contraintes   '!P11</f>
        <v>0</v>
      </c>
      <c r="O108" s="1" t="str">
        <f>'Contraintes   '!Q11</f>
        <v>Part de la consommation de fécule par la Chimie-Pharmacie = 6 % (FranceAgriMer)</v>
      </c>
      <c r="P108" s="1">
        <f>'Contraintes   '!R11</f>
        <v>0</v>
      </c>
      <c r="Q108" s="1" t="str">
        <f>'Contraintes   '!S11</f>
        <v>Données collectées:Données déterminées</v>
      </c>
      <c r="R108" s="1">
        <f>'Contraintes   '!T11</f>
        <v>0</v>
      </c>
    </row>
    <row r="109" spans="1:18">
      <c r="A109" s="1" t="str">
        <f>'Contraintes   '!B13</f>
        <v>Fécule de pommes de terre</v>
      </c>
      <c r="B109" s="1" t="str">
        <f>Secteurs!$B$22</f>
        <v>Autres industries</v>
      </c>
      <c r="D109" s="1"/>
      <c r="E109" s="1">
        <f>'Contraintes   '!G13</f>
        <v>0</v>
      </c>
      <c r="F109" s="1">
        <f>'Contraintes   '!H13</f>
        <v>0</v>
      </c>
      <c r="G109" s="1">
        <f>'Contraintes   '!I13</f>
        <v>0</v>
      </c>
      <c r="H109" s="1">
        <f>'Contraintes   '!J13</f>
        <v>2019</v>
      </c>
      <c r="I109" s="1">
        <f>'Contraintes   '!K13</f>
        <v>0</v>
      </c>
      <c r="J109" s="1" t="str">
        <f>'Contraintes   '!L13</f>
        <v>Part de la consommation de fécule par la Papetrie-Cartonnerie</v>
      </c>
      <c r="K109" s="1" t="str">
        <f>'Contraintes   '!M13</f>
        <v>Utilisation de la donnée 2019</v>
      </c>
      <c r="L109" s="1" t="str">
        <f>'Contraintes   '!N13</f>
        <v>FranceAgriMer</v>
      </c>
      <c r="M109" s="1" t="str">
        <f>'Contraintes   '!O13</f>
        <v>Transformation - FranceAgriMer</v>
      </c>
      <c r="N109" s="1">
        <f>'Contraintes   '!P13</f>
        <v>0</v>
      </c>
      <c r="O109" s="1" t="str">
        <f>'Contraintes   '!Q13</f>
        <v>Part de la consommation de fécule par la Papetrie-Cartonnerie = 24 % (FranceAgriMer)</v>
      </c>
      <c r="P109" s="1">
        <f>'Contraintes   '!R13</f>
        <v>0</v>
      </c>
      <c r="Q109" s="1" t="str">
        <f>'Contraintes   '!S13</f>
        <v>Données collectées:Données déterminées</v>
      </c>
      <c r="R109" s="1">
        <f>'Contraintes   '!T13</f>
        <v>0</v>
      </c>
    </row>
    <row r="110" spans="1:18">
      <c r="A110" s="1" t="str">
        <f>'Données '!A3</f>
        <v>Culture destinée aux plants</v>
      </c>
      <c r="B110" s="1" t="str">
        <f>Produits!$B$8</f>
        <v>Pommes de terre de consommation</v>
      </c>
      <c r="D110" s="1"/>
      <c r="E110" s="1">
        <f>'Données '!E3</f>
        <v>0</v>
      </c>
      <c r="F110" s="1">
        <f>'Données '!F3</f>
        <v>0</v>
      </c>
      <c r="G110" s="1">
        <f>'Données '!G3</f>
        <v>0</v>
      </c>
      <c r="H110" s="1" t="str">
        <f>'Données '!H3</f>
        <v>2015-16</v>
      </c>
      <c r="I110" s="1">
        <f>'Données '!I3</f>
        <v>0</v>
      </c>
      <c r="J110" s="1" t="str">
        <f>'Données '!J3</f>
        <v>Récolte de dessus de plants</v>
      </c>
      <c r="K110" s="1">
        <f>'Données '!K3</f>
        <v>0</v>
      </c>
      <c r="L110" s="1" t="str">
        <f>'Données '!L3</f>
        <v>Agreste - Statistique agricole annuelle - SSP</v>
      </c>
      <c r="M110" s="1" t="str">
        <f>'Données '!M3</f>
        <v>Récolte - AGRESTE</v>
      </c>
      <c r="N110" s="1">
        <f>'Données '!N3</f>
        <v>0</v>
      </c>
      <c r="O110" s="1" t="str">
        <f>'Données '!O3</f>
        <v>Récolte de dessus de plants = 80 0 (Agreste - Statistique agricole annuelle - SSP)</v>
      </c>
      <c r="P110" s="1">
        <f>'Données '!P3</f>
        <v>0</v>
      </c>
      <c r="Q110" s="1" t="str">
        <f>'Données '!Q3</f>
        <v>Données collectées</v>
      </c>
      <c r="R110" s="1">
        <f>'Données '!R3</f>
        <v>0</v>
      </c>
    </row>
    <row r="111" spans="1:18">
      <c r="A111" s="1" t="str">
        <f>'Données '!A8</f>
        <v>Culture destinée aux plants</v>
      </c>
      <c r="B111" s="1" t="str">
        <f>Produits!$B$8</f>
        <v>Pommes de terre de consommation</v>
      </c>
      <c r="D111" s="1"/>
      <c r="E111" s="1">
        <f>'Données '!E8</f>
        <v>0</v>
      </c>
      <c r="F111" s="1">
        <f>'Données '!F8</f>
        <v>0</v>
      </c>
      <c r="G111" s="1">
        <f>'Données '!G8</f>
        <v>0</v>
      </c>
      <c r="H111" s="1" t="str">
        <f>'Données '!H8</f>
        <v>2019-20</v>
      </c>
      <c r="I111" s="1">
        <f>'Données '!I8</f>
        <v>0</v>
      </c>
      <c r="J111" s="1" t="str">
        <f>'Données '!J8</f>
        <v>Récolte de dessus de plants</v>
      </c>
      <c r="K111" s="1">
        <f>'Données '!K8</f>
        <v>0</v>
      </c>
      <c r="L111" s="1" t="str">
        <f>'Données '!L8</f>
        <v>Agreste - Statistique agricole annuelle - SSP</v>
      </c>
      <c r="M111" s="1" t="str">
        <f>'Données '!M8</f>
        <v>Récolte - AGRESTE</v>
      </c>
      <c r="N111" s="1">
        <f>'Données '!N8</f>
        <v>0</v>
      </c>
      <c r="O111" s="1" t="str">
        <f>'Données '!O8</f>
        <v>Récolte de dessus de plants = 95 0 (Agreste - Statistique agricole annuelle - SSP)</v>
      </c>
      <c r="P111" s="1">
        <f>'Données '!P8</f>
        <v>0</v>
      </c>
      <c r="Q111" s="1" t="str">
        <f>'Données '!Q8</f>
        <v>Données collectées</v>
      </c>
      <c r="R111" s="1">
        <f>'Données '!R8</f>
        <v>0</v>
      </c>
    </row>
    <row r="112" spans="1:18">
      <c r="A112" s="1" t="str">
        <f>'Données '!A13</f>
        <v>Culture destinée aux plants</v>
      </c>
      <c r="B112" s="1" t="str">
        <f>Produits!$B$8</f>
        <v>Pommes de terre de consommation</v>
      </c>
      <c r="D112" s="1"/>
      <c r="E112" s="1">
        <f>'Données '!E13</f>
        <v>0</v>
      </c>
      <c r="F112" s="1">
        <f>'Données '!F13</f>
        <v>0</v>
      </c>
      <c r="G112" s="1">
        <f>'Données '!G13</f>
        <v>0</v>
      </c>
      <c r="H112" s="1" t="str">
        <f>'Données '!H13</f>
        <v>2023-24</v>
      </c>
      <c r="I112" s="1">
        <f>'Données '!I13</f>
        <v>0</v>
      </c>
      <c r="J112" s="1" t="str">
        <f>'Données '!J13</f>
        <v>Récolte de dessus de plants</v>
      </c>
      <c r="K112" s="1">
        <f>'Données '!K13</f>
        <v>0</v>
      </c>
      <c r="L112" s="1" t="str">
        <f>'Données '!L13</f>
        <v>Agreste - Statistique agricole annuelle - SSP</v>
      </c>
      <c r="M112" s="1" t="str">
        <f>'Données '!M13</f>
        <v>Récolte - AGRESTE</v>
      </c>
      <c r="N112" s="1">
        <f>'Données '!N13</f>
        <v>0</v>
      </c>
      <c r="O112" s="1" t="str">
        <f>'Données '!O13</f>
        <v>Récolte de dessus de plants = 102 0 (Agreste - Statistique agricole annuelle - SSP)</v>
      </c>
      <c r="P112" s="1">
        <f>'Données '!P13</f>
        <v>0</v>
      </c>
      <c r="Q112" s="1" t="str">
        <f>'Données '!Q13</f>
        <v>Données collectées</v>
      </c>
      <c r="R112" s="1">
        <f>'Données '!R13</f>
        <v>0</v>
      </c>
    </row>
  </sheetData>
  <mergeCells count="1">
    <mergeCell ref="T2:T35"/>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064A2"/>
  </sheetPr>
  <dimension ref="A1:T2218"/>
  <sheetViews>
    <sheetView workbookViewId="0"/>
  </sheetViews>
  <sheetFormatPr baseColWidth="10" defaultColWidth="8.88671875" defaultRowHeight="14.4"/>
  <cols>
    <col min="1" max="2" width="334" customWidth="1"/>
    <col min="3" max="3" width="22" customWidth="1"/>
    <col min="4" max="4" width="16" customWidth="1"/>
    <col min="5" max="5" width="13" customWidth="1"/>
    <col min="6" max="6" width="22" customWidth="1"/>
    <col min="7" max="7" width="36" customWidth="1"/>
    <col min="8" max="8" width="391" customWidth="1"/>
    <col min="9" max="9" width="53" customWidth="1"/>
    <col min="10" max="10" width="119" customWidth="1"/>
    <col min="11" max="11" width="32" customWidth="1"/>
    <col min="12" max="12" width="331" customWidth="1"/>
    <col min="13" max="14" width="38" customWidth="1"/>
    <col min="15" max="15" width="29" customWidth="1"/>
    <col min="16" max="16" width="47" customWidth="1"/>
    <col min="17" max="17" width="71" customWidth="1"/>
    <col min="18" max="18" width="26" customWidth="1"/>
    <col min="19" max="20" width="24" customWidth="1"/>
  </cols>
  <sheetData>
    <row r="1" spans="1:20" ht="15" customHeight="1">
      <c r="A1" s="322" t="s">
        <v>333</v>
      </c>
      <c r="B1" s="322" t="s">
        <v>334</v>
      </c>
      <c r="C1" s="322" t="s">
        <v>178</v>
      </c>
      <c r="D1" s="322" t="s">
        <v>180</v>
      </c>
      <c r="E1" s="322" t="s">
        <v>182</v>
      </c>
      <c r="F1" s="322" t="s">
        <v>183</v>
      </c>
      <c r="G1" s="322" t="s">
        <v>185</v>
      </c>
      <c r="H1" s="322" t="s">
        <v>188</v>
      </c>
      <c r="I1" s="322" t="s">
        <v>190</v>
      </c>
      <c r="J1" s="322" t="s">
        <v>192</v>
      </c>
      <c r="K1" s="322" t="s">
        <v>194</v>
      </c>
      <c r="L1" s="322" t="s">
        <v>197</v>
      </c>
      <c r="M1" s="322" t="s">
        <v>199</v>
      </c>
      <c r="N1" s="322" t="s">
        <v>201</v>
      </c>
      <c r="O1" s="322" t="s">
        <v>204</v>
      </c>
      <c r="P1" s="322" t="s">
        <v>208</v>
      </c>
      <c r="Q1" s="322" t="s">
        <v>80</v>
      </c>
      <c r="R1" s="322" t="s">
        <v>986</v>
      </c>
      <c r="S1" s="322" t="s">
        <v>987</v>
      </c>
      <c r="T1" s="322" t="s">
        <v>988</v>
      </c>
    </row>
    <row r="2" spans="1:20" ht="15" customHeight="1">
      <c r="A2" s="313" t="s">
        <v>223</v>
      </c>
      <c r="B2" s="313" t="s">
        <v>327</v>
      </c>
      <c r="C2" s="313" t="s">
        <v>7</v>
      </c>
      <c r="D2" s="313" t="s">
        <v>337</v>
      </c>
      <c r="E2" s="313" t="s">
        <v>13</v>
      </c>
      <c r="F2" s="313" t="s">
        <v>11</v>
      </c>
      <c r="G2" s="313"/>
      <c r="H2" s="313"/>
      <c r="I2" s="313"/>
      <c r="J2" s="313"/>
      <c r="K2" s="313"/>
      <c r="L2" s="313"/>
      <c r="M2" s="313"/>
      <c r="N2" s="313"/>
      <c r="O2" s="313"/>
      <c r="P2" s="313"/>
      <c r="Q2" s="313"/>
      <c r="R2" s="313">
        <v>505</v>
      </c>
      <c r="S2" s="313"/>
      <c r="T2" s="313"/>
    </row>
    <row r="3" spans="1:20" ht="15" customHeight="1">
      <c r="A3" s="313" t="s">
        <v>223</v>
      </c>
      <c r="B3" s="313" t="s">
        <v>314</v>
      </c>
      <c r="C3" s="313" t="s">
        <v>7</v>
      </c>
      <c r="D3" s="313" t="s">
        <v>337</v>
      </c>
      <c r="E3" s="313" t="s">
        <v>13</v>
      </c>
      <c r="F3" s="313" t="s">
        <v>11</v>
      </c>
      <c r="G3" s="313"/>
      <c r="H3" s="313"/>
      <c r="I3" s="313"/>
      <c r="J3" s="313"/>
      <c r="K3" s="313"/>
      <c r="L3" s="313"/>
      <c r="M3" s="313"/>
      <c r="N3" s="313"/>
      <c r="O3" s="313"/>
      <c r="P3" s="313"/>
      <c r="Q3" s="313"/>
      <c r="R3" s="313">
        <v>1360</v>
      </c>
      <c r="S3" s="313"/>
      <c r="T3" s="313"/>
    </row>
    <row r="4" spans="1:20" ht="15" customHeight="1">
      <c r="A4" s="313" t="s">
        <v>223</v>
      </c>
      <c r="B4" s="313" t="s">
        <v>315</v>
      </c>
      <c r="C4" s="313" t="s">
        <v>7</v>
      </c>
      <c r="D4" s="313" t="s">
        <v>337</v>
      </c>
      <c r="E4" s="313" t="s">
        <v>13</v>
      </c>
      <c r="F4" s="313" t="s">
        <v>11</v>
      </c>
      <c r="G4" s="313"/>
      <c r="H4" s="313"/>
      <c r="I4" s="313"/>
      <c r="J4" s="313"/>
      <c r="K4" s="313"/>
      <c r="L4" s="313"/>
      <c r="M4" s="313"/>
      <c r="N4" s="313"/>
      <c r="O4" s="313"/>
      <c r="P4" s="313"/>
      <c r="Q4" s="313"/>
      <c r="R4" s="313">
        <v>1360</v>
      </c>
      <c r="S4" s="313"/>
      <c r="T4" s="313"/>
    </row>
    <row r="5" spans="1:20" ht="15" customHeight="1">
      <c r="A5" s="313" t="s">
        <v>223</v>
      </c>
      <c r="B5" s="313" t="s">
        <v>317</v>
      </c>
      <c r="C5" s="313" t="s">
        <v>7</v>
      </c>
      <c r="D5" s="313" t="s">
        <v>337</v>
      </c>
      <c r="E5" s="313" t="s">
        <v>13</v>
      </c>
      <c r="F5" s="313" t="s">
        <v>11</v>
      </c>
      <c r="G5" s="313"/>
      <c r="H5" s="313"/>
      <c r="I5" s="313"/>
      <c r="J5" s="313"/>
      <c r="K5" s="313"/>
      <c r="L5" s="313"/>
      <c r="M5" s="313"/>
      <c r="N5" s="313"/>
      <c r="O5" s="313"/>
      <c r="P5" s="313"/>
      <c r="Q5" s="313"/>
      <c r="R5" s="313">
        <v>47.5</v>
      </c>
      <c r="S5" s="313">
        <v>0</v>
      </c>
      <c r="T5" s="313">
        <v>94.9</v>
      </c>
    </row>
    <row r="6" spans="1:20" ht="15" customHeight="1">
      <c r="A6" s="313" t="s">
        <v>223</v>
      </c>
      <c r="B6" s="313" t="s">
        <v>318</v>
      </c>
      <c r="C6" s="313" t="s">
        <v>7</v>
      </c>
      <c r="D6" s="313" t="s">
        <v>337</v>
      </c>
      <c r="E6" s="313" t="s">
        <v>13</v>
      </c>
      <c r="F6" s="313" t="s">
        <v>11</v>
      </c>
      <c r="G6" s="313"/>
      <c r="H6" s="313"/>
      <c r="I6" s="313"/>
      <c r="J6" s="313"/>
      <c r="K6" s="313"/>
      <c r="L6" s="313"/>
      <c r="M6" s="313"/>
      <c r="N6" s="313"/>
      <c r="O6" s="313"/>
      <c r="P6" s="313"/>
      <c r="Q6" s="313"/>
      <c r="R6" s="313">
        <v>47.5</v>
      </c>
      <c r="S6" s="313">
        <v>0</v>
      </c>
      <c r="T6" s="313">
        <v>94.9</v>
      </c>
    </row>
    <row r="7" spans="1:20" ht="15" customHeight="1">
      <c r="A7" s="313" t="s">
        <v>223</v>
      </c>
      <c r="B7" s="313" t="s">
        <v>313</v>
      </c>
      <c r="C7" s="313" t="s">
        <v>7</v>
      </c>
      <c r="D7" s="313" t="s">
        <v>337</v>
      </c>
      <c r="E7" s="313" t="s">
        <v>13</v>
      </c>
      <c r="F7" s="313" t="s">
        <v>11</v>
      </c>
      <c r="G7" s="313"/>
      <c r="H7" s="313"/>
      <c r="I7" s="313"/>
      <c r="J7" s="313"/>
      <c r="K7" s="313"/>
      <c r="L7" s="313"/>
      <c r="M7" s="313"/>
      <c r="N7" s="313"/>
      <c r="O7" s="313"/>
      <c r="P7" s="313"/>
      <c r="Q7" s="313"/>
      <c r="R7" s="313">
        <v>1450</v>
      </c>
      <c r="S7" s="313"/>
      <c r="T7" s="313"/>
    </row>
    <row r="8" spans="1:20" ht="15" customHeight="1">
      <c r="A8" s="313" t="s">
        <v>223</v>
      </c>
      <c r="B8" s="313" t="s">
        <v>316</v>
      </c>
      <c r="C8" s="313" t="s">
        <v>7</v>
      </c>
      <c r="D8" s="313" t="s">
        <v>337</v>
      </c>
      <c r="E8" s="313" t="s">
        <v>13</v>
      </c>
      <c r="F8" s="313" t="s">
        <v>11</v>
      </c>
      <c r="G8" s="313"/>
      <c r="H8" s="313"/>
      <c r="I8" s="313"/>
      <c r="J8" s="313"/>
      <c r="K8" s="313"/>
      <c r="L8" s="313"/>
      <c r="M8" s="313"/>
      <c r="N8" s="313"/>
      <c r="O8" s="313"/>
      <c r="P8" s="313"/>
      <c r="Q8" s="313"/>
      <c r="R8" s="313">
        <v>94.9</v>
      </c>
      <c r="S8" s="313"/>
      <c r="T8" s="313"/>
    </row>
    <row r="9" spans="1:20" ht="15" customHeight="1">
      <c r="A9" s="313" t="s">
        <v>223</v>
      </c>
      <c r="B9" s="313" t="s">
        <v>312</v>
      </c>
      <c r="C9" s="313" t="s">
        <v>7</v>
      </c>
      <c r="D9" s="313" t="s">
        <v>337</v>
      </c>
      <c r="E9" s="313" t="s">
        <v>13</v>
      </c>
      <c r="F9" s="313" t="s">
        <v>11</v>
      </c>
      <c r="G9" s="313"/>
      <c r="H9" s="313"/>
      <c r="I9" s="313"/>
      <c r="J9" s="313"/>
      <c r="K9" s="313"/>
      <c r="L9" s="313"/>
      <c r="M9" s="313"/>
      <c r="N9" s="313"/>
      <c r="O9" s="313"/>
      <c r="P9" s="313"/>
      <c r="Q9" s="313"/>
      <c r="R9" s="313">
        <v>2960</v>
      </c>
      <c r="S9" s="313"/>
      <c r="T9" s="313"/>
    </row>
    <row r="10" spans="1:20" ht="15" customHeight="1">
      <c r="A10" s="313" t="s">
        <v>223</v>
      </c>
      <c r="B10" s="313" t="s">
        <v>326</v>
      </c>
      <c r="C10" s="313" t="s">
        <v>7</v>
      </c>
      <c r="D10" s="313" t="s">
        <v>337</v>
      </c>
      <c r="E10" s="313" t="s">
        <v>13</v>
      </c>
      <c r="F10" s="313" t="s">
        <v>11</v>
      </c>
      <c r="G10" s="313"/>
      <c r="H10" s="313"/>
      <c r="I10" s="313"/>
      <c r="J10" s="313"/>
      <c r="K10" s="313"/>
      <c r="L10" s="313"/>
      <c r="M10" s="313"/>
      <c r="N10" s="313"/>
      <c r="O10" s="313"/>
      <c r="P10" s="313"/>
      <c r="Q10" s="313"/>
      <c r="R10" s="313">
        <v>1500</v>
      </c>
      <c r="S10" s="313"/>
      <c r="T10" s="313"/>
    </row>
    <row r="11" spans="1:20" ht="15" customHeight="1">
      <c r="A11" s="313" t="s">
        <v>223</v>
      </c>
      <c r="B11" s="313" t="s">
        <v>332</v>
      </c>
      <c r="C11" s="313" t="s">
        <v>7</v>
      </c>
      <c r="D11" s="313" t="s">
        <v>337</v>
      </c>
      <c r="E11" s="313" t="s">
        <v>13</v>
      </c>
      <c r="F11" s="313" t="s">
        <v>11</v>
      </c>
      <c r="G11" s="313"/>
      <c r="H11" s="313"/>
      <c r="I11" s="313"/>
      <c r="J11" s="313"/>
      <c r="K11" s="313"/>
      <c r="L11" s="313"/>
      <c r="M11" s="313"/>
      <c r="N11" s="313"/>
      <c r="O11" s="313"/>
      <c r="P11" s="313"/>
      <c r="Q11" s="313"/>
      <c r="R11" s="313">
        <v>2650</v>
      </c>
      <c r="S11" s="313"/>
      <c r="T11" s="313"/>
    </row>
    <row r="12" spans="1:20" ht="15" customHeight="1">
      <c r="A12" s="313" t="s">
        <v>223</v>
      </c>
      <c r="B12" s="313" t="s">
        <v>305</v>
      </c>
      <c r="C12" s="313" t="s">
        <v>7</v>
      </c>
      <c r="D12" s="313" t="s">
        <v>337</v>
      </c>
      <c r="E12" s="313" t="s">
        <v>13</v>
      </c>
      <c r="F12" s="313" t="s">
        <v>11</v>
      </c>
      <c r="G12" s="313"/>
      <c r="H12" s="313"/>
      <c r="I12" s="313"/>
      <c r="J12" s="313"/>
      <c r="K12" s="313"/>
      <c r="L12" s="313"/>
      <c r="M12" s="313"/>
      <c r="N12" s="313"/>
      <c r="O12" s="313"/>
      <c r="P12" s="313"/>
      <c r="Q12" s="313"/>
      <c r="R12" s="313">
        <v>1990</v>
      </c>
      <c r="S12" s="313"/>
      <c r="T12" s="313"/>
    </row>
    <row r="13" spans="1:20" ht="15" customHeight="1">
      <c r="A13" s="313" t="s">
        <v>223</v>
      </c>
      <c r="B13" s="313" t="s">
        <v>306</v>
      </c>
      <c r="C13" s="313" t="s">
        <v>7</v>
      </c>
      <c r="D13" s="313" t="s">
        <v>337</v>
      </c>
      <c r="E13" s="313" t="s">
        <v>13</v>
      </c>
      <c r="F13" s="313" t="s">
        <v>11</v>
      </c>
      <c r="G13" s="313"/>
      <c r="H13" s="313"/>
      <c r="I13" s="313"/>
      <c r="J13" s="313"/>
      <c r="K13" s="313"/>
      <c r="L13" s="313"/>
      <c r="M13" s="313"/>
      <c r="N13" s="313"/>
      <c r="O13" s="313"/>
      <c r="P13" s="313"/>
      <c r="Q13" s="313"/>
      <c r="R13" s="313">
        <v>876</v>
      </c>
      <c r="S13" s="313"/>
      <c r="T13" s="313"/>
    </row>
    <row r="14" spans="1:20" ht="15" customHeight="1">
      <c r="A14" s="313" t="s">
        <v>223</v>
      </c>
      <c r="B14" s="313" t="s">
        <v>307</v>
      </c>
      <c r="C14" s="313" t="s">
        <v>7</v>
      </c>
      <c r="D14" s="313" t="s">
        <v>337</v>
      </c>
      <c r="E14" s="313" t="s">
        <v>13</v>
      </c>
      <c r="F14" s="313" t="s">
        <v>11</v>
      </c>
      <c r="G14" s="313"/>
      <c r="H14" s="313"/>
      <c r="I14" s="313"/>
      <c r="J14" s="313"/>
      <c r="K14" s="313"/>
      <c r="L14" s="313"/>
      <c r="M14" s="313"/>
      <c r="N14" s="313"/>
      <c r="O14" s="313"/>
      <c r="P14" s="313"/>
      <c r="Q14" s="313"/>
      <c r="R14" s="313">
        <v>1120</v>
      </c>
      <c r="S14" s="313"/>
      <c r="T14" s="313"/>
    </row>
    <row r="15" spans="1:20" ht="15" customHeight="1">
      <c r="A15" s="313" t="s">
        <v>223</v>
      </c>
      <c r="B15" s="313" t="s">
        <v>308</v>
      </c>
      <c r="C15" s="313" t="s">
        <v>7</v>
      </c>
      <c r="D15" s="313" t="s">
        <v>337</v>
      </c>
      <c r="E15" s="313" t="s">
        <v>13</v>
      </c>
      <c r="F15" s="313" t="s">
        <v>11</v>
      </c>
      <c r="G15" s="313"/>
      <c r="H15" s="313"/>
      <c r="I15" s="313"/>
      <c r="J15" s="313"/>
      <c r="K15" s="313"/>
      <c r="L15" s="313"/>
      <c r="M15" s="313"/>
      <c r="N15" s="313"/>
      <c r="O15" s="313"/>
      <c r="P15" s="313"/>
      <c r="Q15" s="313"/>
      <c r="R15" s="313">
        <v>232</v>
      </c>
      <c r="S15" s="313">
        <v>0</v>
      </c>
      <c r="T15" s="313">
        <v>622</v>
      </c>
    </row>
    <row r="16" spans="1:20" ht="15" customHeight="1">
      <c r="A16" s="313" t="s">
        <v>223</v>
      </c>
      <c r="B16" s="313" t="s">
        <v>309</v>
      </c>
      <c r="C16" s="313" t="s">
        <v>7</v>
      </c>
      <c r="D16" s="313" t="s">
        <v>337</v>
      </c>
      <c r="E16" s="313" t="s">
        <v>13</v>
      </c>
      <c r="F16" s="313" t="s">
        <v>11</v>
      </c>
      <c r="G16" s="313"/>
      <c r="H16" s="313"/>
      <c r="I16" s="313"/>
      <c r="J16" s="313"/>
      <c r="K16" s="313"/>
      <c r="L16" s="313"/>
      <c r="M16" s="313"/>
      <c r="N16" s="313"/>
      <c r="O16" s="313"/>
      <c r="P16" s="313"/>
      <c r="Q16" s="313"/>
      <c r="R16" s="313">
        <v>229</v>
      </c>
      <c r="S16" s="313">
        <v>0</v>
      </c>
      <c r="T16" s="313">
        <v>615</v>
      </c>
    </row>
    <row r="17" spans="1:20" ht="15" customHeight="1">
      <c r="A17" s="313" t="s">
        <v>223</v>
      </c>
      <c r="B17" s="313" t="s">
        <v>310</v>
      </c>
      <c r="C17" s="313" t="s">
        <v>7</v>
      </c>
      <c r="D17" s="313" t="s">
        <v>337</v>
      </c>
      <c r="E17" s="313" t="s">
        <v>13</v>
      </c>
      <c r="F17" s="313" t="s">
        <v>11</v>
      </c>
      <c r="G17" s="313"/>
      <c r="H17" s="313"/>
      <c r="I17" s="313"/>
      <c r="J17" s="313"/>
      <c r="K17" s="313"/>
      <c r="L17" s="313"/>
      <c r="M17" s="313"/>
      <c r="N17" s="313"/>
      <c r="O17" s="313"/>
      <c r="P17" s="313"/>
      <c r="Q17" s="313"/>
      <c r="R17" s="313">
        <v>431</v>
      </c>
      <c r="S17" s="313">
        <v>429</v>
      </c>
      <c r="T17" s="313">
        <v>1000</v>
      </c>
    </row>
    <row r="18" spans="1:20" ht="15" customHeight="1">
      <c r="A18" s="313" t="s">
        <v>223</v>
      </c>
      <c r="B18" s="313" t="s">
        <v>311</v>
      </c>
      <c r="C18" s="313" t="s">
        <v>7</v>
      </c>
      <c r="D18" s="313" t="s">
        <v>337</v>
      </c>
      <c r="E18" s="313" t="s">
        <v>13</v>
      </c>
      <c r="F18" s="313" t="s">
        <v>11</v>
      </c>
      <c r="G18" s="313"/>
      <c r="H18" s="313"/>
      <c r="I18" s="313"/>
      <c r="J18" s="313"/>
      <c r="K18" s="313"/>
      <c r="L18" s="313"/>
      <c r="M18" s="313"/>
      <c r="N18" s="313"/>
      <c r="O18" s="313"/>
      <c r="P18" s="313"/>
      <c r="Q18" s="313"/>
      <c r="R18" s="313">
        <v>226</v>
      </c>
      <c r="S18" s="313">
        <v>25.2</v>
      </c>
      <c r="T18" s="313">
        <v>599</v>
      </c>
    </row>
    <row r="19" spans="1:20" ht="15" customHeight="1">
      <c r="A19" s="313" t="s">
        <v>223</v>
      </c>
      <c r="B19" s="313" t="s">
        <v>328</v>
      </c>
      <c r="C19" s="313" t="s">
        <v>7</v>
      </c>
      <c r="D19" s="313" t="s">
        <v>337</v>
      </c>
      <c r="E19" s="313" t="s">
        <v>13</v>
      </c>
      <c r="F19" s="313" t="s">
        <v>11</v>
      </c>
      <c r="G19" s="313"/>
      <c r="H19" s="313"/>
      <c r="I19" s="313"/>
      <c r="J19" s="313"/>
      <c r="K19" s="313"/>
      <c r="L19" s="313"/>
      <c r="M19" s="313"/>
      <c r="N19" s="313"/>
      <c r="O19" s="313"/>
      <c r="P19" s="313"/>
      <c r="Q19" s="313"/>
      <c r="R19" s="313">
        <v>1000</v>
      </c>
      <c r="S19" s="313"/>
      <c r="T19" s="313"/>
    </row>
    <row r="20" spans="1:20" ht="15" customHeight="1">
      <c r="A20" s="313" t="s">
        <v>226</v>
      </c>
      <c r="B20" s="313" t="s">
        <v>327</v>
      </c>
      <c r="C20" s="313" t="s">
        <v>7</v>
      </c>
      <c r="D20" s="313" t="s">
        <v>337</v>
      </c>
      <c r="E20" s="313" t="s">
        <v>13</v>
      </c>
      <c r="F20" s="313" t="s">
        <v>11</v>
      </c>
      <c r="G20" s="313"/>
      <c r="H20" s="313" t="s">
        <v>989</v>
      </c>
      <c r="I20" s="313"/>
      <c r="J20" s="313"/>
      <c r="K20" s="313"/>
      <c r="L20" s="313" t="s">
        <v>989</v>
      </c>
      <c r="M20" s="313"/>
      <c r="N20" s="313"/>
      <c r="O20" s="313" t="s">
        <v>341</v>
      </c>
      <c r="P20" s="313" t="s">
        <v>693</v>
      </c>
      <c r="Q20" s="313" t="s">
        <v>694</v>
      </c>
      <c r="R20" s="313">
        <v>505</v>
      </c>
      <c r="S20" s="313"/>
      <c r="T20" s="313"/>
    </row>
    <row r="21" spans="1:20" ht="15" customHeight="1">
      <c r="A21" s="313" t="s">
        <v>226</v>
      </c>
      <c r="B21" s="313" t="s">
        <v>326</v>
      </c>
      <c r="C21" s="313" t="s">
        <v>7</v>
      </c>
      <c r="D21" s="313" t="s">
        <v>337</v>
      </c>
      <c r="E21" s="313" t="s">
        <v>13</v>
      </c>
      <c r="F21" s="313" t="s">
        <v>11</v>
      </c>
      <c r="G21" s="313"/>
      <c r="H21" s="313"/>
      <c r="I21" s="313"/>
      <c r="J21" s="313"/>
      <c r="K21" s="313"/>
      <c r="L21" s="313"/>
      <c r="M21" s="313"/>
      <c r="N21" s="313"/>
      <c r="O21" s="313"/>
      <c r="P21" s="313"/>
      <c r="Q21" s="313"/>
      <c r="R21" s="313">
        <v>505</v>
      </c>
      <c r="S21" s="313"/>
      <c r="T21" s="313"/>
    </row>
    <row r="22" spans="1:20" ht="15" customHeight="1">
      <c r="A22" s="313" t="s">
        <v>226</v>
      </c>
      <c r="B22" s="313" t="s">
        <v>312</v>
      </c>
      <c r="C22" s="313" t="s">
        <v>7</v>
      </c>
      <c r="D22" s="313" t="s">
        <v>337</v>
      </c>
      <c r="E22" s="313" t="s">
        <v>13</v>
      </c>
      <c r="F22" s="313" t="s">
        <v>11</v>
      </c>
      <c r="G22" s="313"/>
      <c r="H22" s="313"/>
      <c r="I22" s="313"/>
      <c r="J22" s="313"/>
      <c r="K22" s="313"/>
      <c r="L22" s="313"/>
      <c r="M22" s="313"/>
      <c r="N22" s="313"/>
      <c r="O22" s="313"/>
      <c r="P22" s="313"/>
      <c r="Q22" s="313"/>
      <c r="R22" s="313">
        <v>505</v>
      </c>
      <c r="S22" s="313"/>
      <c r="T22" s="313"/>
    </row>
    <row r="23" spans="1:20" ht="15" customHeight="1">
      <c r="A23" s="313" t="s">
        <v>226</v>
      </c>
      <c r="B23" s="313" t="s">
        <v>332</v>
      </c>
      <c r="C23" s="313" t="s">
        <v>7</v>
      </c>
      <c r="D23" s="313" t="s">
        <v>337</v>
      </c>
      <c r="E23" s="313" t="s">
        <v>13</v>
      </c>
      <c r="F23" s="313" t="s">
        <v>11</v>
      </c>
      <c r="G23" s="313"/>
      <c r="H23" s="313"/>
      <c r="I23" s="313" t="s">
        <v>232</v>
      </c>
      <c r="J23" s="313"/>
      <c r="K23" s="313" t="s">
        <v>339</v>
      </c>
      <c r="L23" s="313"/>
      <c r="M23" s="313" t="s">
        <v>41</v>
      </c>
      <c r="N23" s="313"/>
      <c r="O23" s="313" t="s">
        <v>341</v>
      </c>
      <c r="P23" s="313" t="s">
        <v>342</v>
      </c>
      <c r="Q23" s="313" t="s">
        <v>343</v>
      </c>
      <c r="R23" s="313">
        <v>164</v>
      </c>
      <c r="S23" s="313"/>
      <c r="T23" s="313"/>
    </row>
    <row r="24" spans="1:20" ht="15" customHeight="1">
      <c r="A24" s="313" t="s">
        <v>230</v>
      </c>
      <c r="B24" s="313" t="s">
        <v>327</v>
      </c>
      <c r="C24" s="313" t="s">
        <v>7</v>
      </c>
      <c r="D24" s="313" t="s">
        <v>337</v>
      </c>
      <c r="E24" s="313" t="s">
        <v>13</v>
      </c>
      <c r="F24" s="313" t="s">
        <v>11</v>
      </c>
      <c r="G24" s="313"/>
      <c r="H24" s="313"/>
      <c r="I24" s="313"/>
      <c r="J24" s="313"/>
      <c r="K24" s="313"/>
      <c r="L24" s="313"/>
      <c r="M24" s="313"/>
      <c r="N24" s="313"/>
      <c r="O24" s="313"/>
      <c r="P24" s="313"/>
      <c r="Q24" s="313"/>
      <c r="R24" s="313">
        <v>505</v>
      </c>
      <c r="S24" s="313"/>
      <c r="T24" s="313"/>
    </row>
    <row r="25" spans="1:20" ht="15" customHeight="1">
      <c r="A25" s="313" t="s">
        <v>230</v>
      </c>
      <c r="B25" s="313" t="s">
        <v>326</v>
      </c>
      <c r="C25" s="313" t="s">
        <v>7</v>
      </c>
      <c r="D25" s="313" t="s">
        <v>337</v>
      </c>
      <c r="E25" s="313" t="s">
        <v>13</v>
      </c>
      <c r="F25" s="313" t="s">
        <v>11</v>
      </c>
      <c r="G25" s="313"/>
      <c r="H25" s="313"/>
      <c r="I25" s="313"/>
      <c r="J25" s="313"/>
      <c r="K25" s="313"/>
      <c r="L25" s="313"/>
      <c r="M25" s="313"/>
      <c r="N25" s="313"/>
      <c r="O25" s="313"/>
      <c r="P25" s="313"/>
      <c r="Q25" s="313"/>
      <c r="R25" s="313">
        <v>505</v>
      </c>
      <c r="S25" s="313"/>
      <c r="T25" s="313"/>
    </row>
    <row r="26" spans="1:20" ht="15" customHeight="1">
      <c r="A26" s="313" t="s">
        <v>230</v>
      </c>
      <c r="B26" s="313" t="s">
        <v>312</v>
      </c>
      <c r="C26" s="313" t="s">
        <v>7</v>
      </c>
      <c r="D26" s="313" t="s">
        <v>337</v>
      </c>
      <c r="E26" s="313" t="s">
        <v>13</v>
      </c>
      <c r="F26" s="313" t="s">
        <v>11</v>
      </c>
      <c r="G26" s="313"/>
      <c r="H26" s="313"/>
      <c r="I26" s="313"/>
      <c r="J26" s="313"/>
      <c r="K26" s="313"/>
      <c r="L26" s="313"/>
      <c r="M26" s="313"/>
      <c r="N26" s="313"/>
      <c r="O26" s="313"/>
      <c r="P26" s="313"/>
      <c r="Q26" s="313"/>
      <c r="R26" s="313">
        <v>505</v>
      </c>
      <c r="S26" s="313"/>
      <c r="T26" s="313"/>
    </row>
    <row r="27" spans="1:20" ht="15" customHeight="1">
      <c r="A27" s="313" t="s">
        <v>230</v>
      </c>
      <c r="B27" s="313" t="s">
        <v>332</v>
      </c>
      <c r="C27" s="313" t="s">
        <v>7</v>
      </c>
      <c r="D27" s="313" t="s">
        <v>337</v>
      </c>
      <c r="E27" s="313" t="s">
        <v>13</v>
      </c>
      <c r="F27" s="313" t="s">
        <v>11</v>
      </c>
      <c r="G27" s="313" t="s">
        <v>337</v>
      </c>
      <c r="H27" s="313" t="s">
        <v>338</v>
      </c>
      <c r="I27" s="313" t="s">
        <v>232</v>
      </c>
      <c r="J27" s="313"/>
      <c r="K27" s="313" t="s">
        <v>339</v>
      </c>
      <c r="L27" s="313" t="s">
        <v>340</v>
      </c>
      <c r="M27" s="313" t="s">
        <v>41</v>
      </c>
      <c r="N27" s="313"/>
      <c r="O27" s="313" t="s">
        <v>341</v>
      </c>
      <c r="P27" s="313" t="s">
        <v>342</v>
      </c>
      <c r="Q27" s="313" t="s">
        <v>343</v>
      </c>
      <c r="R27" s="313">
        <v>164</v>
      </c>
      <c r="S27" s="313"/>
      <c r="T27" s="313"/>
    </row>
    <row r="28" spans="1:20" ht="15" customHeight="1">
      <c r="A28" s="313" t="s">
        <v>233</v>
      </c>
      <c r="B28" s="313" t="s">
        <v>314</v>
      </c>
      <c r="C28" s="313" t="s">
        <v>7</v>
      </c>
      <c r="D28" s="313" t="s">
        <v>337</v>
      </c>
      <c r="E28" s="313" t="s">
        <v>13</v>
      </c>
      <c r="F28" s="313" t="s">
        <v>11</v>
      </c>
      <c r="G28" s="313"/>
      <c r="H28" s="313"/>
      <c r="I28" s="313"/>
      <c r="J28" s="313"/>
      <c r="K28" s="313"/>
      <c r="L28" s="313"/>
      <c r="M28" s="313"/>
      <c r="N28" s="313"/>
      <c r="O28" s="313"/>
      <c r="P28" s="313"/>
      <c r="Q28" s="313"/>
      <c r="R28" s="313">
        <v>1360</v>
      </c>
      <c r="S28" s="313"/>
      <c r="T28" s="313"/>
    </row>
    <row r="29" spans="1:20" ht="15" customHeight="1">
      <c r="A29" s="313" t="s">
        <v>233</v>
      </c>
      <c r="B29" s="313" t="s">
        <v>315</v>
      </c>
      <c r="C29" s="313" t="s">
        <v>7</v>
      </c>
      <c r="D29" s="313" t="s">
        <v>337</v>
      </c>
      <c r="E29" s="313" t="s">
        <v>13</v>
      </c>
      <c r="F29" s="313" t="s">
        <v>11</v>
      </c>
      <c r="G29" s="313"/>
      <c r="H29" s="313"/>
      <c r="I29" s="313"/>
      <c r="J29" s="313"/>
      <c r="K29" s="313"/>
      <c r="L29" s="313"/>
      <c r="M29" s="313"/>
      <c r="N29" s="313"/>
      <c r="O29" s="313"/>
      <c r="P29" s="313"/>
      <c r="Q29" s="313"/>
      <c r="R29" s="313">
        <v>1360</v>
      </c>
      <c r="S29" s="313"/>
      <c r="T29" s="313"/>
    </row>
    <row r="30" spans="1:20" ht="15" customHeight="1">
      <c r="A30" s="313" t="s">
        <v>233</v>
      </c>
      <c r="B30" s="313" t="s">
        <v>317</v>
      </c>
      <c r="C30" s="313" t="s">
        <v>7</v>
      </c>
      <c r="D30" s="313" t="s">
        <v>337</v>
      </c>
      <c r="E30" s="313" t="s">
        <v>13</v>
      </c>
      <c r="F30" s="313" t="s">
        <v>11</v>
      </c>
      <c r="G30" s="313"/>
      <c r="H30" s="313"/>
      <c r="I30" s="313"/>
      <c r="J30" s="313"/>
      <c r="K30" s="313"/>
      <c r="L30" s="313"/>
      <c r="M30" s="313"/>
      <c r="N30" s="313"/>
      <c r="O30" s="313"/>
      <c r="P30" s="313"/>
      <c r="Q30" s="313"/>
      <c r="R30" s="313">
        <v>47.5</v>
      </c>
      <c r="S30" s="313">
        <v>0</v>
      </c>
      <c r="T30" s="313">
        <v>94.9</v>
      </c>
    </row>
    <row r="31" spans="1:20" ht="15" customHeight="1">
      <c r="A31" s="313" t="s">
        <v>233</v>
      </c>
      <c r="B31" s="313" t="s">
        <v>318</v>
      </c>
      <c r="C31" s="313" t="s">
        <v>7</v>
      </c>
      <c r="D31" s="313" t="s">
        <v>337</v>
      </c>
      <c r="E31" s="313" t="s">
        <v>13</v>
      </c>
      <c r="F31" s="313" t="s">
        <v>11</v>
      </c>
      <c r="G31" s="313"/>
      <c r="H31" s="313"/>
      <c r="I31" s="313"/>
      <c r="J31" s="313"/>
      <c r="K31" s="313"/>
      <c r="L31" s="313"/>
      <c r="M31" s="313"/>
      <c r="N31" s="313"/>
      <c r="O31" s="313"/>
      <c r="P31" s="313"/>
      <c r="Q31" s="313"/>
      <c r="R31" s="313">
        <v>47.5</v>
      </c>
      <c r="S31" s="313">
        <v>0</v>
      </c>
      <c r="T31" s="313">
        <v>94.9</v>
      </c>
    </row>
    <row r="32" spans="1:20" ht="15" customHeight="1">
      <c r="A32" s="313" t="s">
        <v>233</v>
      </c>
      <c r="B32" s="313" t="s">
        <v>313</v>
      </c>
      <c r="C32" s="313" t="s">
        <v>7</v>
      </c>
      <c r="D32" s="313" t="s">
        <v>337</v>
      </c>
      <c r="E32" s="313" t="s">
        <v>13</v>
      </c>
      <c r="F32" s="313" t="s">
        <v>11</v>
      </c>
      <c r="G32" s="313"/>
      <c r="H32" s="313"/>
      <c r="I32" s="313"/>
      <c r="J32" s="313"/>
      <c r="K32" s="313"/>
      <c r="L32" s="313"/>
      <c r="M32" s="313"/>
      <c r="N32" s="313"/>
      <c r="O32" s="313"/>
      <c r="P32" s="313"/>
      <c r="Q32" s="313"/>
      <c r="R32" s="313">
        <v>1450</v>
      </c>
      <c r="S32" s="313"/>
      <c r="T32" s="313"/>
    </row>
    <row r="33" spans="1:20" ht="15" customHeight="1">
      <c r="A33" s="313" t="s">
        <v>233</v>
      </c>
      <c r="B33" s="313" t="s">
        <v>316</v>
      </c>
      <c r="C33" s="313" t="s">
        <v>7</v>
      </c>
      <c r="D33" s="313" t="s">
        <v>337</v>
      </c>
      <c r="E33" s="313" t="s">
        <v>13</v>
      </c>
      <c r="F33" s="313" t="s">
        <v>11</v>
      </c>
      <c r="G33" s="313"/>
      <c r="H33" s="313"/>
      <c r="I33" s="313"/>
      <c r="J33" s="313"/>
      <c r="K33" s="313"/>
      <c r="L33" s="313"/>
      <c r="M33" s="313"/>
      <c r="N33" s="313"/>
      <c r="O33" s="313"/>
      <c r="P33" s="313"/>
      <c r="Q33" s="313"/>
      <c r="R33" s="313">
        <v>94.9</v>
      </c>
      <c r="S33" s="313"/>
      <c r="T33" s="313"/>
    </row>
    <row r="34" spans="1:20" ht="15" customHeight="1">
      <c r="A34" s="313" t="s">
        <v>233</v>
      </c>
      <c r="B34" s="313" t="s">
        <v>312</v>
      </c>
      <c r="C34" s="313" t="s">
        <v>7</v>
      </c>
      <c r="D34" s="313" t="s">
        <v>337</v>
      </c>
      <c r="E34" s="313" t="s">
        <v>13</v>
      </c>
      <c r="F34" s="313" t="s">
        <v>11</v>
      </c>
      <c r="G34" s="313"/>
      <c r="H34" s="313"/>
      <c r="I34" s="313"/>
      <c r="J34" s="313"/>
      <c r="K34" s="313"/>
      <c r="L34" s="313"/>
      <c r="M34" s="313"/>
      <c r="N34" s="313"/>
      <c r="O34" s="313"/>
      <c r="P34" s="313"/>
      <c r="Q34" s="313"/>
      <c r="R34" s="313">
        <v>2450</v>
      </c>
      <c r="S34" s="313"/>
      <c r="T34" s="313"/>
    </row>
    <row r="35" spans="1:20" ht="15" customHeight="1">
      <c r="A35" s="313" t="s">
        <v>233</v>
      </c>
      <c r="B35" s="313" t="s">
        <v>332</v>
      </c>
      <c r="C35" s="313" t="s">
        <v>7</v>
      </c>
      <c r="D35" s="313" t="s">
        <v>337</v>
      </c>
      <c r="E35" s="313" t="s">
        <v>13</v>
      </c>
      <c r="F35" s="313" t="s">
        <v>11</v>
      </c>
      <c r="G35" s="313"/>
      <c r="H35" s="313"/>
      <c r="I35" s="313"/>
      <c r="J35" s="313"/>
      <c r="K35" s="313"/>
      <c r="L35" s="313"/>
      <c r="M35" s="313"/>
      <c r="N35" s="313"/>
      <c r="O35" s="313"/>
      <c r="P35" s="313"/>
      <c r="Q35" s="313"/>
      <c r="R35" s="313">
        <v>2490</v>
      </c>
      <c r="S35" s="313"/>
      <c r="T35" s="313"/>
    </row>
    <row r="36" spans="1:20" ht="15" customHeight="1">
      <c r="A36" s="313" t="s">
        <v>233</v>
      </c>
      <c r="B36" s="313" t="s">
        <v>305</v>
      </c>
      <c r="C36" s="313" t="s">
        <v>7</v>
      </c>
      <c r="D36" s="313" t="s">
        <v>337</v>
      </c>
      <c r="E36" s="313" t="s">
        <v>13</v>
      </c>
      <c r="F36" s="313" t="s">
        <v>11</v>
      </c>
      <c r="G36" s="313"/>
      <c r="H36" s="313"/>
      <c r="I36" s="313"/>
      <c r="J36" s="313"/>
      <c r="K36" s="313"/>
      <c r="L36" s="313"/>
      <c r="M36" s="313"/>
      <c r="N36" s="313"/>
      <c r="O36" s="313"/>
      <c r="P36" s="313"/>
      <c r="Q36" s="313"/>
      <c r="R36" s="313">
        <v>1990</v>
      </c>
      <c r="S36" s="313"/>
      <c r="T36" s="313"/>
    </row>
    <row r="37" spans="1:20" ht="15" customHeight="1">
      <c r="A37" s="313" t="s">
        <v>233</v>
      </c>
      <c r="B37" s="313" t="s">
        <v>306</v>
      </c>
      <c r="C37" s="313" t="s">
        <v>7</v>
      </c>
      <c r="D37" s="313" t="s">
        <v>337</v>
      </c>
      <c r="E37" s="313" t="s">
        <v>13</v>
      </c>
      <c r="F37" s="313" t="s">
        <v>11</v>
      </c>
      <c r="G37" s="313"/>
      <c r="H37" s="313"/>
      <c r="I37" s="313"/>
      <c r="J37" s="313"/>
      <c r="K37" s="313"/>
      <c r="L37" s="313"/>
      <c r="M37" s="313"/>
      <c r="N37" s="313"/>
      <c r="O37" s="313"/>
      <c r="P37" s="313"/>
      <c r="Q37" s="313"/>
      <c r="R37" s="313">
        <v>876</v>
      </c>
      <c r="S37" s="313"/>
      <c r="T37" s="313"/>
    </row>
    <row r="38" spans="1:20" ht="15" customHeight="1">
      <c r="A38" s="313" t="s">
        <v>233</v>
      </c>
      <c r="B38" s="313" t="s">
        <v>307</v>
      </c>
      <c r="C38" s="313" t="s">
        <v>7</v>
      </c>
      <c r="D38" s="313" t="s">
        <v>337</v>
      </c>
      <c r="E38" s="313" t="s">
        <v>13</v>
      </c>
      <c r="F38" s="313" t="s">
        <v>11</v>
      </c>
      <c r="G38" s="313"/>
      <c r="H38" s="313"/>
      <c r="I38" s="313"/>
      <c r="J38" s="313"/>
      <c r="K38" s="313"/>
      <c r="L38" s="313"/>
      <c r="M38" s="313"/>
      <c r="N38" s="313"/>
      <c r="O38" s="313"/>
      <c r="P38" s="313"/>
      <c r="Q38" s="313"/>
      <c r="R38" s="313">
        <v>1120</v>
      </c>
      <c r="S38" s="313"/>
      <c r="T38" s="313"/>
    </row>
    <row r="39" spans="1:20" ht="15" customHeight="1">
      <c r="A39" s="313" t="s">
        <v>233</v>
      </c>
      <c r="B39" s="313" t="s">
        <v>308</v>
      </c>
      <c r="C39" s="313" t="s">
        <v>7</v>
      </c>
      <c r="D39" s="313" t="s">
        <v>337</v>
      </c>
      <c r="E39" s="313" t="s">
        <v>13</v>
      </c>
      <c r="F39" s="313" t="s">
        <v>11</v>
      </c>
      <c r="G39" s="313"/>
      <c r="H39" s="313"/>
      <c r="I39" s="313"/>
      <c r="J39" s="313"/>
      <c r="K39" s="313"/>
      <c r="L39" s="313"/>
      <c r="M39" s="313"/>
      <c r="N39" s="313"/>
      <c r="O39" s="313"/>
      <c r="P39" s="313"/>
      <c r="Q39" s="313"/>
      <c r="R39" s="313">
        <v>232</v>
      </c>
      <c r="S39" s="313">
        <v>0</v>
      </c>
      <c r="T39" s="313">
        <v>622</v>
      </c>
    </row>
    <row r="40" spans="1:20" ht="15" customHeight="1">
      <c r="A40" s="313" t="s">
        <v>233</v>
      </c>
      <c r="B40" s="313" t="s">
        <v>309</v>
      </c>
      <c r="C40" s="313" t="s">
        <v>7</v>
      </c>
      <c r="D40" s="313" t="s">
        <v>337</v>
      </c>
      <c r="E40" s="313" t="s">
        <v>13</v>
      </c>
      <c r="F40" s="313" t="s">
        <v>11</v>
      </c>
      <c r="G40" s="313"/>
      <c r="H40" s="313"/>
      <c r="I40" s="313"/>
      <c r="J40" s="313"/>
      <c r="K40" s="313"/>
      <c r="L40" s="313"/>
      <c r="M40" s="313"/>
      <c r="N40" s="313"/>
      <c r="O40" s="313"/>
      <c r="P40" s="313"/>
      <c r="Q40" s="313"/>
      <c r="R40" s="313">
        <v>229</v>
      </c>
      <c r="S40" s="313">
        <v>0</v>
      </c>
      <c r="T40" s="313">
        <v>615</v>
      </c>
    </row>
    <row r="41" spans="1:20" ht="15" customHeight="1">
      <c r="A41" s="313" t="s">
        <v>233</v>
      </c>
      <c r="B41" s="313" t="s">
        <v>310</v>
      </c>
      <c r="C41" s="313" t="s">
        <v>7</v>
      </c>
      <c r="D41" s="313" t="s">
        <v>337</v>
      </c>
      <c r="E41" s="313" t="s">
        <v>13</v>
      </c>
      <c r="F41" s="313" t="s">
        <v>11</v>
      </c>
      <c r="G41" s="313"/>
      <c r="H41" s="313"/>
      <c r="I41" s="313"/>
      <c r="J41" s="313"/>
      <c r="K41" s="313"/>
      <c r="L41" s="313"/>
      <c r="M41" s="313"/>
      <c r="N41" s="313"/>
      <c r="O41" s="313"/>
      <c r="P41" s="313"/>
      <c r="Q41" s="313"/>
      <c r="R41" s="313">
        <v>431</v>
      </c>
      <c r="S41" s="313">
        <v>429</v>
      </c>
      <c r="T41" s="313">
        <v>1000</v>
      </c>
    </row>
    <row r="42" spans="1:20" ht="15" customHeight="1">
      <c r="A42" s="313" t="s">
        <v>233</v>
      </c>
      <c r="B42" s="313" t="s">
        <v>311</v>
      </c>
      <c r="C42" s="313" t="s">
        <v>7</v>
      </c>
      <c r="D42" s="313" t="s">
        <v>337</v>
      </c>
      <c r="E42" s="313" t="s">
        <v>13</v>
      </c>
      <c r="F42" s="313" t="s">
        <v>11</v>
      </c>
      <c r="G42" s="313"/>
      <c r="H42" s="313"/>
      <c r="I42" s="313"/>
      <c r="J42" s="313"/>
      <c r="K42" s="313"/>
      <c r="L42" s="313"/>
      <c r="M42" s="313"/>
      <c r="N42" s="313"/>
      <c r="O42" s="313"/>
      <c r="P42" s="313"/>
      <c r="Q42" s="313"/>
      <c r="R42" s="313">
        <v>226</v>
      </c>
      <c r="S42" s="313">
        <v>25.2</v>
      </c>
      <c r="T42" s="313">
        <v>599</v>
      </c>
    </row>
    <row r="43" spans="1:20" ht="15" customHeight="1">
      <c r="A43" s="313" t="s">
        <v>233</v>
      </c>
      <c r="B43" s="313" t="s">
        <v>328</v>
      </c>
      <c r="C43" s="313" t="s">
        <v>7</v>
      </c>
      <c r="D43" s="313" t="s">
        <v>337</v>
      </c>
      <c r="E43" s="313" t="s">
        <v>13</v>
      </c>
      <c r="F43" s="313" t="s">
        <v>11</v>
      </c>
      <c r="G43" s="313"/>
      <c r="H43" s="313"/>
      <c r="I43" s="313"/>
      <c r="J43" s="313"/>
      <c r="K43" s="313"/>
      <c r="L43" s="313"/>
      <c r="M43" s="313"/>
      <c r="N43" s="313"/>
      <c r="O43" s="313"/>
      <c r="P43" s="313"/>
      <c r="Q43" s="313"/>
      <c r="R43" s="313">
        <v>1000</v>
      </c>
      <c r="S43" s="313"/>
      <c r="T43" s="313"/>
    </row>
    <row r="44" spans="1:20" ht="15" customHeight="1">
      <c r="A44" s="313" t="s">
        <v>233</v>
      </c>
      <c r="B44" s="313" t="s">
        <v>326</v>
      </c>
      <c r="C44" s="313" t="s">
        <v>7</v>
      </c>
      <c r="D44" s="313" t="s">
        <v>337</v>
      </c>
      <c r="E44" s="313" t="s">
        <v>13</v>
      </c>
      <c r="F44" s="313" t="s">
        <v>11</v>
      </c>
      <c r="G44" s="313"/>
      <c r="H44" s="313"/>
      <c r="I44" s="313"/>
      <c r="J44" s="313"/>
      <c r="K44" s="313"/>
      <c r="L44" s="313"/>
      <c r="M44" s="313"/>
      <c r="N44" s="313"/>
      <c r="O44" s="313"/>
      <c r="P44" s="313"/>
      <c r="Q44" s="313"/>
      <c r="R44" s="313">
        <v>1000</v>
      </c>
      <c r="S44" s="313"/>
      <c r="T44" s="313"/>
    </row>
    <row r="45" spans="1:20" ht="15" customHeight="1">
      <c r="A45" s="313" t="s">
        <v>234</v>
      </c>
      <c r="B45" s="313" t="s">
        <v>332</v>
      </c>
      <c r="C45" s="313" t="s">
        <v>7</v>
      </c>
      <c r="D45" s="313" t="s">
        <v>337</v>
      </c>
      <c r="E45" s="313" t="s">
        <v>13</v>
      </c>
      <c r="F45" s="313" t="s">
        <v>11</v>
      </c>
      <c r="G45" s="313" t="s">
        <v>337</v>
      </c>
      <c r="H45" s="313" t="s">
        <v>344</v>
      </c>
      <c r="I45" s="313" t="s">
        <v>232</v>
      </c>
      <c r="J45" s="313" t="s">
        <v>709</v>
      </c>
      <c r="K45" s="313" t="s">
        <v>339</v>
      </c>
      <c r="L45" s="313" t="s">
        <v>345</v>
      </c>
      <c r="M45" s="313" t="s">
        <v>41</v>
      </c>
      <c r="N45" s="313"/>
      <c r="O45" s="313" t="s">
        <v>341</v>
      </c>
      <c r="P45" s="313" t="s">
        <v>342</v>
      </c>
      <c r="Q45" s="313" t="s">
        <v>343</v>
      </c>
      <c r="R45" s="313">
        <v>54.1</v>
      </c>
      <c r="S45" s="313"/>
      <c r="T45" s="313"/>
    </row>
    <row r="46" spans="1:20" ht="15" customHeight="1">
      <c r="A46" s="313" t="s">
        <v>234</v>
      </c>
      <c r="B46" s="313" t="s">
        <v>306</v>
      </c>
      <c r="C46" s="313" t="s">
        <v>7</v>
      </c>
      <c r="D46" s="313" t="s">
        <v>337</v>
      </c>
      <c r="E46" s="313" t="s">
        <v>13</v>
      </c>
      <c r="F46" s="313" t="s">
        <v>11</v>
      </c>
      <c r="G46" s="313"/>
      <c r="H46" s="313"/>
      <c r="I46" s="313"/>
      <c r="J46" s="313"/>
      <c r="K46" s="313"/>
      <c r="L46" s="313" t="s">
        <v>420</v>
      </c>
      <c r="M46" s="313"/>
      <c r="N46" s="313"/>
      <c r="O46" s="313" t="s">
        <v>341</v>
      </c>
      <c r="P46" s="313" t="s">
        <v>693</v>
      </c>
      <c r="Q46" s="313" t="s">
        <v>694</v>
      </c>
      <c r="R46" s="313">
        <v>876</v>
      </c>
      <c r="S46" s="313"/>
      <c r="T46" s="313"/>
    </row>
    <row r="47" spans="1:20" ht="15" customHeight="1">
      <c r="A47" s="313" t="s">
        <v>234</v>
      </c>
      <c r="B47" s="313" t="s">
        <v>305</v>
      </c>
      <c r="C47" s="313" t="s">
        <v>7</v>
      </c>
      <c r="D47" s="313" t="s">
        <v>337</v>
      </c>
      <c r="E47" s="313" t="s">
        <v>13</v>
      </c>
      <c r="F47" s="313" t="s">
        <v>11</v>
      </c>
      <c r="G47" s="313"/>
      <c r="H47" s="313"/>
      <c r="I47" s="313"/>
      <c r="J47" s="313"/>
      <c r="K47" s="313"/>
      <c r="L47" s="313"/>
      <c r="M47" s="313"/>
      <c r="N47" s="313"/>
      <c r="O47" s="313"/>
      <c r="P47" s="313"/>
      <c r="Q47" s="313"/>
      <c r="R47" s="313">
        <v>876</v>
      </c>
      <c r="S47" s="313"/>
      <c r="T47" s="313"/>
    </row>
    <row r="48" spans="1:20" ht="15" customHeight="1">
      <c r="A48" s="313" t="s">
        <v>236</v>
      </c>
      <c r="B48" s="313" t="s">
        <v>332</v>
      </c>
      <c r="C48" s="313" t="s">
        <v>7</v>
      </c>
      <c r="D48" s="313" t="s">
        <v>337</v>
      </c>
      <c r="E48" s="313" t="s">
        <v>13</v>
      </c>
      <c r="F48" s="313" t="s">
        <v>11</v>
      </c>
      <c r="G48" s="313" t="s">
        <v>337</v>
      </c>
      <c r="H48" s="313" t="s">
        <v>344</v>
      </c>
      <c r="I48" s="313" t="s">
        <v>232</v>
      </c>
      <c r="J48" s="313"/>
      <c r="K48" s="313" t="s">
        <v>339</v>
      </c>
      <c r="L48" s="313" t="s">
        <v>345</v>
      </c>
      <c r="M48" s="313" t="s">
        <v>41</v>
      </c>
      <c r="N48" s="313"/>
      <c r="O48" s="313" t="s">
        <v>341</v>
      </c>
      <c r="P48" s="313" t="s">
        <v>342</v>
      </c>
      <c r="Q48" s="313" t="s">
        <v>343</v>
      </c>
      <c r="R48" s="313">
        <v>54.1</v>
      </c>
      <c r="S48" s="313"/>
      <c r="T48" s="313"/>
    </row>
    <row r="49" spans="1:20" ht="15" customHeight="1">
      <c r="A49" s="313" t="s">
        <v>236</v>
      </c>
      <c r="B49" s="313" t="s">
        <v>306</v>
      </c>
      <c r="C49" s="313" t="s">
        <v>7</v>
      </c>
      <c r="D49" s="313" t="s">
        <v>337</v>
      </c>
      <c r="E49" s="313" t="s">
        <v>13</v>
      </c>
      <c r="F49" s="313" t="s">
        <v>11</v>
      </c>
      <c r="G49" s="313"/>
      <c r="H49" s="313"/>
      <c r="I49" s="313"/>
      <c r="J49" s="313"/>
      <c r="K49" s="313"/>
      <c r="L49" s="313"/>
      <c r="M49" s="313"/>
      <c r="N49" s="313"/>
      <c r="O49" s="313"/>
      <c r="P49" s="313"/>
      <c r="Q49" s="313"/>
      <c r="R49" s="313">
        <v>876</v>
      </c>
      <c r="S49" s="313"/>
      <c r="T49" s="313"/>
    </row>
    <row r="50" spans="1:20" ht="15" customHeight="1">
      <c r="A50" s="313" t="s">
        <v>236</v>
      </c>
      <c r="B50" s="313" t="s">
        <v>305</v>
      </c>
      <c r="C50" s="313" t="s">
        <v>7</v>
      </c>
      <c r="D50" s="313" t="s">
        <v>337</v>
      </c>
      <c r="E50" s="313" t="s">
        <v>13</v>
      </c>
      <c r="F50" s="313" t="s">
        <v>11</v>
      </c>
      <c r="G50" s="313"/>
      <c r="H50" s="313"/>
      <c r="I50" s="313"/>
      <c r="J50" s="313"/>
      <c r="K50" s="313"/>
      <c r="L50" s="313"/>
      <c r="M50" s="313"/>
      <c r="N50" s="313"/>
      <c r="O50" s="313"/>
      <c r="P50" s="313"/>
      <c r="Q50" s="313"/>
      <c r="R50" s="313">
        <v>876</v>
      </c>
      <c r="S50" s="313"/>
      <c r="T50" s="313"/>
    </row>
    <row r="51" spans="1:20" ht="15" customHeight="1">
      <c r="A51" s="313" t="s">
        <v>238</v>
      </c>
      <c r="B51" s="313" t="s">
        <v>314</v>
      </c>
      <c r="C51" s="313" t="s">
        <v>7</v>
      </c>
      <c r="D51" s="313" t="s">
        <v>337</v>
      </c>
      <c r="E51" s="313" t="s">
        <v>13</v>
      </c>
      <c r="F51" s="313" t="s">
        <v>11</v>
      </c>
      <c r="G51" s="313"/>
      <c r="H51" s="313" t="s">
        <v>766</v>
      </c>
      <c r="I51" s="313"/>
      <c r="J51" s="313"/>
      <c r="K51" s="313"/>
      <c r="L51" s="313" t="s">
        <v>766</v>
      </c>
      <c r="M51" s="313"/>
      <c r="N51" s="313"/>
      <c r="O51" s="313" t="s">
        <v>348</v>
      </c>
      <c r="P51" s="313" t="s">
        <v>693</v>
      </c>
      <c r="Q51" s="313" t="s">
        <v>694</v>
      </c>
      <c r="R51" s="313">
        <v>1360</v>
      </c>
      <c r="S51" s="313"/>
      <c r="T51" s="313"/>
    </row>
    <row r="52" spans="1:20" ht="15" customHeight="1">
      <c r="A52" s="313" t="s">
        <v>238</v>
      </c>
      <c r="B52" s="313" t="s">
        <v>315</v>
      </c>
      <c r="C52" s="313" t="s">
        <v>7</v>
      </c>
      <c r="D52" s="313" t="s">
        <v>337</v>
      </c>
      <c r="E52" s="313" t="s">
        <v>13</v>
      </c>
      <c r="F52" s="313" t="s">
        <v>11</v>
      </c>
      <c r="G52" s="313"/>
      <c r="H52" s="313"/>
      <c r="I52" s="313"/>
      <c r="J52" s="313"/>
      <c r="K52" s="313"/>
      <c r="L52" s="313"/>
      <c r="M52" s="313"/>
      <c r="N52" s="313"/>
      <c r="O52" s="313"/>
      <c r="P52" s="313"/>
      <c r="Q52" s="313"/>
      <c r="R52" s="313">
        <v>1360</v>
      </c>
      <c r="S52" s="313"/>
      <c r="T52" s="313"/>
    </row>
    <row r="53" spans="1:20" ht="15" customHeight="1">
      <c r="A53" s="313" t="s">
        <v>238</v>
      </c>
      <c r="B53" s="313" t="s">
        <v>317</v>
      </c>
      <c r="C53" s="313" t="s">
        <v>7</v>
      </c>
      <c r="D53" s="313" t="s">
        <v>337</v>
      </c>
      <c r="E53" s="313" t="s">
        <v>13</v>
      </c>
      <c r="F53" s="313" t="s">
        <v>11</v>
      </c>
      <c r="G53" s="313"/>
      <c r="H53" s="313"/>
      <c r="I53" s="313"/>
      <c r="J53" s="313"/>
      <c r="K53" s="313"/>
      <c r="L53" s="313"/>
      <c r="M53" s="313"/>
      <c r="N53" s="313"/>
      <c r="O53" s="313"/>
      <c r="P53" s="313"/>
      <c r="Q53" s="313"/>
      <c r="R53" s="313">
        <v>47.5</v>
      </c>
      <c r="S53" s="313">
        <v>0</v>
      </c>
      <c r="T53" s="313">
        <v>94.9</v>
      </c>
    </row>
    <row r="54" spans="1:20" ht="15" customHeight="1">
      <c r="A54" s="313" t="s">
        <v>238</v>
      </c>
      <c r="B54" s="313" t="s">
        <v>318</v>
      </c>
      <c r="C54" s="313" t="s">
        <v>7</v>
      </c>
      <c r="D54" s="313" t="s">
        <v>337</v>
      </c>
      <c r="E54" s="313" t="s">
        <v>13</v>
      </c>
      <c r="F54" s="313" t="s">
        <v>11</v>
      </c>
      <c r="G54" s="313"/>
      <c r="H54" s="313"/>
      <c r="I54" s="313"/>
      <c r="J54" s="313"/>
      <c r="K54" s="313"/>
      <c r="L54" s="313"/>
      <c r="M54" s="313"/>
      <c r="N54" s="313"/>
      <c r="O54" s="313"/>
      <c r="P54" s="313"/>
      <c r="Q54" s="313"/>
      <c r="R54" s="313">
        <v>47.5</v>
      </c>
      <c r="S54" s="313">
        <v>0</v>
      </c>
      <c r="T54" s="313">
        <v>94.9</v>
      </c>
    </row>
    <row r="55" spans="1:20" ht="15" customHeight="1">
      <c r="A55" s="313" t="s">
        <v>238</v>
      </c>
      <c r="B55" s="313" t="s">
        <v>313</v>
      </c>
      <c r="C55" s="313" t="s">
        <v>7</v>
      </c>
      <c r="D55" s="313" t="s">
        <v>337</v>
      </c>
      <c r="E55" s="313" t="s">
        <v>13</v>
      </c>
      <c r="F55" s="313" t="s">
        <v>11</v>
      </c>
      <c r="G55" s="313"/>
      <c r="H55" s="313"/>
      <c r="I55" s="313"/>
      <c r="J55" s="313"/>
      <c r="K55" s="313"/>
      <c r="L55" s="313"/>
      <c r="M55" s="313"/>
      <c r="N55" s="313"/>
      <c r="O55" s="313"/>
      <c r="P55" s="313"/>
      <c r="Q55" s="313"/>
      <c r="R55" s="313">
        <v>1450</v>
      </c>
      <c r="S55" s="313"/>
      <c r="T55" s="313"/>
    </row>
    <row r="56" spans="1:20" ht="15" customHeight="1">
      <c r="A56" s="313" t="s">
        <v>238</v>
      </c>
      <c r="B56" s="313" t="s">
        <v>316</v>
      </c>
      <c r="C56" s="313" t="s">
        <v>7</v>
      </c>
      <c r="D56" s="313" t="s">
        <v>337</v>
      </c>
      <c r="E56" s="313" t="s">
        <v>13</v>
      </c>
      <c r="F56" s="313" t="s">
        <v>11</v>
      </c>
      <c r="G56" s="313" t="s">
        <v>449</v>
      </c>
      <c r="H56" s="313" t="s">
        <v>455</v>
      </c>
      <c r="I56" s="313" t="s">
        <v>454</v>
      </c>
      <c r="J56" s="313" t="s">
        <v>765</v>
      </c>
      <c r="K56" s="313" t="s">
        <v>339</v>
      </c>
      <c r="L56" s="313" t="s">
        <v>455</v>
      </c>
      <c r="M56" s="313" t="s">
        <v>51</v>
      </c>
      <c r="N56" s="313"/>
      <c r="O56" s="313" t="s">
        <v>357</v>
      </c>
      <c r="P56" s="313" t="s">
        <v>699</v>
      </c>
      <c r="Q56" s="313" t="s">
        <v>343</v>
      </c>
      <c r="R56" s="313">
        <v>94.9</v>
      </c>
      <c r="S56" s="313"/>
      <c r="T56" s="313"/>
    </row>
    <row r="57" spans="1:20" ht="15" customHeight="1">
      <c r="A57" s="313" t="s">
        <v>238</v>
      </c>
      <c r="B57" s="313" t="s">
        <v>312</v>
      </c>
      <c r="C57" s="313" t="s">
        <v>7</v>
      </c>
      <c r="D57" s="313" t="s">
        <v>337</v>
      </c>
      <c r="E57" s="313" t="s">
        <v>13</v>
      </c>
      <c r="F57" s="313" t="s">
        <v>11</v>
      </c>
      <c r="G57" s="313"/>
      <c r="H57" s="313"/>
      <c r="I57" s="313"/>
      <c r="J57" s="313"/>
      <c r="K57" s="313"/>
      <c r="L57" s="313"/>
      <c r="M57" s="313"/>
      <c r="N57" s="313"/>
      <c r="O57" s="313"/>
      <c r="P57" s="313"/>
      <c r="Q57" s="313"/>
      <c r="R57" s="313">
        <v>2450</v>
      </c>
      <c r="S57" s="313"/>
      <c r="T57" s="313"/>
    </row>
    <row r="58" spans="1:20" ht="15" customHeight="1">
      <c r="A58" s="313" t="s">
        <v>238</v>
      </c>
      <c r="B58" s="313" t="s">
        <v>332</v>
      </c>
      <c r="C58" s="313" t="s">
        <v>7</v>
      </c>
      <c r="D58" s="313" t="s">
        <v>337</v>
      </c>
      <c r="E58" s="313" t="s">
        <v>13</v>
      </c>
      <c r="F58" s="313" t="s">
        <v>11</v>
      </c>
      <c r="G58" s="313" t="s">
        <v>337</v>
      </c>
      <c r="H58" s="313" t="s">
        <v>990</v>
      </c>
      <c r="I58" s="313" t="s">
        <v>232</v>
      </c>
      <c r="J58" s="313" t="s">
        <v>350</v>
      </c>
      <c r="K58" s="313" t="s">
        <v>339</v>
      </c>
      <c r="L58" s="313" t="s">
        <v>991</v>
      </c>
      <c r="M58" s="313" t="s">
        <v>41</v>
      </c>
      <c r="N58" s="313"/>
      <c r="O58" s="313" t="s">
        <v>341</v>
      </c>
      <c r="P58" s="313" t="s">
        <v>342</v>
      </c>
      <c r="Q58" s="313" t="s">
        <v>343</v>
      </c>
      <c r="R58" s="313">
        <v>2430</v>
      </c>
      <c r="S58" s="313"/>
      <c r="T58" s="313"/>
    </row>
    <row r="59" spans="1:20" ht="15" customHeight="1">
      <c r="A59" s="313" t="s">
        <v>238</v>
      </c>
      <c r="B59" s="313" t="s">
        <v>305</v>
      </c>
      <c r="C59" s="313" t="s">
        <v>7</v>
      </c>
      <c r="D59" s="313" t="s">
        <v>337</v>
      </c>
      <c r="E59" s="313" t="s">
        <v>13</v>
      </c>
      <c r="F59" s="313" t="s">
        <v>11</v>
      </c>
      <c r="G59" s="313"/>
      <c r="H59" s="313"/>
      <c r="I59" s="313"/>
      <c r="J59" s="313"/>
      <c r="K59" s="313"/>
      <c r="L59" s="313"/>
      <c r="M59" s="313"/>
      <c r="N59" s="313"/>
      <c r="O59" s="313"/>
      <c r="P59" s="313"/>
      <c r="Q59" s="313"/>
      <c r="R59" s="313">
        <v>1120</v>
      </c>
      <c r="S59" s="313"/>
      <c r="T59" s="313"/>
    </row>
    <row r="60" spans="1:20" ht="15" customHeight="1">
      <c r="A60" s="313" t="s">
        <v>238</v>
      </c>
      <c r="B60" s="313" t="s">
        <v>307</v>
      </c>
      <c r="C60" s="313" t="s">
        <v>7</v>
      </c>
      <c r="D60" s="313" t="s">
        <v>337</v>
      </c>
      <c r="E60" s="313" t="s">
        <v>13</v>
      </c>
      <c r="F60" s="313" t="s">
        <v>11</v>
      </c>
      <c r="G60" s="313" t="s">
        <v>337</v>
      </c>
      <c r="H60" s="313" t="s">
        <v>711</v>
      </c>
      <c r="I60" s="313" t="s">
        <v>362</v>
      </c>
      <c r="J60" s="313" t="s">
        <v>709</v>
      </c>
      <c r="K60" s="313" t="s">
        <v>339</v>
      </c>
      <c r="L60" s="313" t="s">
        <v>712</v>
      </c>
      <c r="M60" s="313" t="s">
        <v>49</v>
      </c>
      <c r="N60" s="313"/>
      <c r="O60" s="313" t="s">
        <v>364</v>
      </c>
      <c r="P60" s="313" t="s">
        <v>342</v>
      </c>
      <c r="Q60" s="313" t="s">
        <v>343</v>
      </c>
      <c r="R60" s="313">
        <v>1120</v>
      </c>
      <c r="S60" s="313"/>
      <c r="T60" s="313"/>
    </row>
    <row r="61" spans="1:20" ht="15" customHeight="1">
      <c r="A61" s="313" t="s">
        <v>238</v>
      </c>
      <c r="B61" s="313" t="s">
        <v>308</v>
      </c>
      <c r="C61" s="313" t="s">
        <v>7</v>
      </c>
      <c r="D61" s="313" t="s">
        <v>337</v>
      </c>
      <c r="E61" s="313" t="s">
        <v>13</v>
      </c>
      <c r="F61" s="313" t="s">
        <v>11</v>
      </c>
      <c r="G61" s="313"/>
      <c r="H61" s="313"/>
      <c r="I61" s="313"/>
      <c r="J61" s="313"/>
      <c r="K61" s="313"/>
      <c r="L61" s="313"/>
      <c r="M61" s="313"/>
      <c r="N61" s="313"/>
      <c r="O61" s="313"/>
      <c r="P61" s="313"/>
      <c r="Q61" s="313"/>
      <c r="R61" s="313">
        <v>232</v>
      </c>
      <c r="S61" s="313">
        <v>0</v>
      </c>
      <c r="T61" s="313">
        <v>622</v>
      </c>
    </row>
    <row r="62" spans="1:20" ht="15" customHeight="1">
      <c r="A62" s="313" t="s">
        <v>238</v>
      </c>
      <c r="B62" s="313" t="s">
        <v>309</v>
      </c>
      <c r="C62" s="313" t="s">
        <v>7</v>
      </c>
      <c r="D62" s="313" t="s">
        <v>337</v>
      </c>
      <c r="E62" s="313" t="s">
        <v>13</v>
      </c>
      <c r="F62" s="313" t="s">
        <v>11</v>
      </c>
      <c r="G62" s="313"/>
      <c r="H62" s="313"/>
      <c r="I62" s="313"/>
      <c r="J62" s="313"/>
      <c r="K62" s="313"/>
      <c r="L62" s="313"/>
      <c r="M62" s="313"/>
      <c r="N62" s="313"/>
      <c r="O62" s="313"/>
      <c r="P62" s="313"/>
      <c r="Q62" s="313"/>
      <c r="R62" s="313">
        <v>229</v>
      </c>
      <c r="S62" s="313">
        <v>0</v>
      </c>
      <c r="T62" s="313">
        <v>615</v>
      </c>
    </row>
    <row r="63" spans="1:20" ht="15" customHeight="1">
      <c r="A63" s="313" t="s">
        <v>238</v>
      </c>
      <c r="B63" s="313" t="s">
        <v>310</v>
      </c>
      <c r="C63" s="313" t="s">
        <v>7</v>
      </c>
      <c r="D63" s="313" t="s">
        <v>337</v>
      </c>
      <c r="E63" s="313" t="s">
        <v>13</v>
      </c>
      <c r="F63" s="313" t="s">
        <v>11</v>
      </c>
      <c r="G63" s="313"/>
      <c r="H63" s="313"/>
      <c r="I63" s="313"/>
      <c r="J63" s="313"/>
      <c r="K63" s="313"/>
      <c r="L63" s="313"/>
      <c r="M63" s="313"/>
      <c r="N63" s="313"/>
      <c r="O63" s="313"/>
      <c r="P63" s="313"/>
      <c r="Q63" s="313"/>
      <c r="R63" s="313">
        <v>431</v>
      </c>
      <c r="S63" s="313">
        <v>429</v>
      </c>
      <c r="T63" s="313">
        <v>983</v>
      </c>
    </row>
    <row r="64" spans="1:20" ht="15" customHeight="1">
      <c r="A64" s="313" t="s">
        <v>238</v>
      </c>
      <c r="B64" s="313" t="s">
        <v>311</v>
      </c>
      <c r="C64" s="313" t="s">
        <v>7</v>
      </c>
      <c r="D64" s="313" t="s">
        <v>337</v>
      </c>
      <c r="E64" s="313" t="s">
        <v>13</v>
      </c>
      <c r="F64" s="313" t="s">
        <v>11</v>
      </c>
      <c r="G64" s="313"/>
      <c r="H64" s="313"/>
      <c r="I64" s="313"/>
      <c r="J64" s="313"/>
      <c r="K64" s="313"/>
      <c r="L64" s="313"/>
      <c r="M64" s="313"/>
      <c r="N64" s="313"/>
      <c r="O64" s="313"/>
      <c r="P64" s="313"/>
      <c r="Q64" s="313"/>
      <c r="R64" s="313">
        <v>226</v>
      </c>
      <c r="S64" s="313">
        <v>25.2</v>
      </c>
      <c r="T64" s="313">
        <v>599</v>
      </c>
    </row>
    <row r="65" spans="1:20" ht="15" customHeight="1">
      <c r="A65" s="313" t="s">
        <v>238</v>
      </c>
      <c r="B65" s="313" t="s">
        <v>328</v>
      </c>
      <c r="C65" s="313" t="s">
        <v>7</v>
      </c>
      <c r="D65" s="313" t="s">
        <v>337</v>
      </c>
      <c r="E65" s="313" t="s">
        <v>13</v>
      </c>
      <c r="F65" s="313" t="s">
        <v>11</v>
      </c>
      <c r="G65" s="313"/>
      <c r="H65" s="313" t="s">
        <v>346</v>
      </c>
      <c r="I65" s="313" t="s">
        <v>329</v>
      </c>
      <c r="J65" s="313"/>
      <c r="K65" s="313" t="s">
        <v>339</v>
      </c>
      <c r="L65" s="313" t="s">
        <v>347</v>
      </c>
      <c r="M65" s="313" t="s">
        <v>52</v>
      </c>
      <c r="N65" s="313"/>
      <c r="O65" s="313" t="s">
        <v>348</v>
      </c>
      <c r="P65" s="313" t="s">
        <v>342</v>
      </c>
      <c r="Q65" s="313" t="s">
        <v>343</v>
      </c>
      <c r="R65" s="313">
        <v>1000</v>
      </c>
      <c r="S65" s="313"/>
      <c r="T65" s="313"/>
    </row>
    <row r="66" spans="1:20" ht="15" customHeight="1">
      <c r="A66" s="313" t="s">
        <v>238</v>
      </c>
      <c r="B66" s="313" t="s">
        <v>326</v>
      </c>
      <c r="C66" s="313" t="s">
        <v>7</v>
      </c>
      <c r="D66" s="313" t="s">
        <v>337</v>
      </c>
      <c r="E66" s="313" t="s">
        <v>13</v>
      </c>
      <c r="F66" s="313" t="s">
        <v>11</v>
      </c>
      <c r="G66" s="313"/>
      <c r="H66" s="313"/>
      <c r="I66" s="313"/>
      <c r="J66" s="313"/>
      <c r="K66" s="313"/>
      <c r="L66" s="313"/>
      <c r="M66" s="313"/>
      <c r="N66" s="313"/>
      <c r="O66" s="313"/>
      <c r="P66" s="313"/>
      <c r="Q66" s="313"/>
      <c r="R66" s="313">
        <v>1000</v>
      </c>
      <c r="S66" s="313"/>
      <c r="T66" s="313"/>
    </row>
    <row r="67" spans="1:20" ht="15" customHeight="1">
      <c r="A67" s="313" t="s">
        <v>239</v>
      </c>
      <c r="B67" s="313" t="s">
        <v>315</v>
      </c>
      <c r="C67" s="313" t="s">
        <v>7</v>
      </c>
      <c r="D67" s="313" t="s">
        <v>337</v>
      </c>
      <c r="E67" s="313" t="s">
        <v>13</v>
      </c>
      <c r="F67" s="313" t="s">
        <v>11</v>
      </c>
      <c r="G67" s="313"/>
      <c r="H67" s="313"/>
      <c r="I67" s="313"/>
      <c r="J67" s="313"/>
      <c r="K67" s="313"/>
      <c r="L67" s="313"/>
      <c r="M67" s="313"/>
      <c r="N67" s="313"/>
      <c r="O67" s="313"/>
      <c r="P67" s="313"/>
      <c r="Q67" s="313"/>
      <c r="R67" s="313">
        <v>194</v>
      </c>
      <c r="S67" s="313">
        <v>0</v>
      </c>
      <c r="T67" s="313">
        <v>193</v>
      </c>
    </row>
    <row r="68" spans="1:20" ht="15" customHeight="1">
      <c r="A68" s="313" t="s">
        <v>239</v>
      </c>
      <c r="B68" s="313" t="s">
        <v>317</v>
      </c>
      <c r="C68" s="313" t="s">
        <v>7</v>
      </c>
      <c r="D68" s="313" t="s">
        <v>337</v>
      </c>
      <c r="E68" s="313" t="s">
        <v>13</v>
      </c>
      <c r="F68" s="313" t="s">
        <v>11</v>
      </c>
      <c r="G68" s="313"/>
      <c r="H68" s="313"/>
      <c r="I68" s="313"/>
      <c r="J68" s="313"/>
      <c r="K68" s="313"/>
      <c r="L68" s="313"/>
      <c r="M68" s="313"/>
      <c r="N68" s="313"/>
      <c r="O68" s="313"/>
      <c r="P68" s="313"/>
      <c r="Q68" s="313"/>
      <c r="R68" s="313">
        <v>0.82</v>
      </c>
      <c r="S68" s="313">
        <v>0</v>
      </c>
      <c r="T68" s="313">
        <v>94.9</v>
      </c>
    </row>
    <row r="69" spans="1:20" ht="15" customHeight="1">
      <c r="A69" s="313" t="s">
        <v>239</v>
      </c>
      <c r="B69" s="313" t="s">
        <v>314</v>
      </c>
      <c r="C69" s="313" t="s">
        <v>7</v>
      </c>
      <c r="D69" s="313" t="s">
        <v>337</v>
      </c>
      <c r="E69" s="313" t="s">
        <v>13</v>
      </c>
      <c r="F69" s="313" t="s">
        <v>11</v>
      </c>
      <c r="G69" s="313"/>
      <c r="H69" s="313"/>
      <c r="I69" s="313"/>
      <c r="J69" s="313"/>
      <c r="K69" s="313"/>
      <c r="L69" s="313"/>
      <c r="M69" s="313"/>
      <c r="N69" s="313"/>
      <c r="O69" s="313"/>
      <c r="P69" s="313"/>
      <c r="Q69" s="313"/>
      <c r="R69" s="313">
        <v>194</v>
      </c>
      <c r="S69" s="313">
        <v>0</v>
      </c>
      <c r="T69" s="313">
        <v>193</v>
      </c>
    </row>
    <row r="70" spans="1:20" ht="15" customHeight="1">
      <c r="A70" s="313" t="s">
        <v>239</v>
      </c>
      <c r="B70" s="313" t="s">
        <v>313</v>
      </c>
      <c r="C70" s="313" t="s">
        <v>7</v>
      </c>
      <c r="D70" s="313" t="s">
        <v>337</v>
      </c>
      <c r="E70" s="313" t="s">
        <v>13</v>
      </c>
      <c r="F70" s="313" t="s">
        <v>11</v>
      </c>
      <c r="G70" s="313"/>
      <c r="H70" s="313"/>
      <c r="I70" s="313"/>
      <c r="J70" s="313"/>
      <c r="K70" s="313"/>
      <c r="L70" s="313"/>
      <c r="M70" s="313"/>
      <c r="N70" s="313"/>
      <c r="O70" s="313"/>
      <c r="P70" s="313"/>
      <c r="Q70" s="313"/>
      <c r="R70" s="313">
        <v>195</v>
      </c>
      <c r="S70" s="313">
        <v>0</v>
      </c>
      <c r="T70" s="313">
        <v>193</v>
      </c>
    </row>
    <row r="71" spans="1:20" ht="15" customHeight="1">
      <c r="A71" s="313" t="s">
        <v>239</v>
      </c>
      <c r="B71" s="313" t="s">
        <v>316</v>
      </c>
      <c r="C71" s="313" t="s">
        <v>7</v>
      </c>
      <c r="D71" s="313" t="s">
        <v>337</v>
      </c>
      <c r="E71" s="313" t="s">
        <v>13</v>
      </c>
      <c r="F71" s="313" t="s">
        <v>11</v>
      </c>
      <c r="G71" s="313"/>
      <c r="H71" s="313"/>
      <c r="I71" s="313"/>
      <c r="J71" s="313"/>
      <c r="K71" s="313"/>
      <c r="L71" s="313"/>
      <c r="M71" s="313"/>
      <c r="N71" s="313"/>
      <c r="O71" s="313"/>
      <c r="P71" s="313"/>
      <c r="Q71" s="313"/>
      <c r="R71" s="313">
        <v>1.63</v>
      </c>
      <c r="S71" s="313">
        <v>0</v>
      </c>
      <c r="T71" s="313">
        <v>94.9</v>
      </c>
    </row>
    <row r="72" spans="1:20" ht="15" customHeight="1">
      <c r="A72" s="313" t="s">
        <v>239</v>
      </c>
      <c r="B72" s="313" t="s">
        <v>312</v>
      </c>
      <c r="C72" s="313" t="s">
        <v>7</v>
      </c>
      <c r="D72" s="313" t="s">
        <v>337</v>
      </c>
      <c r="E72" s="313" t="s">
        <v>13</v>
      </c>
      <c r="F72" s="313" t="s">
        <v>11</v>
      </c>
      <c r="G72" s="313"/>
      <c r="H72" s="313"/>
      <c r="I72" s="313"/>
      <c r="J72" s="313"/>
      <c r="K72" s="313"/>
      <c r="L72" s="313"/>
      <c r="M72" s="313"/>
      <c r="N72" s="313"/>
      <c r="O72" s="313"/>
      <c r="P72" s="313"/>
      <c r="Q72" s="313"/>
      <c r="R72" s="313">
        <v>197</v>
      </c>
      <c r="S72" s="313">
        <v>0</v>
      </c>
      <c r="T72" s="313">
        <v>228</v>
      </c>
    </row>
    <row r="73" spans="1:20" ht="15" customHeight="1">
      <c r="A73" s="313" t="s">
        <v>239</v>
      </c>
      <c r="B73" s="313" t="s">
        <v>332</v>
      </c>
      <c r="C73" s="313" t="s">
        <v>7</v>
      </c>
      <c r="D73" s="313" t="s">
        <v>337</v>
      </c>
      <c r="E73" s="313" t="s">
        <v>13</v>
      </c>
      <c r="F73" s="313" t="s">
        <v>11</v>
      </c>
      <c r="G73" s="313"/>
      <c r="H73" s="313"/>
      <c r="I73" s="313"/>
      <c r="J73" s="313"/>
      <c r="K73" s="313"/>
      <c r="L73" s="313"/>
      <c r="M73" s="313"/>
      <c r="N73" s="313"/>
      <c r="O73" s="313"/>
      <c r="P73" s="313"/>
      <c r="Q73" s="313"/>
      <c r="R73" s="313">
        <v>15.8</v>
      </c>
      <c r="S73" s="313"/>
      <c r="T73" s="313"/>
    </row>
    <row r="74" spans="1:20" ht="15" customHeight="1">
      <c r="A74" s="313" t="s">
        <v>239</v>
      </c>
      <c r="B74" s="313" t="s">
        <v>305</v>
      </c>
      <c r="C74" s="313" t="s">
        <v>7</v>
      </c>
      <c r="D74" s="313" t="s">
        <v>337</v>
      </c>
      <c r="E74" s="313" t="s">
        <v>13</v>
      </c>
      <c r="F74" s="313" t="s">
        <v>11</v>
      </c>
      <c r="G74" s="313"/>
      <c r="H74" s="313"/>
      <c r="I74" s="313"/>
      <c r="J74" s="313"/>
      <c r="K74" s="313"/>
      <c r="L74" s="313"/>
      <c r="M74" s="313"/>
      <c r="N74" s="313"/>
      <c r="O74" s="313"/>
      <c r="P74" s="313"/>
      <c r="Q74" s="313"/>
      <c r="R74" s="313">
        <v>31</v>
      </c>
      <c r="S74" s="313">
        <v>0</v>
      </c>
      <c r="T74" s="313">
        <v>771</v>
      </c>
    </row>
    <row r="75" spans="1:20" ht="15" customHeight="1">
      <c r="A75" s="313" t="s">
        <v>239</v>
      </c>
      <c r="B75" s="313" t="s">
        <v>307</v>
      </c>
      <c r="C75" s="313" t="s">
        <v>7</v>
      </c>
      <c r="D75" s="313" t="s">
        <v>337</v>
      </c>
      <c r="E75" s="313" t="s">
        <v>13</v>
      </c>
      <c r="F75" s="313" t="s">
        <v>11</v>
      </c>
      <c r="G75" s="313"/>
      <c r="H75" s="313"/>
      <c r="I75" s="313"/>
      <c r="J75" s="313"/>
      <c r="K75" s="313"/>
      <c r="L75" s="313"/>
      <c r="M75" s="313"/>
      <c r="N75" s="313"/>
      <c r="O75" s="313"/>
      <c r="P75" s="313"/>
      <c r="Q75" s="313"/>
      <c r="R75" s="313">
        <v>31</v>
      </c>
      <c r="S75" s="313">
        <v>0</v>
      </c>
      <c r="T75" s="313">
        <v>228</v>
      </c>
    </row>
    <row r="76" spans="1:20" ht="15" customHeight="1">
      <c r="A76" s="313" t="s">
        <v>239</v>
      </c>
      <c r="B76" s="313" t="s">
        <v>308</v>
      </c>
      <c r="C76" s="313" t="s">
        <v>7</v>
      </c>
      <c r="D76" s="313" t="s">
        <v>337</v>
      </c>
      <c r="E76" s="313" t="s">
        <v>13</v>
      </c>
      <c r="F76" s="313" t="s">
        <v>11</v>
      </c>
      <c r="G76" s="313"/>
      <c r="H76" s="313"/>
      <c r="I76" s="313"/>
      <c r="J76" s="313"/>
      <c r="K76" s="313"/>
      <c r="L76" s="313"/>
      <c r="M76" s="313"/>
      <c r="N76" s="313"/>
      <c r="O76" s="313"/>
      <c r="P76" s="313"/>
      <c r="Q76" s="313"/>
      <c r="R76" s="313">
        <v>7.5</v>
      </c>
      <c r="S76" s="313">
        <v>0</v>
      </c>
      <c r="T76" s="313">
        <v>193</v>
      </c>
    </row>
    <row r="77" spans="1:20" ht="15" customHeight="1">
      <c r="A77" s="313" t="s">
        <v>239</v>
      </c>
      <c r="B77" s="313" t="s">
        <v>309</v>
      </c>
      <c r="C77" s="313" t="s">
        <v>7</v>
      </c>
      <c r="D77" s="313" t="s">
        <v>337</v>
      </c>
      <c r="E77" s="313" t="s">
        <v>13</v>
      </c>
      <c r="F77" s="313" t="s">
        <v>11</v>
      </c>
      <c r="G77" s="313"/>
      <c r="H77" s="313"/>
      <c r="I77" s="313"/>
      <c r="J77" s="313"/>
      <c r="K77" s="313"/>
      <c r="L77" s="313"/>
      <c r="M77" s="313"/>
      <c r="N77" s="313"/>
      <c r="O77" s="313"/>
      <c r="P77" s="313"/>
      <c r="Q77" s="313"/>
      <c r="R77" s="313">
        <v>7.52</v>
      </c>
      <c r="S77" s="313">
        <v>0</v>
      </c>
      <c r="T77" s="313">
        <v>193</v>
      </c>
    </row>
    <row r="78" spans="1:20" ht="15" customHeight="1">
      <c r="A78" s="313" t="s">
        <v>239</v>
      </c>
      <c r="B78" s="313" t="s">
        <v>310</v>
      </c>
      <c r="C78" s="313" t="s">
        <v>7</v>
      </c>
      <c r="D78" s="313" t="s">
        <v>337</v>
      </c>
      <c r="E78" s="313" t="s">
        <v>13</v>
      </c>
      <c r="F78" s="313" t="s">
        <v>11</v>
      </c>
      <c r="G78" s="313"/>
      <c r="H78" s="313"/>
      <c r="I78" s="313"/>
      <c r="J78" s="313"/>
      <c r="K78" s="313"/>
      <c r="L78" s="313"/>
      <c r="M78" s="313"/>
      <c r="N78" s="313"/>
      <c r="O78" s="313"/>
      <c r="P78" s="313"/>
      <c r="Q78" s="313"/>
      <c r="R78" s="313">
        <v>8.2200000000000006</v>
      </c>
      <c r="S78" s="313">
        <v>0</v>
      </c>
      <c r="T78" s="313">
        <v>193</v>
      </c>
    </row>
    <row r="79" spans="1:20" ht="15" customHeight="1">
      <c r="A79" s="313" t="s">
        <v>239</v>
      </c>
      <c r="B79" s="313" t="s">
        <v>311</v>
      </c>
      <c r="C79" s="313" t="s">
        <v>7</v>
      </c>
      <c r="D79" s="313" t="s">
        <v>337</v>
      </c>
      <c r="E79" s="313" t="s">
        <v>13</v>
      </c>
      <c r="F79" s="313" t="s">
        <v>11</v>
      </c>
      <c r="G79" s="313"/>
      <c r="H79" s="313"/>
      <c r="I79" s="313"/>
      <c r="J79" s="313"/>
      <c r="K79" s="313"/>
      <c r="L79" s="313"/>
      <c r="M79" s="313"/>
      <c r="N79" s="313"/>
      <c r="O79" s="313"/>
      <c r="P79" s="313"/>
      <c r="Q79" s="313"/>
      <c r="R79" s="313">
        <v>7.81</v>
      </c>
      <c r="S79" s="313">
        <v>0</v>
      </c>
      <c r="T79" s="313">
        <v>193</v>
      </c>
    </row>
    <row r="80" spans="1:20" ht="15" customHeight="1">
      <c r="A80" s="313" t="s">
        <v>239</v>
      </c>
      <c r="B80" s="313" t="s">
        <v>328</v>
      </c>
      <c r="C80" s="313" t="s">
        <v>7</v>
      </c>
      <c r="D80" s="313" t="s">
        <v>337</v>
      </c>
      <c r="E80" s="313" t="s">
        <v>13</v>
      </c>
      <c r="F80" s="313" t="s">
        <v>11</v>
      </c>
      <c r="G80" s="313"/>
      <c r="H80" s="313"/>
      <c r="I80" s="313"/>
      <c r="J80" s="313"/>
      <c r="K80" s="313"/>
      <c r="L80" s="313"/>
      <c r="M80" s="313"/>
      <c r="N80" s="313"/>
      <c r="O80" s="313"/>
      <c r="P80" s="313"/>
      <c r="Q80" s="313"/>
      <c r="R80" s="313">
        <v>1.36</v>
      </c>
      <c r="S80" s="313">
        <v>0</v>
      </c>
      <c r="T80" s="313">
        <v>193</v>
      </c>
    </row>
    <row r="81" spans="1:20" ht="15" customHeight="1">
      <c r="A81" s="313" t="s">
        <v>239</v>
      </c>
      <c r="B81" s="313" t="s">
        <v>318</v>
      </c>
      <c r="C81" s="313" t="s">
        <v>7</v>
      </c>
      <c r="D81" s="313" t="s">
        <v>337</v>
      </c>
      <c r="E81" s="313" t="s">
        <v>13</v>
      </c>
      <c r="F81" s="313" t="s">
        <v>11</v>
      </c>
      <c r="G81" s="313"/>
      <c r="H81" s="313"/>
      <c r="I81" s="313"/>
      <c r="J81" s="313"/>
      <c r="K81" s="313"/>
      <c r="L81" s="313"/>
      <c r="M81" s="313"/>
      <c r="N81" s="313"/>
      <c r="O81" s="313"/>
      <c r="P81" s="313"/>
      <c r="Q81" s="313"/>
      <c r="R81" s="313">
        <v>0.81</v>
      </c>
      <c r="S81" s="313">
        <v>0</v>
      </c>
      <c r="T81" s="313">
        <v>94.9</v>
      </c>
    </row>
    <row r="82" spans="1:20" ht="15" customHeight="1">
      <c r="A82" s="313" t="s">
        <v>239</v>
      </c>
      <c r="B82" s="313" t="s">
        <v>326</v>
      </c>
      <c r="C82" s="313" t="s">
        <v>7</v>
      </c>
      <c r="D82" s="313" t="s">
        <v>337</v>
      </c>
      <c r="E82" s="313" t="s">
        <v>13</v>
      </c>
      <c r="F82" s="313" t="s">
        <v>11</v>
      </c>
      <c r="G82" s="313"/>
      <c r="H82" s="313"/>
      <c r="I82" s="313"/>
      <c r="J82" s="313"/>
      <c r="K82" s="313"/>
      <c r="L82" s="313"/>
      <c r="M82" s="313"/>
      <c r="N82" s="313"/>
      <c r="O82" s="313"/>
      <c r="P82" s="313"/>
      <c r="Q82" s="313"/>
      <c r="R82" s="313">
        <v>1.36</v>
      </c>
      <c r="S82" s="313">
        <v>0</v>
      </c>
      <c r="T82" s="313">
        <v>193</v>
      </c>
    </row>
    <row r="83" spans="1:20" ht="15" customHeight="1">
      <c r="A83" s="313" t="s">
        <v>240</v>
      </c>
      <c r="B83" s="313" t="s">
        <v>315</v>
      </c>
      <c r="C83" s="313" t="s">
        <v>7</v>
      </c>
      <c r="D83" s="313" t="s">
        <v>337</v>
      </c>
      <c r="E83" s="313" t="s">
        <v>13</v>
      </c>
      <c r="F83" s="313" t="s">
        <v>11</v>
      </c>
      <c r="G83" s="313"/>
      <c r="H83" s="313" t="s">
        <v>766</v>
      </c>
      <c r="I83" s="313"/>
      <c r="J83" s="313"/>
      <c r="K83" s="313"/>
      <c r="L83" s="313" t="s">
        <v>766</v>
      </c>
      <c r="M83" s="313"/>
      <c r="N83" s="313"/>
      <c r="O83" s="313"/>
      <c r="P83" s="313"/>
      <c r="Q83" s="313"/>
      <c r="R83" s="313">
        <v>194</v>
      </c>
      <c r="S83" s="313">
        <v>0</v>
      </c>
      <c r="T83" s="313">
        <v>228</v>
      </c>
    </row>
    <row r="84" spans="1:20" ht="15" customHeight="1">
      <c r="A84" s="313" t="s">
        <v>240</v>
      </c>
      <c r="B84" s="313" t="s">
        <v>317</v>
      </c>
      <c r="C84" s="313" t="s">
        <v>7</v>
      </c>
      <c r="D84" s="313" t="s">
        <v>337</v>
      </c>
      <c r="E84" s="313" t="s">
        <v>13</v>
      </c>
      <c r="F84" s="313" t="s">
        <v>11</v>
      </c>
      <c r="G84" s="313"/>
      <c r="H84" s="313" t="s">
        <v>992</v>
      </c>
      <c r="I84" s="313"/>
      <c r="J84" s="313"/>
      <c r="K84" s="313"/>
      <c r="L84" s="313" t="s">
        <v>992</v>
      </c>
      <c r="M84" s="313"/>
      <c r="N84" s="313"/>
      <c r="O84" s="313"/>
      <c r="P84" s="313"/>
      <c r="Q84" s="313"/>
      <c r="R84" s="313">
        <v>0.82</v>
      </c>
      <c r="S84" s="313">
        <v>0</v>
      </c>
      <c r="T84" s="313">
        <v>94.9</v>
      </c>
    </row>
    <row r="85" spans="1:20" ht="15" customHeight="1">
      <c r="A85" s="313" t="s">
        <v>240</v>
      </c>
      <c r="B85" s="313" t="s">
        <v>314</v>
      </c>
      <c r="C85" s="313" t="s">
        <v>7</v>
      </c>
      <c r="D85" s="313" t="s">
        <v>337</v>
      </c>
      <c r="E85" s="313" t="s">
        <v>13</v>
      </c>
      <c r="F85" s="313" t="s">
        <v>11</v>
      </c>
      <c r="G85" s="313"/>
      <c r="H85" s="313"/>
      <c r="I85" s="313"/>
      <c r="J85" s="313"/>
      <c r="K85" s="313"/>
      <c r="L85" s="313"/>
      <c r="M85" s="313"/>
      <c r="N85" s="313"/>
      <c r="O85" s="313"/>
      <c r="P85" s="313"/>
      <c r="Q85" s="313"/>
      <c r="R85" s="313">
        <v>194</v>
      </c>
      <c r="S85" s="313">
        <v>0</v>
      </c>
      <c r="T85" s="313">
        <v>228</v>
      </c>
    </row>
    <row r="86" spans="1:20" ht="15" customHeight="1">
      <c r="A86" s="313" t="s">
        <v>240</v>
      </c>
      <c r="B86" s="313" t="s">
        <v>313</v>
      </c>
      <c r="C86" s="313" t="s">
        <v>7</v>
      </c>
      <c r="D86" s="313" t="s">
        <v>337</v>
      </c>
      <c r="E86" s="313" t="s">
        <v>13</v>
      </c>
      <c r="F86" s="313" t="s">
        <v>11</v>
      </c>
      <c r="G86" s="313"/>
      <c r="H86" s="313"/>
      <c r="I86" s="313"/>
      <c r="J86" s="313"/>
      <c r="K86" s="313"/>
      <c r="L86" s="313"/>
      <c r="M86" s="313"/>
      <c r="N86" s="313"/>
      <c r="O86" s="313"/>
      <c r="P86" s="313"/>
      <c r="Q86" s="313"/>
      <c r="R86" s="313">
        <v>195</v>
      </c>
      <c r="S86" s="313">
        <v>0</v>
      </c>
      <c r="T86" s="313">
        <v>228</v>
      </c>
    </row>
    <row r="87" spans="1:20" ht="15" customHeight="1">
      <c r="A87" s="313" t="s">
        <v>240</v>
      </c>
      <c r="B87" s="313" t="s">
        <v>316</v>
      </c>
      <c r="C87" s="313" t="s">
        <v>7</v>
      </c>
      <c r="D87" s="313" t="s">
        <v>337</v>
      </c>
      <c r="E87" s="313" t="s">
        <v>13</v>
      </c>
      <c r="F87" s="313" t="s">
        <v>11</v>
      </c>
      <c r="G87" s="313"/>
      <c r="H87" s="313"/>
      <c r="I87" s="313"/>
      <c r="J87" s="313"/>
      <c r="K87" s="313"/>
      <c r="L87" s="313"/>
      <c r="M87" s="313"/>
      <c r="N87" s="313"/>
      <c r="O87" s="313"/>
      <c r="P87" s="313"/>
      <c r="Q87" s="313"/>
      <c r="R87" s="313">
        <v>1.63</v>
      </c>
      <c r="S87" s="313">
        <v>0</v>
      </c>
      <c r="T87" s="313">
        <v>94.9</v>
      </c>
    </row>
    <row r="88" spans="1:20" ht="15" customHeight="1">
      <c r="A88" s="313" t="s">
        <v>240</v>
      </c>
      <c r="B88" s="313" t="s">
        <v>312</v>
      </c>
      <c r="C88" s="313" t="s">
        <v>7</v>
      </c>
      <c r="D88" s="313" t="s">
        <v>337</v>
      </c>
      <c r="E88" s="313" t="s">
        <v>13</v>
      </c>
      <c r="F88" s="313" t="s">
        <v>11</v>
      </c>
      <c r="G88" s="313"/>
      <c r="H88" s="313"/>
      <c r="I88" s="313"/>
      <c r="J88" s="313"/>
      <c r="K88" s="313"/>
      <c r="L88" s="313"/>
      <c r="M88" s="313"/>
      <c r="N88" s="313"/>
      <c r="O88" s="313"/>
      <c r="P88" s="313"/>
      <c r="Q88" s="313"/>
      <c r="R88" s="313">
        <v>197</v>
      </c>
      <c r="S88" s="313">
        <v>0</v>
      </c>
      <c r="T88" s="313">
        <v>228</v>
      </c>
    </row>
    <row r="89" spans="1:20" ht="15" customHeight="1">
      <c r="A89" s="313" t="s">
        <v>240</v>
      </c>
      <c r="B89" s="313" t="s">
        <v>332</v>
      </c>
      <c r="C89" s="313" t="s">
        <v>7</v>
      </c>
      <c r="D89" s="313" t="s">
        <v>337</v>
      </c>
      <c r="E89" s="313" t="s">
        <v>13</v>
      </c>
      <c r="F89" s="313" t="s">
        <v>11</v>
      </c>
      <c r="G89" s="313" t="s">
        <v>337</v>
      </c>
      <c r="H89" s="313" t="s">
        <v>349</v>
      </c>
      <c r="I89" s="313" t="s">
        <v>232</v>
      </c>
      <c r="J89" s="313" t="s">
        <v>350</v>
      </c>
      <c r="K89" s="313" t="s">
        <v>339</v>
      </c>
      <c r="L89" s="313" t="s">
        <v>351</v>
      </c>
      <c r="M89" s="313" t="s">
        <v>41</v>
      </c>
      <c r="N89" s="313"/>
      <c r="O89" s="313" t="s">
        <v>341</v>
      </c>
      <c r="P89" s="313" t="s">
        <v>342</v>
      </c>
      <c r="Q89" s="313" t="s">
        <v>343</v>
      </c>
      <c r="R89" s="313">
        <v>15.8</v>
      </c>
      <c r="S89" s="313"/>
      <c r="T89" s="313"/>
    </row>
    <row r="90" spans="1:20" ht="15" customHeight="1">
      <c r="A90" s="313" t="s">
        <v>240</v>
      </c>
      <c r="B90" s="313" t="s">
        <v>305</v>
      </c>
      <c r="C90" s="313" t="s">
        <v>7</v>
      </c>
      <c r="D90" s="313" t="s">
        <v>337</v>
      </c>
      <c r="E90" s="313" t="s">
        <v>13</v>
      </c>
      <c r="F90" s="313" t="s">
        <v>11</v>
      </c>
      <c r="G90" s="313"/>
      <c r="H90" s="313"/>
      <c r="I90" s="313"/>
      <c r="J90" s="313"/>
      <c r="K90" s="313"/>
      <c r="L90" s="313"/>
      <c r="M90" s="313"/>
      <c r="N90" s="313"/>
      <c r="O90" s="313"/>
      <c r="P90" s="313"/>
      <c r="Q90" s="313"/>
      <c r="R90" s="313">
        <v>31</v>
      </c>
      <c r="S90" s="313">
        <v>0</v>
      </c>
      <c r="T90" s="313">
        <v>806</v>
      </c>
    </row>
    <row r="91" spans="1:20" ht="15" customHeight="1">
      <c r="A91" s="313" t="s">
        <v>240</v>
      </c>
      <c r="B91" s="313" t="s">
        <v>307</v>
      </c>
      <c r="C91" s="313" t="s">
        <v>7</v>
      </c>
      <c r="D91" s="313" t="s">
        <v>337</v>
      </c>
      <c r="E91" s="313" t="s">
        <v>13</v>
      </c>
      <c r="F91" s="313" t="s">
        <v>11</v>
      </c>
      <c r="G91" s="313"/>
      <c r="H91" s="313"/>
      <c r="I91" s="313"/>
      <c r="J91" s="313"/>
      <c r="K91" s="313"/>
      <c r="L91" s="313"/>
      <c r="M91" s="313"/>
      <c r="N91" s="313"/>
      <c r="O91" s="313"/>
      <c r="P91" s="313"/>
      <c r="Q91" s="313"/>
      <c r="R91" s="313">
        <v>31</v>
      </c>
      <c r="S91" s="313">
        <v>0</v>
      </c>
      <c r="T91" s="313">
        <v>228</v>
      </c>
    </row>
    <row r="92" spans="1:20" ht="15" customHeight="1">
      <c r="A92" s="313" t="s">
        <v>240</v>
      </c>
      <c r="B92" s="313" t="s">
        <v>308</v>
      </c>
      <c r="C92" s="313" t="s">
        <v>7</v>
      </c>
      <c r="D92" s="313" t="s">
        <v>337</v>
      </c>
      <c r="E92" s="313" t="s">
        <v>13</v>
      </c>
      <c r="F92" s="313" t="s">
        <v>11</v>
      </c>
      <c r="G92" s="313"/>
      <c r="H92" s="313"/>
      <c r="I92" s="313"/>
      <c r="J92" s="313"/>
      <c r="K92" s="313"/>
      <c r="L92" s="313"/>
      <c r="M92" s="313"/>
      <c r="N92" s="313"/>
      <c r="O92" s="313"/>
      <c r="P92" s="313"/>
      <c r="Q92" s="313"/>
      <c r="R92" s="313">
        <v>7.5</v>
      </c>
      <c r="S92" s="313">
        <v>0</v>
      </c>
      <c r="T92" s="313">
        <v>228</v>
      </c>
    </row>
    <row r="93" spans="1:20" ht="15" customHeight="1">
      <c r="A93" s="313" t="s">
        <v>240</v>
      </c>
      <c r="B93" s="313" t="s">
        <v>309</v>
      </c>
      <c r="C93" s="313" t="s">
        <v>7</v>
      </c>
      <c r="D93" s="313" t="s">
        <v>337</v>
      </c>
      <c r="E93" s="313" t="s">
        <v>13</v>
      </c>
      <c r="F93" s="313" t="s">
        <v>11</v>
      </c>
      <c r="G93" s="313"/>
      <c r="H93" s="313"/>
      <c r="I93" s="313"/>
      <c r="J93" s="313"/>
      <c r="K93" s="313"/>
      <c r="L93" s="313"/>
      <c r="M93" s="313"/>
      <c r="N93" s="313"/>
      <c r="O93" s="313"/>
      <c r="P93" s="313"/>
      <c r="Q93" s="313"/>
      <c r="R93" s="313">
        <v>7.52</v>
      </c>
      <c r="S93" s="313">
        <v>0</v>
      </c>
      <c r="T93" s="313">
        <v>228</v>
      </c>
    </row>
    <row r="94" spans="1:20" ht="15" customHeight="1">
      <c r="A94" s="313" t="s">
        <v>240</v>
      </c>
      <c r="B94" s="313" t="s">
        <v>310</v>
      </c>
      <c r="C94" s="313" t="s">
        <v>7</v>
      </c>
      <c r="D94" s="313" t="s">
        <v>337</v>
      </c>
      <c r="E94" s="313" t="s">
        <v>13</v>
      </c>
      <c r="F94" s="313" t="s">
        <v>11</v>
      </c>
      <c r="G94" s="313"/>
      <c r="H94" s="313"/>
      <c r="I94" s="313"/>
      <c r="J94" s="313"/>
      <c r="K94" s="313"/>
      <c r="L94" s="313"/>
      <c r="M94" s="313"/>
      <c r="N94" s="313"/>
      <c r="O94" s="313"/>
      <c r="P94" s="313"/>
      <c r="Q94" s="313"/>
      <c r="R94" s="313">
        <v>8.2200000000000006</v>
      </c>
      <c r="S94" s="313">
        <v>0</v>
      </c>
      <c r="T94" s="313">
        <v>228</v>
      </c>
    </row>
    <row r="95" spans="1:20" ht="15" customHeight="1">
      <c r="A95" s="313" t="s">
        <v>240</v>
      </c>
      <c r="B95" s="313" t="s">
        <v>311</v>
      </c>
      <c r="C95" s="313" t="s">
        <v>7</v>
      </c>
      <c r="D95" s="313" t="s">
        <v>337</v>
      </c>
      <c r="E95" s="313" t="s">
        <v>13</v>
      </c>
      <c r="F95" s="313" t="s">
        <v>11</v>
      </c>
      <c r="G95" s="313"/>
      <c r="H95" s="313"/>
      <c r="I95" s="313"/>
      <c r="J95" s="313"/>
      <c r="K95" s="313"/>
      <c r="L95" s="313"/>
      <c r="M95" s="313"/>
      <c r="N95" s="313"/>
      <c r="O95" s="313"/>
      <c r="P95" s="313"/>
      <c r="Q95" s="313"/>
      <c r="R95" s="313">
        <v>7.81</v>
      </c>
      <c r="S95" s="313">
        <v>0</v>
      </c>
      <c r="T95" s="313">
        <v>228</v>
      </c>
    </row>
    <row r="96" spans="1:20" ht="15" customHeight="1">
      <c r="A96" s="313" t="s">
        <v>240</v>
      </c>
      <c r="B96" s="313" t="s">
        <v>328</v>
      </c>
      <c r="C96" s="313" t="s">
        <v>7</v>
      </c>
      <c r="D96" s="313" t="s">
        <v>337</v>
      </c>
      <c r="E96" s="313" t="s">
        <v>13</v>
      </c>
      <c r="F96" s="313" t="s">
        <v>11</v>
      </c>
      <c r="G96" s="313"/>
      <c r="H96" s="313"/>
      <c r="I96" s="313"/>
      <c r="J96" s="313"/>
      <c r="K96" s="313"/>
      <c r="L96" s="313"/>
      <c r="M96" s="313"/>
      <c r="N96" s="313"/>
      <c r="O96" s="313"/>
      <c r="P96" s="313"/>
      <c r="Q96" s="313"/>
      <c r="R96" s="313">
        <v>1.36</v>
      </c>
      <c r="S96" s="313">
        <v>0</v>
      </c>
      <c r="T96" s="313">
        <v>228</v>
      </c>
    </row>
    <row r="97" spans="1:20" ht="15" customHeight="1">
      <c r="A97" s="313" t="s">
        <v>240</v>
      </c>
      <c r="B97" s="313" t="s">
        <v>318</v>
      </c>
      <c r="C97" s="313" t="s">
        <v>7</v>
      </c>
      <c r="D97" s="313" t="s">
        <v>337</v>
      </c>
      <c r="E97" s="313" t="s">
        <v>13</v>
      </c>
      <c r="F97" s="313" t="s">
        <v>11</v>
      </c>
      <c r="G97" s="313"/>
      <c r="H97" s="313"/>
      <c r="I97" s="313"/>
      <c r="J97" s="313"/>
      <c r="K97" s="313"/>
      <c r="L97" s="313"/>
      <c r="M97" s="313"/>
      <c r="N97" s="313"/>
      <c r="O97" s="313"/>
      <c r="P97" s="313"/>
      <c r="Q97" s="313"/>
      <c r="R97" s="313">
        <v>0.81</v>
      </c>
      <c r="S97" s="313">
        <v>0</v>
      </c>
      <c r="T97" s="313">
        <v>94.9</v>
      </c>
    </row>
    <row r="98" spans="1:20" ht="15" customHeight="1">
      <c r="A98" s="313" t="s">
        <v>240</v>
      </c>
      <c r="B98" s="313" t="s">
        <v>326</v>
      </c>
      <c r="C98" s="313" t="s">
        <v>7</v>
      </c>
      <c r="D98" s="313" t="s">
        <v>337</v>
      </c>
      <c r="E98" s="313" t="s">
        <v>13</v>
      </c>
      <c r="F98" s="313" t="s">
        <v>11</v>
      </c>
      <c r="G98" s="313"/>
      <c r="H98" s="313"/>
      <c r="I98" s="313"/>
      <c r="J98" s="313"/>
      <c r="K98" s="313"/>
      <c r="L98" s="313"/>
      <c r="M98" s="313"/>
      <c r="N98" s="313"/>
      <c r="O98" s="313"/>
      <c r="P98" s="313"/>
      <c r="Q98" s="313"/>
      <c r="R98" s="313">
        <v>1.36</v>
      </c>
      <c r="S98" s="313">
        <v>0</v>
      </c>
      <c r="T98" s="313">
        <v>228</v>
      </c>
    </row>
    <row r="99" spans="1:20" ht="15" customHeight="1">
      <c r="A99" s="313" t="s">
        <v>242</v>
      </c>
      <c r="B99" s="313" t="s">
        <v>315</v>
      </c>
      <c r="C99" s="313" t="s">
        <v>7</v>
      </c>
      <c r="D99" s="313" t="s">
        <v>337</v>
      </c>
      <c r="E99" s="313" t="s">
        <v>13</v>
      </c>
      <c r="F99" s="313" t="s">
        <v>11</v>
      </c>
      <c r="G99" s="313"/>
      <c r="H99" s="313"/>
      <c r="I99" s="313"/>
      <c r="J99" s="313"/>
      <c r="K99" s="313"/>
      <c r="L99" s="313"/>
      <c r="M99" s="313"/>
      <c r="N99" s="313"/>
      <c r="O99" s="313"/>
      <c r="P99" s="313"/>
      <c r="Q99" s="313"/>
      <c r="R99" s="313">
        <v>1090</v>
      </c>
      <c r="S99" s="313">
        <v>1050</v>
      </c>
      <c r="T99" s="313">
        <v>1360</v>
      </c>
    </row>
    <row r="100" spans="1:20" ht="15" customHeight="1">
      <c r="A100" s="313" t="s">
        <v>242</v>
      </c>
      <c r="B100" s="313" t="s">
        <v>318</v>
      </c>
      <c r="C100" s="313" t="s">
        <v>7</v>
      </c>
      <c r="D100" s="313" t="s">
        <v>337</v>
      </c>
      <c r="E100" s="313" t="s">
        <v>13</v>
      </c>
      <c r="F100" s="313" t="s">
        <v>11</v>
      </c>
      <c r="G100" s="313"/>
      <c r="H100" s="313"/>
      <c r="I100" s="313"/>
      <c r="J100" s="313"/>
      <c r="K100" s="313"/>
      <c r="L100" s="313"/>
      <c r="M100" s="313"/>
      <c r="N100" s="313"/>
      <c r="O100" s="313"/>
      <c r="P100" s="313"/>
      <c r="Q100" s="313"/>
      <c r="R100" s="313">
        <v>46.4</v>
      </c>
      <c r="S100" s="313">
        <v>0</v>
      </c>
      <c r="T100" s="313">
        <v>94.9</v>
      </c>
    </row>
    <row r="101" spans="1:20" ht="15" customHeight="1">
      <c r="A101" s="313" t="s">
        <v>242</v>
      </c>
      <c r="B101" s="313" t="s">
        <v>314</v>
      </c>
      <c r="C101" s="313" t="s">
        <v>7</v>
      </c>
      <c r="D101" s="313" t="s">
        <v>337</v>
      </c>
      <c r="E101" s="313" t="s">
        <v>13</v>
      </c>
      <c r="F101" s="313" t="s">
        <v>11</v>
      </c>
      <c r="G101" s="313"/>
      <c r="H101" s="313"/>
      <c r="I101" s="313"/>
      <c r="J101" s="313"/>
      <c r="K101" s="313"/>
      <c r="L101" s="313"/>
      <c r="M101" s="313"/>
      <c r="N101" s="313"/>
      <c r="O101" s="313"/>
      <c r="P101" s="313"/>
      <c r="Q101" s="313"/>
      <c r="R101" s="313">
        <v>1090</v>
      </c>
      <c r="S101" s="313">
        <v>1050</v>
      </c>
      <c r="T101" s="313">
        <v>1360</v>
      </c>
    </row>
    <row r="102" spans="1:20" ht="15" customHeight="1">
      <c r="A102" s="313" t="s">
        <v>242</v>
      </c>
      <c r="B102" s="313" t="s">
        <v>313</v>
      </c>
      <c r="C102" s="313" t="s">
        <v>7</v>
      </c>
      <c r="D102" s="313" t="s">
        <v>337</v>
      </c>
      <c r="E102" s="313" t="s">
        <v>13</v>
      </c>
      <c r="F102" s="313" t="s">
        <v>11</v>
      </c>
      <c r="G102" s="313"/>
      <c r="H102" s="313"/>
      <c r="I102" s="313"/>
      <c r="J102" s="313"/>
      <c r="K102" s="313"/>
      <c r="L102" s="313"/>
      <c r="M102" s="313"/>
      <c r="N102" s="313"/>
      <c r="O102" s="313"/>
      <c r="P102" s="313"/>
      <c r="Q102" s="313"/>
      <c r="R102" s="313">
        <v>1190</v>
      </c>
      <c r="S102" s="313">
        <v>1050</v>
      </c>
      <c r="T102" s="313">
        <v>1450</v>
      </c>
    </row>
    <row r="103" spans="1:20" ht="15" customHeight="1">
      <c r="A103" s="313" t="s">
        <v>242</v>
      </c>
      <c r="B103" s="313" t="s">
        <v>316</v>
      </c>
      <c r="C103" s="313" t="s">
        <v>7</v>
      </c>
      <c r="D103" s="313" t="s">
        <v>337</v>
      </c>
      <c r="E103" s="313" t="s">
        <v>13</v>
      </c>
      <c r="F103" s="313" t="s">
        <v>11</v>
      </c>
      <c r="G103" s="313"/>
      <c r="H103" s="313"/>
      <c r="I103" s="313"/>
      <c r="J103" s="313"/>
      <c r="K103" s="313"/>
      <c r="L103" s="313"/>
      <c r="M103" s="313"/>
      <c r="N103" s="313"/>
      <c r="O103" s="313"/>
      <c r="P103" s="313"/>
      <c r="Q103" s="313"/>
      <c r="R103" s="313">
        <v>92.8</v>
      </c>
      <c r="S103" s="313">
        <v>0</v>
      </c>
      <c r="T103" s="313">
        <v>94.9</v>
      </c>
    </row>
    <row r="104" spans="1:20" ht="15" customHeight="1">
      <c r="A104" s="313" t="s">
        <v>242</v>
      </c>
      <c r="B104" s="313" t="s">
        <v>312</v>
      </c>
      <c r="C104" s="313" t="s">
        <v>7</v>
      </c>
      <c r="D104" s="313" t="s">
        <v>337</v>
      </c>
      <c r="E104" s="313" t="s">
        <v>13</v>
      </c>
      <c r="F104" s="313" t="s">
        <v>11</v>
      </c>
      <c r="G104" s="313"/>
      <c r="H104" s="313"/>
      <c r="I104" s="313"/>
      <c r="J104" s="313"/>
      <c r="K104" s="313"/>
      <c r="L104" s="313"/>
      <c r="M104" s="313"/>
      <c r="N104" s="313"/>
      <c r="O104" s="313"/>
      <c r="P104" s="313"/>
      <c r="Q104" s="313"/>
      <c r="R104" s="313">
        <v>2180</v>
      </c>
      <c r="S104" s="313">
        <v>1860</v>
      </c>
      <c r="T104" s="313">
        <v>2450</v>
      </c>
    </row>
    <row r="105" spans="1:20" ht="15" customHeight="1">
      <c r="A105" s="313" t="s">
        <v>242</v>
      </c>
      <c r="B105" s="313" t="s">
        <v>332</v>
      </c>
      <c r="C105" s="313" t="s">
        <v>7</v>
      </c>
      <c r="D105" s="313" t="s">
        <v>337</v>
      </c>
      <c r="E105" s="313" t="s">
        <v>13</v>
      </c>
      <c r="F105" s="313" t="s">
        <v>11</v>
      </c>
      <c r="G105" s="313"/>
      <c r="H105" s="313"/>
      <c r="I105" s="313"/>
      <c r="J105" s="313"/>
      <c r="K105" s="313"/>
      <c r="L105" s="313"/>
      <c r="M105" s="313"/>
      <c r="N105" s="313"/>
      <c r="O105" s="313"/>
      <c r="P105" s="313"/>
      <c r="Q105" s="313"/>
      <c r="R105" s="313">
        <v>2420</v>
      </c>
      <c r="S105" s="313"/>
      <c r="T105" s="313"/>
    </row>
    <row r="106" spans="1:20" ht="15" customHeight="1">
      <c r="A106" s="313" t="s">
        <v>242</v>
      </c>
      <c r="B106" s="313" t="s">
        <v>305</v>
      </c>
      <c r="C106" s="313" t="s">
        <v>7</v>
      </c>
      <c r="D106" s="313" t="s">
        <v>337</v>
      </c>
      <c r="E106" s="313" t="s">
        <v>13</v>
      </c>
      <c r="F106" s="313" t="s">
        <v>11</v>
      </c>
      <c r="G106" s="313"/>
      <c r="H106" s="313"/>
      <c r="I106" s="313"/>
      <c r="J106" s="313"/>
      <c r="K106" s="313"/>
      <c r="L106" s="313"/>
      <c r="M106" s="313"/>
      <c r="N106" s="313"/>
      <c r="O106" s="313"/>
      <c r="P106" s="313"/>
      <c r="Q106" s="313"/>
      <c r="R106" s="313">
        <v>1080</v>
      </c>
      <c r="S106" s="313">
        <v>232</v>
      </c>
      <c r="T106" s="313">
        <v>1120</v>
      </c>
    </row>
    <row r="107" spans="1:20" ht="15" customHeight="1">
      <c r="A107" s="313" t="s">
        <v>242</v>
      </c>
      <c r="B107" s="313" t="s">
        <v>307</v>
      </c>
      <c r="C107" s="313" t="s">
        <v>7</v>
      </c>
      <c r="D107" s="313" t="s">
        <v>337</v>
      </c>
      <c r="E107" s="313" t="s">
        <v>13</v>
      </c>
      <c r="F107" s="313" t="s">
        <v>11</v>
      </c>
      <c r="G107" s="313"/>
      <c r="H107" s="313"/>
      <c r="I107" s="313"/>
      <c r="J107" s="313"/>
      <c r="K107" s="313"/>
      <c r="L107" s="313"/>
      <c r="M107" s="313"/>
      <c r="N107" s="313"/>
      <c r="O107" s="313"/>
      <c r="P107" s="313"/>
      <c r="Q107" s="313"/>
      <c r="R107" s="313">
        <v>1080</v>
      </c>
      <c r="S107" s="313">
        <v>232</v>
      </c>
      <c r="T107" s="313">
        <v>1120</v>
      </c>
    </row>
    <row r="108" spans="1:20" ht="15" customHeight="1">
      <c r="A108" s="313" t="s">
        <v>242</v>
      </c>
      <c r="B108" s="313" t="s">
        <v>308</v>
      </c>
      <c r="C108" s="313" t="s">
        <v>7</v>
      </c>
      <c r="D108" s="313" t="s">
        <v>337</v>
      </c>
      <c r="E108" s="313" t="s">
        <v>13</v>
      </c>
      <c r="F108" s="313" t="s">
        <v>11</v>
      </c>
      <c r="G108" s="313"/>
      <c r="H108" s="313"/>
      <c r="I108" s="313"/>
      <c r="J108" s="313"/>
      <c r="K108" s="313"/>
      <c r="L108" s="313"/>
      <c r="M108" s="313"/>
      <c r="N108" s="313"/>
      <c r="O108" s="313"/>
      <c r="P108" s="313"/>
      <c r="Q108" s="313"/>
      <c r="R108" s="313">
        <v>224</v>
      </c>
      <c r="S108" s="313">
        <v>0</v>
      </c>
      <c r="T108" s="313">
        <v>622</v>
      </c>
    </row>
    <row r="109" spans="1:20" ht="15" customHeight="1">
      <c r="A109" s="313" t="s">
        <v>242</v>
      </c>
      <c r="B109" s="313" t="s">
        <v>309</v>
      </c>
      <c r="C109" s="313" t="s">
        <v>7</v>
      </c>
      <c r="D109" s="313" t="s">
        <v>337</v>
      </c>
      <c r="E109" s="313" t="s">
        <v>13</v>
      </c>
      <c r="F109" s="313" t="s">
        <v>11</v>
      </c>
      <c r="G109" s="313"/>
      <c r="H109" s="313"/>
      <c r="I109" s="313"/>
      <c r="J109" s="313"/>
      <c r="K109" s="313"/>
      <c r="L109" s="313"/>
      <c r="M109" s="313"/>
      <c r="N109" s="313"/>
      <c r="O109" s="313"/>
      <c r="P109" s="313"/>
      <c r="Q109" s="313"/>
      <c r="R109" s="313">
        <v>220</v>
      </c>
      <c r="S109" s="313">
        <v>0</v>
      </c>
      <c r="T109" s="313">
        <v>615</v>
      </c>
    </row>
    <row r="110" spans="1:20" ht="15" customHeight="1">
      <c r="A110" s="313" t="s">
        <v>242</v>
      </c>
      <c r="B110" s="313" t="s">
        <v>310</v>
      </c>
      <c r="C110" s="313" t="s">
        <v>7</v>
      </c>
      <c r="D110" s="313" t="s">
        <v>337</v>
      </c>
      <c r="E110" s="313" t="s">
        <v>13</v>
      </c>
      <c r="F110" s="313" t="s">
        <v>11</v>
      </c>
      <c r="G110" s="313"/>
      <c r="H110" s="313"/>
      <c r="I110" s="313"/>
      <c r="J110" s="313"/>
      <c r="K110" s="313"/>
      <c r="L110" s="313"/>
      <c r="M110" s="313"/>
      <c r="N110" s="313"/>
      <c r="O110" s="313"/>
      <c r="P110" s="313"/>
      <c r="Q110" s="313"/>
      <c r="R110" s="313">
        <v>418</v>
      </c>
      <c r="S110" s="313">
        <v>121</v>
      </c>
      <c r="T110" s="313">
        <v>1000</v>
      </c>
    </row>
    <row r="111" spans="1:20" ht="15" customHeight="1">
      <c r="A111" s="313" t="s">
        <v>242</v>
      </c>
      <c r="B111" s="313" t="s">
        <v>311</v>
      </c>
      <c r="C111" s="313" t="s">
        <v>7</v>
      </c>
      <c r="D111" s="313" t="s">
        <v>337</v>
      </c>
      <c r="E111" s="313" t="s">
        <v>13</v>
      </c>
      <c r="F111" s="313" t="s">
        <v>11</v>
      </c>
      <c r="G111" s="313"/>
      <c r="H111" s="313"/>
      <c r="I111" s="313"/>
      <c r="J111" s="313"/>
      <c r="K111" s="313"/>
      <c r="L111" s="313"/>
      <c r="M111" s="313"/>
      <c r="N111" s="313"/>
      <c r="O111" s="313"/>
      <c r="P111" s="313"/>
      <c r="Q111" s="313"/>
      <c r="R111" s="313">
        <v>215</v>
      </c>
      <c r="S111" s="313">
        <v>0</v>
      </c>
      <c r="T111" s="313">
        <v>599</v>
      </c>
    </row>
    <row r="112" spans="1:20" ht="15" customHeight="1">
      <c r="A112" s="313" t="s">
        <v>242</v>
      </c>
      <c r="B112" s="313" t="s">
        <v>328</v>
      </c>
      <c r="C112" s="313" t="s">
        <v>7</v>
      </c>
      <c r="D112" s="313" t="s">
        <v>337</v>
      </c>
      <c r="E112" s="313" t="s">
        <v>13</v>
      </c>
      <c r="F112" s="313" t="s">
        <v>11</v>
      </c>
      <c r="G112" s="313"/>
      <c r="H112" s="313"/>
      <c r="I112" s="313"/>
      <c r="J112" s="313"/>
      <c r="K112" s="313"/>
      <c r="L112" s="313"/>
      <c r="M112" s="313"/>
      <c r="N112" s="313"/>
      <c r="O112" s="313"/>
      <c r="P112" s="313"/>
      <c r="Q112" s="313"/>
      <c r="R112" s="313">
        <v>999</v>
      </c>
      <c r="S112" s="313">
        <v>772</v>
      </c>
      <c r="T112" s="313">
        <v>1000</v>
      </c>
    </row>
    <row r="113" spans="1:20" ht="15" customHeight="1">
      <c r="A113" s="313" t="s">
        <v>242</v>
      </c>
      <c r="B113" s="313" t="s">
        <v>317</v>
      </c>
      <c r="C113" s="313" t="s">
        <v>7</v>
      </c>
      <c r="D113" s="313" t="s">
        <v>337</v>
      </c>
      <c r="E113" s="313" t="s">
        <v>13</v>
      </c>
      <c r="F113" s="313" t="s">
        <v>11</v>
      </c>
      <c r="G113" s="313"/>
      <c r="H113" s="313"/>
      <c r="I113" s="313"/>
      <c r="J113" s="313"/>
      <c r="K113" s="313"/>
      <c r="L113" s="313"/>
      <c r="M113" s="313"/>
      <c r="N113" s="313"/>
      <c r="O113" s="313"/>
      <c r="P113" s="313"/>
      <c r="Q113" s="313"/>
      <c r="R113" s="313">
        <v>46.4</v>
      </c>
      <c r="S113" s="313">
        <v>0</v>
      </c>
      <c r="T113" s="313">
        <v>94.9</v>
      </c>
    </row>
    <row r="114" spans="1:20" ht="15" customHeight="1">
      <c r="A114" s="313" t="s">
        <v>242</v>
      </c>
      <c r="B114" s="313" t="s">
        <v>326</v>
      </c>
      <c r="C114" s="313" t="s">
        <v>7</v>
      </c>
      <c r="D114" s="313" t="s">
        <v>337</v>
      </c>
      <c r="E114" s="313" t="s">
        <v>13</v>
      </c>
      <c r="F114" s="313" t="s">
        <v>11</v>
      </c>
      <c r="G114" s="313"/>
      <c r="H114" s="313"/>
      <c r="I114" s="313"/>
      <c r="J114" s="313"/>
      <c r="K114" s="313"/>
      <c r="L114" s="313"/>
      <c r="M114" s="313"/>
      <c r="N114" s="313"/>
      <c r="O114" s="313"/>
      <c r="P114" s="313"/>
      <c r="Q114" s="313"/>
      <c r="R114" s="313">
        <v>999</v>
      </c>
      <c r="S114" s="313">
        <v>772</v>
      </c>
      <c r="T114" s="313">
        <v>1000</v>
      </c>
    </row>
    <row r="115" spans="1:20" ht="15" customHeight="1">
      <c r="A115" s="313" t="s">
        <v>243</v>
      </c>
      <c r="B115" s="313" t="s">
        <v>315</v>
      </c>
      <c r="C115" s="313" t="s">
        <v>7</v>
      </c>
      <c r="D115" s="313" t="s">
        <v>337</v>
      </c>
      <c r="E115" s="313" t="s">
        <v>13</v>
      </c>
      <c r="F115" s="313" t="s">
        <v>11</v>
      </c>
      <c r="G115" s="313"/>
      <c r="H115" s="313" t="s">
        <v>766</v>
      </c>
      <c r="I115" s="313"/>
      <c r="J115" s="313"/>
      <c r="K115" s="313"/>
      <c r="L115" s="313" t="s">
        <v>766</v>
      </c>
      <c r="M115" s="313"/>
      <c r="N115" s="313"/>
      <c r="O115" s="313"/>
      <c r="P115" s="313"/>
      <c r="Q115" s="313"/>
      <c r="R115" s="313">
        <v>1090</v>
      </c>
      <c r="S115" s="313">
        <v>1050</v>
      </c>
      <c r="T115" s="313">
        <v>1360</v>
      </c>
    </row>
    <row r="116" spans="1:20" ht="15" customHeight="1">
      <c r="A116" s="313" t="s">
        <v>243</v>
      </c>
      <c r="B116" s="313" t="s">
        <v>318</v>
      </c>
      <c r="C116" s="313" t="s">
        <v>7</v>
      </c>
      <c r="D116" s="313" t="s">
        <v>337</v>
      </c>
      <c r="E116" s="313" t="s">
        <v>13</v>
      </c>
      <c r="F116" s="313" t="s">
        <v>11</v>
      </c>
      <c r="G116" s="313"/>
      <c r="H116" s="313" t="s">
        <v>992</v>
      </c>
      <c r="I116" s="313"/>
      <c r="J116" s="313"/>
      <c r="K116" s="313"/>
      <c r="L116" s="313" t="s">
        <v>992</v>
      </c>
      <c r="M116" s="313"/>
      <c r="N116" s="313"/>
      <c r="O116" s="313"/>
      <c r="P116" s="313"/>
      <c r="Q116" s="313"/>
      <c r="R116" s="313">
        <v>46.4</v>
      </c>
      <c r="S116" s="313">
        <v>0</v>
      </c>
      <c r="T116" s="313">
        <v>94.9</v>
      </c>
    </row>
    <row r="117" spans="1:20" ht="15" customHeight="1">
      <c r="A117" s="313" t="s">
        <v>243</v>
      </c>
      <c r="B117" s="313" t="s">
        <v>314</v>
      </c>
      <c r="C117" s="313" t="s">
        <v>7</v>
      </c>
      <c r="D117" s="313" t="s">
        <v>337</v>
      </c>
      <c r="E117" s="313" t="s">
        <v>13</v>
      </c>
      <c r="F117" s="313" t="s">
        <v>11</v>
      </c>
      <c r="G117" s="313"/>
      <c r="H117" s="313"/>
      <c r="I117" s="313"/>
      <c r="J117" s="313"/>
      <c r="K117" s="313"/>
      <c r="L117" s="313"/>
      <c r="M117" s="313"/>
      <c r="N117" s="313"/>
      <c r="O117" s="313"/>
      <c r="P117" s="313"/>
      <c r="Q117" s="313"/>
      <c r="R117" s="313">
        <v>1090</v>
      </c>
      <c r="S117" s="313">
        <v>1050</v>
      </c>
      <c r="T117" s="313">
        <v>1360</v>
      </c>
    </row>
    <row r="118" spans="1:20" ht="15" customHeight="1">
      <c r="A118" s="313" t="s">
        <v>243</v>
      </c>
      <c r="B118" s="313" t="s">
        <v>313</v>
      </c>
      <c r="C118" s="313" t="s">
        <v>7</v>
      </c>
      <c r="D118" s="313" t="s">
        <v>337</v>
      </c>
      <c r="E118" s="313" t="s">
        <v>13</v>
      </c>
      <c r="F118" s="313" t="s">
        <v>11</v>
      </c>
      <c r="G118" s="313"/>
      <c r="H118" s="313"/>
      <c r="I118" s="313"/>
      <c r="J118" s="313"/>
      <c r="K118" s="313"/>
      <c r="L118" s="313"/>
      <c r="M118" s="313"/>
      <c r="N118" s="313"/>
      <c r="O118" s="313"/>
      <c r="P118" s="313"/>
      <c r="Q118" s="313"/>
      <c r="R118" s="313">
        <v>1190</v>
      </c>
      <c r="S118" s="313">
        <v>1050</v>
      </c>
      <c r="T118" s="313">
        <v>1450</v>
      </c>
    </row>
    <row r="119" spans="1:20" ht="15" customHeight="1">
      <c r="A119" s="313" t="s">
        <v>243</v>
      </c>
      <c r="B119" s="313" t="s">
        <v>316</v>
      </c>
      <c r="C119" s="313" t="s">
        <v>7</v>
      </c>
      <c r="D119" s="313" t="s">
        <v>337</v>
      </c>
      <c r="E119" s="313" t="s">
        <v>13</v>
      </c>
      <c r="F119" s="313" t="s">
        <v>11</v>
      </c>
      <c r="G119" s="313"/>
      <c r="H119" s="313"/>
      <c r="I119" s="313"/>
      <c r="J119" s="313"/>
      <c r="K119" s="313"/>
      <c r="L119" s="313"/>
      <c r="M119" s="313"/>
      <c r="N119" s="313"/>
      <c r="O119" s="313"/>
      <c r="P119" s="313"/>
      <c r="Q119" s="313"/>
      <c r="R119" s="313">
        <v>92.8</v>
      </c>
      <c r="S119" s="313">
        <v>0</v>
      </c>
      <c r="T119" s="313">
        <v>94.9</v>
      </c>
    </row>
    <row r="120" spans="1:20" ht="15" customHeight="1">
      <c r="A120" s="313" t="s">
        <v>243</v>
      </c>
      <c r="B120" s="313" t="s">
        <v>312</v>
      </c>
      <c r="C120" s="313" t="s">
        <v>7</v>
      </c>
      <c r="D120" s="313" t="s">
        <v>337</v>
      </c>
      <c r="E120" s="313" t="s">
        <v>13</v>
      </c>
      <c r="F120" s="313" t="s">
        <v>11</v>
      </c>
      <c r="G120" s="313"/>
      <c r="H120" s="313"/>
      <c r="I120" s="313"/>
      <c r="J120" s="313"/>
      <c r="K120" s="313"/>
      <c r="L120" s="313"/>
      <c r="M120" s="313"/>
      <c r="N120" s="313"/>
      <c r="O120" s="313"/>
      <c r="P120" s="313"/>
      <c r="Q120" s="313"/>
      <c r="R120" s="313">
        <v>2180</v>
      </c>
      <c r="S120" s="313">
        <v>1860</v>
      </c>
      <c r="T120" s="313">
        <v>2450</v>
      </c>
    </row>
    <row r="121" spans="1:20" ht="15" customHeight="1">
      <c r="A121" s="313" t="s">
        <v>243</v>
      </c>
      <c r="B121" s="313" t="s">
        <v>332</v>
      </c>
      <c r="C121" s="313" t="s">
        <v>7</v>
      </c>
      <c r="D121" s="313" t="s">
        <v>337</v>
      </c>
      <c r="E121" s="313" t="s">
        <v>13</v>
      </c>
      <c r="F121" s="313" t="s">
        <v>11</v>
      </c>
      <c r="G121" s="313" t="s">
        <v>337</v>
      </c>
      <c r="H121" s="313" t="s">
        <v>352</v>
      </c>
      <c r="I121" s="313" t="s">
        <v>232</v>
      </c>
      <c r="J121" s="313" t="s">
        <v>350</v>
      </c>
      <c r="K121" s="313" t="s">
        <v>339</v>
      </c>
      <c r="L121" s="313" t="s">
        <v>353</v>
      </c>
      <c r="M121" s="313" t="s">
        <v>41</v>
      </c>
      <c r="N121" s="313"/>
      <c r="O121" s="313" t="s">
        <v>341</v>
      </c>
      <c r="P121" s="313" t="s">
        <v>342</v>
      </c>
      <c r="Q121" s="313" t="s">
        <v>343</v>
      </c>
      <c r="R121" s="313">
        <v>2420</v>
      </c>
      <c r="S121" s="313"/>
      <c r="T121" s="313"/>
    </row>
    <row r="122" spans="1:20" ht="15" customHeight="1">
      <c r="A122" s="313" t="s">
        <v>243</v>
      </c>
      <c r="B122" s="313" t="s">
        <v>305</v>
      </c>
      <c r="C122" s="313" t="s">
        <v>7</v>
      </c>
      <c r="D122" s="313" t="s">
        <v>337</v>
      </c>
      <c r="E122" s="313" t="s">
        <v>13</v>
      </c>
      <c r="F122" s="313" t="s">
        <v>11</v>
      </c>
      <c r="G122" s="313"/>
      <c r="H122" s="313"/>
      <c r="I122" s="313"/>
      <c r="J122" s="313"/>
      <c r="K122" s="313"/>
      <c r="L122" s="313"/>
      <c r="M122" s="313"/>
      <c r="N122" s="313"/>
      <c r="O122" s="313"/>
      <c r="P122" s="313"/>
      <c r="Q122" s="313"/>
      <c r="R122" s="313">
        <v>1080</v>
      </c>
      <c r="S122" s="313">
        <v>232</v>
      </c>
      <c r="T122" s="313">
        <v>1120</v>
      </c>
    </row>
    <row r="123" spans="1:20" ht="15" customHeight="1">
      <c r="A123" s="313" t="s">
        <v>243</v>
      </c>
      <c r="B123" s="313" t="s">
        <v>307</v>
      </c>
      <c r="C123" s="313" t="s">
        <v>7</v>
      </c>
      <c r="D123" s="313" t="s">
        <v>337</v>
      </c>
      <c r="E123" s="313" t="s">
        <v>13</v>
      </c>
      <c r="F123" s="313" t="s">
        <v>11</v>
      </c>
      <c r="G123" s="313"/>
      <c r="H123" s="313"/>
      <c r="I123" s="313"/>
      <c r="J123" s="313"/>
      <c r="K123" s="313"/>
      <c r="L123" s="313"/>
      <c r="M123" s="313"/>
      <c r="N123" s="313"/>
      <c r="O123" s="313"/>
      <c r="P123" s="313"/>
      <c r="Q123" s="313"/>
      <c r="R123" s="313">
        <v>1080</v>
      </c>
      <c r="S123" s="313">
        <v>232</v>
      </c>
      <c r="T123" s="313">
        <v>1120</v>
      </c>
    </row>
    <row r="124" spans="1:20" ht="15" customHeight="1">
      <c r="A124" s="313" t="s">
        <v>243</v>
      </c>
      <c r="B124" s="313" t="s">
        <v>308</v>
      </c>
      <c r="C124" s="313" t="s">
        <v>7</v>
      </c>
      <c r="D124" s="313" t="s">
        <v>337</v>
      </c>
      <c r="E124" s="313" t="s">
        <v>13</v>
      </c>
      <c r="F124" s="313" t="s">
        <v>11</v>
      </c>
      <c r="G124" s="313"/>
      <c r="H124" s="313"/>
      <c r="I124" s="313"/>
      <c r="J124" s="313"/>
      <c r="K124" s="313"/>
      <c r="L124" s="313"/>
      <c r="M124" s="313"/>
      <c r="N124" s="313"/>
      <c r="O124" s="313"/>
      <c r="P124" s="313"/>
      <c r="Q124" s="313"/>
      <c r="R124" s="313">
        <v>224</v>
      </c>
      <c r="S124" s="313">
        <v>0</v>
      </c>
      <c r="T124" s="313">
        <v>622</v>
      </c>
    </row>
    <row r="125" spans="1:20" ht="15" customHeight="1">
      <c r="A125" s="313" t="s">
        <v>243</v>
      </c>
      <c r="B125" s="313" t="s">
        <v>309</v>
      </c>
      <c r="C125" s="313" t="s">
        <v>7</v>
      </c>
      <c r="D125" s="313" t="s">
        <v>337</v>
      </c>
      <c r="E125" s="313" t="s">
        <v>13</v>
      </c>
      <c r="F125" s="313" t="s">
        <v>11</v>
      </c>
      <c r="G125" s="313"/>
      <c r="H125" s="313"/>
      <c r="I125" s="313"/>
      <c r="J125" s="313"/>
      <c r="K125" s="313"/>
      <c r="L125" s="313"/>
      <c r="M125" s="313"/>
      <c r="N125" s="313"/>
      <c r="O125" s="313"/>
      <c r="P125" s="313"/>
      <c r="Q125" s="313"/>
      <c r="R125" s="313">
        <v>220</v>
      </c>
      <c r="S125" s="313">
        <v>0</v>
      </c>
      <c r="T125" s="313">
        <v>615</v>
      </c>
    </row>
    <row r="126" spans="1:20" ht="15" customHeight="1">
      <c r="A126" s="313" t="s">
        <v>243</v>
      </c>
      <c r="B126" s="313" t="s">
        <v>310</v>
      </c>
      <c r="C126" s="313" t="s">
        <v>7</v>
      </c>
      <c r="D126" s="313" t="s">
        <v>337</v>
      </c>
      <c r="E126" s="313" t="s">
        <v>13</v>
      </c>
      <c r="F126" s="313" t="s">
        <v>11</v>
      </c>
      <c r="G126" s="313"/>
      <c r="H126" s="313"/>
      <c r="I126" s="313"/>
      <c r="J126" s="313"/>
      <c r="K126" s="313"/>
      <c r="L126" s="313"/>
      <c r="M126" s="313"/>
      <c r="N126" s="313"/>
      <c r="O126" s="313"/>
      <c r="P126" s="313"/>
      <c r="Q126" s="313"/>
      <c r="R126" s="313">
        <v>418</v>
      </c>
      <c r="S126" s="313">
        <v>121</v>
      </c>
      <c r="T126" s="313">
        <v>1000</v>
      </c>
    </row>
    <row r="127" spans="1:20" ht="15" customHeight="1">
      <c r="A127" s="313" t="s">
        <v>243</v>
      </c>
      <c r="B127" s="313" t="s">
        <v>311</v>
      </c>
      <c r="C127" s="313" t="s">
        <v>7</v>
      </c>
      <c r="D127" s="313" t="s">
        <v>337</v>
      </c>
      <c r="E127" s="313" t="s">
        <v>13</v>
      </c>
      <c r="F127" s="313" t="s">
        <v>11</v>
      </c>
      <c r="G127" s="313"/>
      <c r="H127" s="313"/>
      <c r="I127" s="313"/>
      <c r="J127" s="313"/>
      <c r="K127" s="313"/>
      <c r="L127" s="313"/>
      <c r="M127" s="313"/>
      <c r="N127" s="313"/>
      <c r="O127" s="313"/>
      <c r="P127" s="313"/>
      <c r="Q127" s="313"/>
      <c r="R127" s="313">
        <v>215</v>
      </c>
      <c r="S127" s="313">
        <v>0</v>
      </c>
      <c r="T127" s="313">
        <v>599</v>
      </c>
    </row>
    <row r="128" spans="1:20" ht="15" customHeight="1">
      <c r="A128" s="313" t="s">
        <v>243</v>
      </c>
      <c r="B128" s="313" t="s">
        <v>328</v>
      </c>
      <c r="C128" s="313" t="s">
        <v>7</v>
      </c>
      <c r="D128" s="313" t="s">
        <v>337</v>
      </c>
      <c r="E128" s="313" t="s">
        <v>13</v>
      </c>
      <c r="F128" s="313" t="s">
        <v>11</v>
      </c>
      <c r="G128" s="313"/>
      <c r="H128" s="313"/>
      <c r="I128" s="313"/>
      <c r="J128" s="313"/>
      <c r="K128" s="313"/>
      <c r="L128" s="313"/>
      <c r="M128" s="313"/>
      <c r="N128" s="313"/>
      <c r="O128" s="313"/>
      <c r="P128" s="313"/>
      <c r="Q128" s="313"/>
      <c r="R128" s="313">
        <v>999</v>
      </c>
      <c r="S128" s="313">
        <v>772</v>
      </c>
      <c r="T128" s="313">
        <v>1000</v>
      </c>
    </row>
    <row r="129" spans="1:20" ht="15" customHeight="1">
      <c r="A129" s="313" t="s">
        <v>243</v>
      </c>
      <c r="B129" s="313" t="s">
        <v>317</v>
      </c>
      <c r="C129" s="313" t="s">
        <v>7</v>
      </c>
      <c r="D129" s="313" t="s">
        <v>337</v>
      </c>
      <c r="E129" s="313" t="s">
        <v>13</v>
      </c>
      <c r="F129" s="313" t="s">
        <v>11</v>
      </c>
      <c r="G129" s="313"/>
      <c r="H129" s="313"/>
      <c r="I129" s="313"/>
      <c r="J129" s="313"/>
      <c r="K129" s="313"/>
      <c r="L129" s="313"/>
      <c r="M129" s="313"/>
      <c r="N129" s="313"/>
      <c r="O129" s="313"/>
      <c r="P129" s="313"/>
      <c r="Q129" s="313"/>
      <c r="R129" s="313">
        <v>46.4</v>
      </c>
      <c r="S129" s="313">
        <v>0</v>
      </c>
      <c r="T129" s="313">
        <v>94.9</v>
      </c>
    </row>
    <row r="130" spans="1:20" ht="15" customHeight="1">
      <c r="A130" s="313" t="s">
        <v>243</v>
      </c>
      <c r="B130" s="313" t="s">
        <v>326</v>
      </c>
      <c r="C130" s="313" t="s">
        <v>7</v>
      </c>
      <c r="D130" s="313" t="s">
        <v>337</v>
      </c>
      <c r="E130" s="313" t="s">
        <v>13</v>
      </c>
      <c r="F130" s="313" t="s">
        <v>11</v>
      </c>
      <c r="G130" s="313"/>
      <c r="H130" s="313"/>
      <c r="I130" s="313"/>
      <c r="J130" s="313"/>
      <c r="K130" s="313"/>
      <c r="L130" s="313"/>
      <c r="M130" s="313"/>
      <c r="N130" s="313"/>
      <c r="O130" s="313"/>
      <c r="P130" s="313"/>
      <c r="Q130" s="313"/>
      <c r="R130" s="313">
        <v>999</v>
      </c>
      <c r="S130" s="313">
        <v>772</v>
      </c>
      <c r="T130" s="313">
        <v>1000</v>
      </c>
    </row>
    <row r="131" spans="1:20" ht="15" customHeight="1">
      <c r="A131" s="313" t="s">
        <v>244</v>
      </c>
      <c r="B131" s="313" t="s">
        <v>313</v>
      </c>
      <c r="C131" s="313" t="s">
        <v>7</v>
      </c>
      <c r="D131" s="313" t="s">
        <v>337</v>
      </c>
      <c r="E131" s="313" t="s">
        <v>13</v>
      </c>
      <c r="F131" s="313" t="s">
        <v>11</v>
      </c>
      <c r="G131" s="313"/>
      <c r="H131" s="313" t="s">
        <v>993</v>
      </c>
      <c r="I131" s="313"/>
      <c r="J131" s="313"/>
      <c r="K131" s="313"/>
      <c r="L131" s="313" t="s">
        <v>993</v>
      </c>
      <c r="M131" s="313"/>
      <c r="N131" s="313"/>
      <c r="O131" s="313"/>
      <c r="P131" s="313"/>
      <c r="Q131" s="313"/>
      <c r="R131" s="313">
        <v>70.099999999999994</v>
      </c>
      <c r="S131" s="313">
        <v>0</v>
      </c>
      <c r="T131" s="313">
        <v>80.2</v>
      </c>
    </row>
    <row r="132" spans="1:20" ht="15" customHeight="1">
      <c r="A132" s="313" t="s">
        <v>244</v>
      </c>
      <c r="B132" s="313" t="s">
        <v>312</v>
      </c>
      <c r="C132" s="313" t="s">
        <v>7</v>
      </c>
      <c r="D132" s="313" t="s">
        <v>337</v>
      </c>
      <c r="E132" s="313" t="s">
        <v>13</v>
      </c>
      <c r="F132" s="313" t="s">
        <v>11</v>
      </c>
      <c r="G132" s="313"/>
      <c r="H132" s="313"/>
      <c r="I132" s="313"/>
      <c r="J132" s="313"/>
      <c r="K132" s="313"/>
      <c r="L132" s="313"/>
      <c r="M132" s="313"/>
      <c r="N132" s="313"/>
      <c r="O132" s="313"/>
      <c r="P132" s="313"/>
      <c r="Q132" s="313"/>
      <c r="R132" s="313">
        <v>70.099999999999994</v>
      </c>
      <c r="S132" s="313">
        <v>0</v>
      </c>
      <c r="T132" s="313">
        <v>80.2</v>
      </c>
    </row>
    <row r="133" spans="1:20" ht="15" customHeight="1">
      <c r="A133" s="313" t="s">
        <v>244</v>
      </c>
      <c r="B133" s="313" t="s">
        <v>332</v>
      </c>
      <c r="C133" s="313" t="s">
        <v>7</v>
      </c>
      <c r="D133" s="313" t="s">
        <v>337</v>
      </c>
      <c r="E133" s="313" t="s">
        <v>13</v>
      </c>
      <c r="F133" s="313" t="s">
        <v>11</v>
      </c>
      <c r="G133" s="313"/>
      <c r="H133" s="313" t="s">
        <v>354</v>
      </c>
      <c r="I133" s="313"/>
      <c r="J133" s="313" t="s">
        <v>355</v>
      </c>
      <c r="K133" s="313"/>
      <c r="L133" s="313" t="s">
        <v>356</v>
      </c>
      <c r="M133" s="313"/>
      <c r="N133" s="313"/>
      <c r="O133" s="313" t="s">
        <v>357</v>
      </c>
      <c r="P133" s="313" t="s">
        <v>342</v>
      </c>
      <c r="Q133" s="313" t="s">
        <v>343</v>
      </c>
      <c r="R133" s="313">
        <v>0</v>
      </c>
      <c r="S133" s="313"/>
      <c r="T133" s="313"/>
    </row>
    <row r="134" spans="1:20" ht="15" customHeight="1">
      <c r="A134" s="313" t="s">
        <v>244</v>
      </c>
      <c r="B134" s="313" t="s">
        <v>328</v>
      </c>
      <c r="C134" s="313" t="s">
        <v>7</v>
      </c>
      <c r="D134" s="313" t="s">
        <v>337</v>
      </c>
      <c r="E134" s="313" t="s">
        <v>13</v>
      </c>
      <c r="F134" s="313" t="s">
        <v>11</v>
      </c>
      <c r="G134" s="313"/>
      <c r="H134" s="313" t="s">
        <v>358</v>
      </c>
      <c r="I134" s="313" t="s">
        <v>329</v>
      </c>
      <c r="J134" s="313" t="s">
        <v>359</v>
      </c>
      <c r="K134" s="313"/>
      <c r="L134" s="313" t="s">
        <v>360</v>
      </c>
      <c r="M134" s="313" t="s">
        <v>52</v>
      </c>
      <c r="N134" s="313"/>
      <c r="O134" s="313" t="s">
        <v>357</v>
      </c>
      <c r="P134" s="313" t="s">
        <v>342</v>
      </c>
      <c r="Q134" s="313" t="s">
        <v>343</v>
      </c>
      <c r="R134" s="313">
        <v>0</v>
      </c>
      <c r="S134" s="313"/>
      <c r="T134" s="313"/>
    </row>
    <row r="135" spans="1:20" ht="15" customHeight="1">
      <c r="A135" s="313" t="s">
        <v>244</v>
      </c>
      <c r="B135" s="313" t="s">
        <v>326</v>
      </c>
      <c r="C135" s="313" t="s">
        <v>7</v>
      </c>
      <c r="D135" s="313" t="s">
        <v>337</v>
      </c>
      <c r="E135" s="313" t="s">
        <v>13</v>
      </c>
      <c r="F135" s="313" t="s">
        <v>11</v>
      </c>
      <c r="G135" s="313"/>
      <c r="H135" s="313"/>
      <c r="I135" s="313"/>
      <c r="J135" s="313"/>
      <c r="K135" s="313"/>
      <c r="L135" s="313"/>
      <c r="M135" s="313"/>
      <c r="N135" s="313"/>
      <c r="O135" s="313"/>
      <c r="P135" s="313"/>
      <c r="Q135" s="313"/>
      <c r="R135" s="313">
        <v>0</v>
      </c>
      <c r="S135" s="313"/>
      <c r="T135" s="313"/>
    </row>
    <row r="136" spans="1:20" ht="15" customHeight="1">
      <c r="A136" s="313" t="s">
        <v>244</v>
      </c>
      <c r="B136" s="313" t="s">
        <v>307</v>
      </c>
      <c r="C136" s="313" t="s">
        <v>7</v>
      </c>
      <c r="D136" s="313" t="s">
        <v>337</v>
      </c>
      <c r="E136" s="313" t="s">
        <v>13</v>
      </c>
      <c r="F136" s="313" t="s">
        <v>11</v>
      </c>
      <c r="G136" s="313"/>
      <c r="H136" s="313"/>
      <c r="I136" s="313"/>
      <c r="J136" s="313"/>
      <c r="K136" s="313"/>
      <c r="L136" s="313"/>
      <c r="M136" s="313"/>
      <c r="N136" s="313"/>
      <c r="O136" s="313"/>
      <c r="P136" s="313"/>
      <c r="Q136" s="313"/>
      <c r="R136" s="313">
        <v>10.1</v>
      </c>
      <c r="S136" s="313">
        <v>0</v>
      </c>
      <c r="T136" s="313">
        <v>80.2</v>
      </c>
    </row>
    <row r="137" spans="1:20" ht="15" customHeight="1">
      <c r="A137" s="313" t="s">
        <v>244</v>
      </c>
      <c r="B137" s="313" t="s">
        <v>308</v>
      </c>
      <c r="C137" s="313" t="s">
        <v>7</v>
      </c>
      <c r="D137" s="313" t="s">
        <v>337</v>
      </c>
      <c r="E137" s="313" t="s">
        <v>13</v>
      </c>
      <c r="F137" s="313" t="s">
        <v>11</v>
      </c>
      <c r="G137" s="313"/>
      <c r="H137" s="313"/>
      <c r="I137" s="313"/>
      <c r="J137" s="313"/>
      <c r="K137" s="313"/>
      <c r="L137" s="313"/>
      <c r="M137" s="313"/>
      <c r="N137" s="313"/>
      <c r="O137" s="313"/>
      <c r="P137" s="313"/>
      <c r="Q137" s="313"/>
      <c r="R137" s="313">
        <v>0.88</v>
      </c>
      <c r="S137" s="313">
        <v>0</v>
      </c>
      <c r="T137" s="313">
        <v>80.2</v>
      </c>
    </row>
    <row r="138" spans="1:20" ht="15" customHeight="1">
      <c r="A138" s="313" t="s">
        <v>244</v>
      </c>
      <c r="B138" s="313" t="s">
        <v>309</v>
      </c>
      <c r="C138" s="313" t="s">
        <v>7</v>
      </c>
      <c r="D138" s="313" t="s">
        <v>337</v>
      </c>
      <c r="E138" s="313" t="s">
        <v>13</v>
      </c>
      <c r="F138" s="313" t="s">
        <v>11</v>
      </c>
      <c r="G138" s="313"/>
      <c r="H138" s="313"/>
      <c r="I138" s="313"/>
      <c r="J138" s="313"/>
      <c r="K138" s="313"/>
      <c r="L138" s="313"/>
      <c r="M138" s="313"/>
      <c r="N138" s="313"/>
      <c r="O138" s="313"/>
      <c r="P138" s="313"/>
      <c r="Q138" s="313"/>
      <c r="R138" s="313">
        <v>1.53</v>
      </c>
      <c r="S138" s="313">
        <v>0</v>
      </c>
      <c r="T138" s="313">
        <v>80.2</v>
      </c>
    </row>
    <row r="139" spans="1:20" ht="15" customHeight="1">
      <c r="A139" s="313" t="s">
        <v>244</v>
      </c>
      <c r="B139" s="313" t="s">
        <v>310</v>
      </c>
      <c r="C139" s="313" t="s">
        <v>7</v>
      </c>
      <c r="D139" s="313" t="s">
        <v>337</v>
      </c>
      <c r="E139" s="313" t="s">
        <v>13</v>
      </c>
      <c r="F139" s="313" t="s">
        <v>11</v>
      </c>
      <c r="G139" s="313"/>
      <c r="H139" s="313"/>
      <c r="I139" s="313"/>
      <c r="J139" s="313"/>
      <c r="K139" s="313"/>
      <c r="L139" s="313"/>
      <c r="M139" s="313"/>
      <c r="N139" s="313"/>
      <c r="O139" s="313"/>
      <c r="P139" s="313"/>
      <c r="Q139" s="313"/>
      <c r="R139" s="313">
        <v>4.51</v>
      </c>
      <c r="S139" s="313">
        <v>0</v>
      </c>
      <c r="T139" s="313">
        <v>80.2</v>
      </c>
    </row>
    <row r="140" spans="1:20" ht="15" customHeight="1">
      <c r="A140" s="313" t="s">
        <v>244</v>
      </c>
      <c r="B140" s="313" t="s">
        <v>311</v>
      </c>
      <c r="C140" s="313" t="s">
        <v>7</v>
      </c>
      <c r="D140" s="313" t="s">
        <v>337</v>
      </c>
      <c r="E140" s="313" t="s">
        <v>13</v>
      </c>
      <c r="F140" s="313" t="s">
        <v>11</v>
      </c>
      <c r="G140" s="313"/>
      <c r="H140" s="313"/>
      <c r="I140" s="313"/>
      <c r="J140" s="313"/>
      <c r="K140" s="313"/>
      <c r="L140" s="313"/>
      <c r="M140" s="313"/>
      <c r="N140" s="313"/>
      <c r="O140" s="313"/>
      <c r="P140" s="313"/>
      <c r="Q140" s="313"/>
      <c r="R140" s="313">
        <v>3.16</v>
      </c>
      <c r="S140" s="313">
        <v>0</v>
      </c>
      <c r="T140" s="313">
        <v>80.2</v>
      </c>
    </row>
    <row r="141" spans="1:20" ht="15" customHeight="1">
      <c r="A141" s="313" t="s">
        <v>244</v>
      </c>
      <c r="B141" s="313" t="s">
        <v>314</v>
      </c>
      <c r="C141" s="313" t="s">
        <v>7</v>
      </c>
      <c r="D141" s="313" t="s">
        <v>337</v>
      </c>
      <c r="E141" s="313" t="s">
        <v>13</v>
      </c>
      <c r="F141" s="313" t="s">
        <v>11</v>
      </c>
      <c r="G141" s="313"/>
      <c r="H141" s="313"/>
      <c r="I141" s="313"/>
      <c r="J141" s="313"/>
      <c r="K141" s="313"/>
      <c r="L141" s="313"/>
      <c r="M141" s="313"/>
      <c r="N141" s="313"/>
      <c r="O141" s="313"/>
      <c r="P141" s="313"/>
      <c r="Q141" s="313"/>
      <c r="R141" s="313">
        <v>69.599999999999994</v>
      </c>
      <c r="S141" s="313">
        <v>0</v>
      </c>
      <c r="T141" s="313">
        <v>80.2</v>
      </c>
    </row>
    <row r="142" spans="1:20" ht="15" customHeight="1">
      <c r="A142" s="313" t="s">
        <v>244</v>
      </c>
      <c r="B142" s="313" t="s">
        <v>315</v>
      </c>
      <c r="C142" s="313" t="s">
        <v>7</v>
      </c>
      <c r="D142" s="313" t="s">
        <v>337</v>
      </c>
      <c r="E142" s="313" t="s">
        <v>13</v>
      </c>
      <c r="F142" s="313" t="s">
        <v>11</v>
      </c>
      <c r="G142" s="313"/>
      <c r="H142" s="313"/>
      <c r="I142" s="313"/>
      <c r="J142" s="313"/>
      <c r="K142" s="313"/>
      <c r="L142" s="313"/>
      <c r="M142" s="313"/>
      <c r="N142" s="313"/>
      <c r="O142" s="313"/>
      <c r="P142" s="313"/>
      <c r="Q142" s="313"/>
      <c r="R142" s="313">
        <v>69.599999999999994</v>
      </c>
      <c r="S142" s="313">
        <v>0</v>
      </c>
      <c r="T142" s="313">
        <v>80.2</v>
      </c>
    </row>
    <row r="143" spans="1:20" ht="15" customHeight="1">
      <c r="A143" s="313" t="s">
        <v>244</v>
      </c>
      <c r="B143" s="313" t="s">
        <v>317</v>
      </c>
      <c r="C143" s="313" t="s">
        <v>7</v>
      </c>
      <c r="D143" s="313" t="s">
        <v>337</v>
      </c>
      <c r="E143" s="313" t="s">
        <v>13</v>
      </c>
      <c r="F143" s="313" t="s">
        <v>11</v>
      </c>
      <c r="G143" s="313"/>
      <c r="H143" s="313"/>
      <c r="I143" s="313"/>
      <c r="J143" s="313"/>
      <c r="K143" s="313"/>
      <c r="L143" s="313"/>
      <c r="M143" s="313"/>
      <c r="N143" s="313"/>
      <c r="O143" s="313"/>
      <c r="P143" s="313"/>
      <c r="Q143" s="313"/>
      <c r="R143" s="313">
        <v>0.23</v>
      </c>
      <c r="S143" s="313">
        <v>0</v>
      </c>
      <c r="T143" s="313">
        <v>80.2</v>
      </c>
    </row>
    <row r="144" spans="1:20" ht="15" customHeight="1">
      <c r="A144" s="313" t="s">
        <v>244</v>
      </c>
      <c r="B144" s="313" t="s">
        <v>318</v>
      </c>
      <c r="C144" s="313" t="s">
        <v>7</v>
      </c>
      <c r="D144" s="313" t="s">
        <v>337</v>
      </c>
      <c r="E144" s="313" t="s">
        <v>13</v>
      </c>
      <c r="F144" s="313" t="s">
        <v>11</v>
      </c>
      <c r="G144" s="313"/>
      <c r="H144" s="313"/>
      <c r="I144" s="313"/>
      <c r="J144" s="313"/>
      <c r="K144" s="313"/>
      <c r="L144" s="313"/>
      <c r="M144" s="313"/>
      <c r="N144" s="313"/>
      <c r="O144" s="313"/>
      <c r="P144" s="313"/>
      <c r="Q144" s="313"/>
      <c r="R144" s="313">
        <v>0.23</v>
      </c>
      <c r="S144" s="313">
        <v>0</v>
      </c>
      <c r="T144" s="313">
        <v>80.2</v>
      </c>
    </row>
    <row r="145" spans="1:20" ht="15" customHeight="1">
      <c r="A145" s="313" t="s">
        <v>244</v>
      </c>
      <c r="B145" s="313" t="s">
        <v>305</v>
      </c>
      <c r="C145" s="313" t="s">
        <v>7</v>
      </c>
      <c r="D145" s="313" t="s">
        <v>337</v>
      </c>
      <c r="E145" s="313" t="s">
        <v>13</v>
      </c>
      <c r="F145" s="313" t="s">
        <v>11</v>
      </c>
      <c r="G145" s="313"/>
      <c r="H145" s="313"/>
      <c r="I145" s="313"/>
      <c r="J145" s="313"/>
      <c r="K145" s="313"/>
      <c r="L145" s="313"/>
      <c r="M145" s="313"/>
      <c r="N145" s="313"/>
      <c r="O145" s="313"/>
      <c r="P145" s="313"/>
      <c r="Q145" s="313"/>
      <c r="R145" s="313">
        <v>10.1</v>
      </c>
      <c r="S145" s="313">
        <v>0</v>
      </c>
      <c r="T145" s="313">
        <v>80.2</v>
      </c>
    </row>
    <row r="146" spans="1:20" ht="15" customHeight="1">
      <c r="A146" s="313" t="s">
        <v>244</v>
      </c>
      <c r="B146" s="313" t="s">
        <v>316</v>
      </c>
      <c r="C146" s="313" t="s">
        <v>7</v>
      </c>
      <c r="D146" s="313" t="s">
        <v>337</v>
      </c>
      <c r="E146" s="313" t="s">
        <v>13</v>
      </c>
      <c r="F146" s="313" t="s">
        <v>11</v>
      </c>
      <c r="G146" s="313"/>
      <c r="H146" s="313"/>
      <c r="I146" s="313"/>
      <c r="J146" s="313"/>
      <c r="K146" s="313"/>
      <c r="L146" s="313"/>
      <c r="M146" s="313"/>
      <c r="N146" s="313"/>
      <c r="O146" s="313"/>
      <c r="P146" s="313"/>
      <c r="Q146" s="313"/>
      <c r="R146" s="313">
        <v>0.47</v>
      </c>
      <c r="S146" s="313">
        <v>0</v>
      </c>
      <c r="T146" s="313">
        <v>80.2</v>
      </c>
    </row>
    <row r="147" spans="1:20" ht="15" customHeight="1">
      <c r="A147" s="313" t="s">
        <v>246</v>
      </c>
      <c r="B147" s="313" t="s">
        <v>308</v>
      </c>
      <c r="C147" s="313" t="s">
        <v>7</v>
      </c>
      <c r="D147" s="313" t="s">
        <v>337</v>
      </c>
      <c r="E147" s="313" t="s">
        <v>13</v>
      </c>
      <c r="F147" s="313" t="s">
        <v>11</v>
      </c>
      <c r="G147" s="313"/>
      <c r="H147" s="313"/>
      <c r="I147" s="313"/>
      <c r="J147" s="313"/>
      <c r="K147" s="313"/>
      <c r="L147" s="313"/>
      <c r="M147" s="313"/>
      <c r="N147" s="313"/>
      <c r="O147" s="313"/>
      <c r="P147" s="313"/>
      <c r="Q147" s="313"/>
      <c r="R147" s="313">
        <v>3.64</v>
      </c>
      <c r="S147" s="313">
        <v>0</v>
      </c>
      <c r="T147" s="313">
        <v>35</v>
      </c>
    </row>
    <row r="148" spans="1:20" ht="15" customHeight="1">
      <c r="A148" s="313" t="s">
        <v>246</v>
      </c>
      <c r="B148" s="313" t="s">
        <v>309</v>
      </c>
      <c r="C148" s="313" t="s">
        <v>7</v>
      </c>
      <c r="D148" s="313" t="s">
        <v>337</v>
      </c>
      <c r="E148" s="313" t="s">
        <v>13</v>
      </c>
      <c r="F148" s="313" t="s">
        <v>11</v>
      </c>
      <c r="G148" s="313"/>
      <c r="H148" s="313"/>
      <c r="I148" s="313"/>
      <c r="J148" s="313"/>
      <c r="K148" s="313"/>
      <c r="L148" s="313"/>
      <c r="M148" s="313"/>
      <c r="N148" s="313"/>
      <c r="O148" s="313"/>
      <c r="P148" s="313"/>
      <c r="Q148" s="313"/>
      <c r="R148" s="313">
        <v>3.65</v>
      </c>
      <c r="S148" s="313">
        <v>0</v>
      </c>
      <c r="T148" s="313">
        <v>35</v>
      </c>
    </row>
    <row r="149" spans="1:20" ht="15" customHeight="1">
      <c r="A149" s="313" t="s">
        <v>246</v>
      </c>
      <c r="B149" s="313" t="s">
        <v>310</v>
      </c>
      <c r="C149" s="313" t="s">
        <v>7</v>
      </c>
      <c r="D149" s="313" t="s">
        <v>337</v>
      </c>
      <c r="E149" s="313" t="s">
        <v>13</v>
      </c>
      <c r="F149" s="313" t="s">
        <v>11</v>
      </c>
      <c r="G149" s="313"/>
      <c r="H149" s="313"/>
      <c r="I149" s="313"/>
      <c r="J149" s="313"/>
      <c r="K149" s="313"/>
      <c r="L149" s="313"/>
      <c r="M149" s="313"/>
      <c r="N149" s="313"/>
      <c r="O149" s="313"/>
      <c r="P149" s="313"/>
      <c r="Q149" s="313"/>
      <c r="R149" s="313">
        <v>4</v>
      </c>
      <c r="S149" s="313">
        <v>0</v>
      </c>
      <c r="T149" s="313">
        <v>35</v>
      </c>
    </row>
    <row r="150" spans="1:20" ht="15" customHeight="1">
      <c r="A150" s="313" t="s">
        <v>246</v>
      </c>
      <c r="B150" s="313" t="s">
        <v>311</v>
      </c>
      <c r="C150" s="313" t="s">
        <v>7</v>
      </c>
      <c r="D150" s="313" t="s">
        <v>337</v>
      </c>
      <c r="E150" s="313" t="s">
        <v>13</v>
      </c>
      <c r="F150" s="313" t="s">
        <v>11</v>
      </c>
      <c r="G150" s="313"/>
      <c r="H150" s="313"/>
      <c r="I150" s="313"/>
      <c r="J150" s="313"/>
      <c r="K150" s="313"/>
      <c r="L150" s="313"/>
      <c r="M150" s="313"/>
      <c r="N150" s="313"/>
      <c r="O150" s="313"/>
      <c r="P150" s="313"/>
      <c r="Q150" s="313"/>
      <c r="R150" s="313">
        <v>3.79</v>
      </c>
      <c r="S150" s="313">
        <v>0</v>
      </c>
      <c r="T150" s="313">
        <v>35</v>
      </c>
    </row>
    <row r="151" spans="1:20" ht="15" customHeight="1">
      <c r="A151" s="313" t="s">
        <v>246</v>
      </c>
      <c r="B151" s="313" t="s">
        <v>314</v>
      </c>
      <c r="C151" s="313" t="s">
        <v>7</v>
      </c>
      <c r="D151" s="313" t="s">
        <v>337</v>
      </c>
      <c r="E151" s="313" t="s">
        <v>13</v>
      </c>
      <c r="F151" s="313" t="s">
        <v>11</v>
      </c>
      <c r="G151" s="313"/>
      <c r="H151" s="313"/>
      <c r="I151" s="313"/>
      <c r="J151" s="313"/>
      <c r="K151" s="313"/>
      <c r="L151" s="313"/>
      <c r="M151" s="313"/>
      <c r="N151" s="313"/>
      <c r="O151" s="313"/>
      <c r="P151" s="313"/>
      <c r="Q151" s="313"/>
      <c r="R151" s="313">
        <v>18.600000000000001</v>
      </c>
      <c r="S151" s="313">
        <v>0</v>
      </c>
      <c r="T151" s="313">
        <v>35</v>
      </c>
    </row>
    <row r="152" spans="1:20" ht="15" customHeight="1">
      <c r="A152" s="313" t="s">
        <v>246</v>
      </c>
      <c r="B152" s="313" t="s">
        <v>313</v>
      </c>
      <c r="C152" s="313" t="s">
        <v>7</v>
      </c>
      <c r="D152" s="313" t="s">
        <v>337</v>
      </c>
      <c r="E152" s="313" t="s">
        <v>13</v>
      </c>
      <c r="F152" s="313" t="s">
        <v>11</v>
      </c>
      <c r="G152" s="313"/>
      <c r="H152" s="313"/>
      <c r="I152" s="313"/>
      <c r="J152" s="313"/>
      <c r="K152" s="313"/>
      <c r="L152" s="313"/>
      <c r="M152" s="313"/>
      <c r="N152" s="313"/>
      <c r="O152" s="313"/>
      <c r="P152" s="313"/>
      <c r="Q152" s="313"/>
      <c r="R152" s="313">
        <v>19.3</v>
      </c>
      <c r="S152" s="313">
        <v>0</v>
      </c>
      <c r="T152" s="313">
        <v>35</v>
      </c>
    </row>
    <row r="153" spans="1:20" ht="15" customHeight="1">
      <c r="A153" s="313" t="s">
        <v>246</v>
      </c>
      <c r="B153" s="313" t="s">
        <v>312</v>
      </c>
      <c r="C153" s="313" t="s">
        <v>7</v>
      </c>
      <c r="D153" s="313" t="s">
        <v>337</v>
      </c>
      <c r="E153" s="313" t="s">
        <v>13</v>
      </c>
      <c r="F153" s="313" t="s">
        <v>11</v>
      </c>
      <c r="G153" s="313"/>
      <c r="H153" s="313"/>
      <c r="I153" s="313"/>
      <c r="J153" s="313"/>
      <c r="K153" s="313"/>
      <c r="L153" s="313"/>
      <c r="M153" s="313"/>
      <c r="N153" s="313"/>
      <c r="O153" s="313"/>
      <c r="P153" s="313"/>
      <c r="Q153" s="313"/>
      <c r="R153" s="313">
        <v>19.899999999999999</v>
      </c>
      <c r="S153" s="313">
        <v>0</v>
      </c>
      <c r="T153" s="313">
        <v>35</v>
      </c>
    </row>
    <row r="154" spans="1:20" ht="15" customHeight="1">
      <c r="A154" s="313" t="s">
        <v>246</v>
      </c>
      <c r="B154" s="313" t="s">
        <v>315</v>
      </c>
      <c r="C154" s="313" t="s">
        <v>7</v>
      </c>
      <c r="D154" s="313" t="s">
        <v>337</v>
      </c>
      <c r="E154" s="313" t="s">
        <v>13</v>
      </c>
      <c r="F154" s="313" t="s">
        <v>11</v>
      </c>
      <c r="G154" s="313"/>
      <c r="H154" s="313"/>
      <c r="I154" s="313"/>
      <c r="J154" s="313"/>
      <c r="K154" s="313"/>
      <c r="L154" s="313"/>
      <c r="M154" s="313"/>
      <c r="N154" s="313"/>
      <c r="O154" s="313"/>
      <c r="P154" s="313"/>
      <c r="Q154" s="313"/>
      <c r="R154" s="313">
        <v>18.600000000000001</v>
      </c>
      <c r="S154" s="313">
        <v>0</v>
      </c>
      <c r="T154" s="313">
        <v>35</v>
      </c>
    </row>
    <row r="155" spans="1:20" ht="15" customHeight="1">
      <c r="A155" s="313" t="s">
        <v>246</v>
      </c>
      <c r="B155" s="313" t="s">
        <v>317</v>
      </c>
      <c r="C155" s="313" t="s">
        <v>7</v>
      </c>
      <c r="D155" s="313" t="s">
        <v>337</v>
      </c>
      <c r="E155" s="313" t="s">
        <v>13</v>
      </c>
      <c r="F155" s="313" t="s">
        <v>11</v>
      </c>
      <c r="G155" s="313"/>
      <c r="H155" s="313"/>
      <c r="I155" s="313"/>
      <c r="J155" s="313"/>
      <c r="K155" s="313"/>
      <c r="L155" s="313"/>
      <c r="M155" s="313"/>
      <c r="N155" s="313"/>
      <c r="O155" s="313"/>
      <c r="P155" s="313"/>
      <c r="Q155" s="313"/>
      <c r="R155" s="313">
        <v>0.36</v>
      </c>
      <c r="S155" s="313">
        <v>0</v>
      </c>
      <c r="T155" s="313">
        <v>35</v>
      </c>
    </row>
    <row r="156" spans="1:20" ht="15" customHeight="1">
      <c r="A156" s="313" t="s">
        <v>246</v>
      </c>
      <c r="B156" s="313" t="s">
        <v>318</v>
      </c>
      <c r="C156" s="313" t="s">
        <v>7</v>
      </c>
      <c r="D156" s="313" t="s">
        <v>337</v>
      </c>
      <c r="E156" s="313" t="s">
        <v>13</v>
      </c>
      <c r="F156" s="313" t="s">
        <v>11</v>
      </c>
      <c r="G156" s="313"/>
      <c r="H156" s="313"/>
      <c r="I156" s="313"/>
      <c r="J156" s="313"/>
      <c r="K156" s="313"/>
      <c r="L156" s="313"/>
      <c r="M156" s="313"/>
      <c r="N156" s="313"/>
      <c r="O156" s="313"/>
      <c r="P156" s="313"/>
      <c r="Q156" s="313"/>
      <c r="R156" s="313">
        <v>0.35</v>
      </c>
      <c r="S156" s="313">
        <v>0</v>
      </c>
      <c r="T156" s="313">
        <v>35</v>
      </c>
    </row>
    <row r="157" spans="1:20" ht="15" customHeight="1">
      <c r="A157" s="313" t="s">
        <v>246</v>
      </c>
      <c r="B157" s="313" t="s">
        <v>328</v>
      </c>
      <c r="C157" s="313" t="s">
        <v>7</v>
      </c>
      <c r="D157" s="313" t="s">
        <v>337</v>
      </c>
      <c r="E157" s="313" t="s">
        <v>13</v>
      </c>
      <c r="F157" s="313" t="s">
        <v>11</v>
      </c>
      <c r="G157" s="313"/>
      <c r="H157" s="313"/>
      <c r="I157" s="313"/>
      <c r="J157" s="313"/>
      <c r="K157" s="313"/>
      <c r="L157" s="313"/>
      <c r="M157" s="313"/>
      <c r="N157" s="313"/>
      <c r="O157" s="313"/>
      <c r="P157" s="313"/>
      <c r="Q157" s="313"/>
      <c r="R157" s="313">
        <v>0.62</v>
      </c>
      <c r="S157" s="313">
        <v>0</v>
      </c>
      <c r="T157" s="313">
        <v>35</v>
      </c>
    </row>
    <row r="158" spans="1:20" ht="15" customHeight="1">
      <c r="A158" s="313" t="s">
        <v>246</v>
      </c>
      <c r="B158" s="313" t="s">
        <v>307</v>
      </c>
      <c r="C158" s="313" t="s">
        <v>7</v>
      </c>
      <c r="D158" s="313" t="s">
        <v>337</v>
      </c>
      <c r="E158" s="313" t="s">
        <v>13</v>
      </c>
      <c r="F158" s="313" t="s">
        <v>11</v>
      </c>
      <c r="G158" s="313"/>
      <c r="H158" s="313"/>
      <c r="I158" s="313"/>
      <c r="J158" s="313"/>
      <c r="K158" s="313"/>
      <c r="L158" s="313"/>
      <c r="M158" s="313"/>
      <c r="N158" s="313"/>
      <c r="O158" s="313"/>
      <c r="P158" s="313"/>
      <c r="Q158" s="313"/>
      <c r="R158" s="313">
        <v>15.1</v>
      </c>
      <c r="S158" s="313">
        <v>0</v>
      </c>
      <c r="T158" s="313">
        <v>35</v>
      </c>
    </row>
    <row r="159" spans="1:20" ht="15" customHeight="1">
      <c r="A159" s="313" t="s">
        <v>246</v>
      </c>
      <c r="B159" s="313" t="s">
        <v>305</v>
      </c>
      <c r="C159" s="313" t="s">
        <v>7</v>
      </c>
      <c r="D159" s="313" t="s">
        <v>337</v>
      </c>
      <c r="E159" s="313" t="s">
        <v>13</v>
      </c>
      <c r="F159" s="313" t="s">
        <v>11</v>
      </c>
      <c r="G159" s="313"/>
      <c r="H159" s="313"/>
      <c r="I159" s="313"/>
      <c r="J159" s="313"/>
      <c r="K159" s="313"/>
      <c r="L159" s="313"/>
      <c r="M159" s="313"/>
      <c r="N159" s="313"/>
      <c r="O159" s="313"/>
      <c r="P159" s="313"/>
      <c r="Q159" s="313"/>
      <c r="R159" s="313">
        <v>15.1</v>
      </c>
      <c r="S159" s="313">
        <v>0</v>
      </c>
      <c r="T159" s="313">
        <v>35</v>
      </c>
    </row>
    <row r="160" spans="1:20" ht="15" customHeight="1">
      <c r="A160" s="313" t="s">
        <v>246</v>
      </c>
      <c r="B160" s="313" t="s">
        <v>316</v>
      </c>
      <c r="C160" s="313" t="s">
        <v>7</v>
      </c>
      <c r="D160" s="313" t="s">
        <v>337</v>
      </c>
      <c r="E160" s="313" t="s">
        <v>13</v>
      </c>
      <c r="F160" s="313" t="s">
        <v>11</v>
      </c>
      <c r="G160" s="313"/>
      <c r="H160" s="313"/>
      <c r="I160" s="313"/>
      <c r="J160" s="313"/>
      <c r="K160" s="313"/>
      <c r="L160" s="313"/>
      <c r="M160" s="313"/>
      <c r="N160" s="313"/>
      <c r="O160" s="313"/>
      <c r="P160" s="313"/>
      <c r="Q160" s="313"/>
      <c r="R160" s="313">
        <v>0.71</v>
      </c>
      <c r="S160" s="313">
        <v>0</v>
      </c>
      <c r="T160" s="313">
        <v>35</v>
      </c>
    </row>
    <row r="161" spans="1:20" ht="15" customHeight="1">
      <c r="A161" s="313" t="s">
        <v>246</v>
      </c>
      <c r="B161" s="313" t="s">
        <v>326</v>
      </c>
      <c r="C161" s="313" t="s">
        <v>7</v>
      </c>
      <c r="D161" s="313" t="s">
        <v>337</v>
      </c>
      <c r="E161" s="313" t="s">
        <v>13</v>
      </c>
      <c r="F161" s="313" t="s">
        <v>11</v>
      </c>
      <c r="G161" s="313"/>
      <c r="H161" s="313"/>
      <c r="I161" s="313"/>
      <c r="J161" s="313"/>
      <c r="K161" s="313"/>
      <c r="L161" s="313"/>
      <c r="M161" s="313"/>
      <c r="N161" s="313"/>
      <c r="O161" s="313"/>
      <c r="P161" s="313"/>
      <c r="Q161" s="313"/>
      <c r="R161" s="313">
        <v>0.62</v>
      </c>
      <c r="S161" s="313">
        <v>0</v>
      </c>
      <c r="T161" s="313">
        <v>35</v>
      </c>
    </row>
    <row r="162" spans="1:20" ht="15" customHeight="1">
      <c r="A162" s="313" t="s">
        <v>247</v>
      </c>
      <c r="B162" s="313" t="s">
        <v>305</v>
      </c>
      <c r="C162" s="313" t="s">
        <v>7</v>
      </c>
      <c r="D162" s="313" t="s">
        <v>337</v>
      </c>
      <c r="E162" s="313" t="s">
        <v>13</v>
      </c>
      <c r="F162" s="313" t="s">
        <v>11</v>
      </c>
      <c r="G162" s="313"/>
      <c r="H162" s="313"/>
      <c r="I162" s="313"/>
      <c r="J162" s="313"/>
      <c r="K162" s="313"/>
      <c r="L162" s="313"/>
      <c r="M162" s="313"/>
      <c r="N162" s="313"/>
      <c r="O162" s="313"/>
      <c r="P162" s="313"/>
      <c r="Q162" s="313"/>
      <c r="R162" s="313">
        <v>16</v>
      </c>
      <c r="S162" s="313">
        <v>0</v>
      </c>
      <c r="T162" s="313">
        <v>771</v>
      </c>
    </row>
    <row r="163" spans="1:20" ht="15" customHeight="1">
      <c r="A163" s="313" t="s">
        <v>247</v>
      </c>
      <c r="B163" s="313" t="s">
        <v>332</v>
      </c>
      <c r="C163" s="313" t="s">
        <v>7</v>
      </c>
      <c r="D163" s="313" t="s">
        <v>337</v>
      </c>
      <c r="E163" s="313" t="s">
        <v>13</v>
      </c>
      <c r="F163" s="313" t="s">
        <v>11</v>
      </c>
      <c r="G163" s="313"/>
      <c r="H163" s="313"/>
      <c r="I163" s="313"/>
      <c r="J163" s="313"/>
      <c r="K163" s="313"/>
      <c r="L163" s="313"/>
      <c r="M163" s="313"/>
      <c r="N163" s="313"/>
      <c r="O163" s="313"/>
      <c r="P163" s="313"/>
      <c r="Q163" s="313"/>
      <c r="R163" s="313">
        <v>15.8</v>
      </c>
      <c r="S163" s="313"/>
      <c r="T163" s="313"/>
    </row>
    <row r="164" spans="1:20" ht="15" customHeight="1">
      <c r="A164" s="313" t="s">
        <v>247</v>
      </c>
      <c r="B164" s="313" t="s">
        <v>307</v>
      </c>
      <c r="C164" s="313" t="s">
        <v>7</v>
      </c>
      <c r="D164" s="313" t="s">
        <v>337</v>
      </c>
      <c r="E164" s="313" t="s">
        <v>13</v>
      </c>
      <c r="F164" s="313" t="s">
        <v>11</v>
      </c>
      <c r="G164" s="313"/>
      <c r="H164" s="313"/>
      <c r="I164" s="313"/>
      <c r="J164" s="313"/>
      <c r="K164" s="313"/>
      <c r="L164" s="313"/>
      <c r="M164" s="313"/>
      <c r="N164" s="313"/>
      <c r="O164" s="313"/>
      <c r="P164" s="313"/>
      <c r="Q164" s="313"/>
      <c r="R164" s="313">
        <v>16</v>
      </c>
      <c r="S164" s="313">
        <v>0</v>
      </c>
      <c r="T164" s="313">
        <v>193</v>
      </c>
    </row>
    <row r="165" spans="1:20" ht="15" customHeight="1">
      <c r="A165" s="313" t="s">
        <v>247</v>
      </c>
      <c r="B165" s="313" t="s">
        <v>308</v>
      </c>
      <c r="C165" s="313" t="s">
        <v>7</v>
      </c>
      <c r="D165" s="313" t="s">
        <v>337</v>
      </c>
      <c r="E165" s="313" t="s">
        <v>13</v>
      </c>
      <c r="F165" s="313" t="s">
        <v>11</v>
      </c>
      <c r="G165" s="313"/>
      <c r="H165" s="313"/>
      <c r="I165" s="313"/>
      <c r="J165" s="313"/>
      <c r="K165" s="313"/>
      <c r="L165" s="313"/>
      <c r="M165" s="313"/>
      <c r="N165" s="313"/>
      <c r="O165" s="313"/>
      <c r="P165" s="313"/>
      <c r="Q165" s="313"/>
      <c r="R165" s="313">
        <v>3.86</v>
      </c>
      <c r="S165" s="313">
        <v>0</v>
      </c>
      <c r="T165" s="313">
        <v>193</v>
      </c>
    </row>
    <row r="166" spans="1:20" ht="15" customHeight="1">
      <c r="A166" s="313" t="s">
        <v>247</v>
      </c>
      <c r="B166" s="313" t="s">
        <v>309</v>
      </c>
      <c r="C166" s="313" t="s">
        <v>7</v>
      </c>
      <c r="D166" s="313" t="s">
        <v>337</v>
      </c>
      <c r="E166" s="313" t="s">
        <v>13</v>
      </c>
      <c r="F166" s="313" t="s">
        <v>11</v>
      </c>
      <c r="G166" s="313"/>
      <c r="H166" s="313"/>
      <c r="I166" s="313"/>
      <c r="J166" s="313"/>
      <c r="K166" s="313"/>
      <c r="L166" s="313"/>
      <c r="M166" s="313"/>
      <c r="N166" s="313"/>
      <c r="O166" s="313"/>
      <c r="P166" s="313"/>
      <c r="Q166" s="313"/>
      <c r="R166" s="313">
        <v>3.87</v>
      </c>
      <c r="S166" s="313">
        <v>0</v>
      </c>
      <c r="T166" s="313">
        <v>193</v>
      </c>
    </row>
    <row r="167" spans="1:20" ht="15" customHeight="1">
      <c r="A167" s="313" t="s">
        <v>247</v>
      </c>
      <c r="B167" s="313" t="s">
        <v>310</v>
      </c>
      <c r="C167" s="313" t="s">
        <v>7</v>
      </c>
      <c r="D167" s="313" t="s">
        <v>337</v>
      </c>
      <c r="E167" s="313" t="s">
        <v>13</v>
      </c>
      <c r="F167" s="313" t="s">
        <v>11</v>
      </c>
      <c r="G167" s="313"/>
      <c r="H167" s="313"/>
      <c r="I167" s="313"/>
      <c r="J167" s="313"/>
      <c r="K167" s="313"/>
      <c r="L167" s="313"/>
      <c r="M167" s="313"/>
      <c r="N167" s="313"/>
      <c r="O167" s="313"/>
      <c r="P167" s="313"/>
      <c r="Q167" s="313"/>
      <c r="R167" s="313">
        <v>4.22</v>
      </c>
      <c r="S167" s="313">
        <v>0</v>
      </c>
      <c r="T167" s="313">
        <v>193</v>
      </c>
    </row>
    <row r="168" spans="1:20" ht="15" customHeight="1">
      <c r="A168" s="313" t="s">
        <v>247</v>
      </c>
      <c r="B168" s="313" t="s">
        <v>311</v>
      </c>
      <c r="C168" s="313" t="s">
        <v>7</v>
      </c>
      <c r="D168" s="313" t="s">
        <v>337</v>
      </c>
      <c r="E168" s="313" t="s">
        <v>13</v>
      </c>
      <c r="F168" s="313" t="s">
        <v>11</v>
      </c>
      <c r="G168" s="313"/>
      <c r="H168" s="313"/>
      <c r="I168" s="313"/>
      <c r="J168" s="313"/>
      <c r="K168" s="313"/>
      <c r="L168" s="313"/>
      <c r="M168" s="313"/>
      <c r="N168" s="313"/>
      <c r="O168" s="313"/>
      <c r="P168" s="313"/>
      <c r="Q168" s="313"/>
      <c r="R168" s="313">
        <v>4.01</v>
      </c>
      <c r="S168" s="313">
        <v>0</v>
      </c>
      <c r="T168" s="313">
        <v>193</v>
      </c>
    </row>
    <row r="169" spans="1:20" ht="15" customHeight="1">
      <c r="A169" s="313" t="s">
        <v>247</v>
      </c>
      <c r="B169" s="313" t="s">
        <v>314</v>
      </c>
      <c r="C169" s="313" t="s">
        <v>7</v>
      </c>
      <c r="D169" s="313" t="s">
        <v>337</v>
      </c>
      <c r="E169" s="313" t="s">
        <v>13</v>
      </c>
      <c r="F169" s="313" t="s">
        <v>11</v>
      </c>
      <c r="G169" s="313"/>
      <c r="H169" s="313"/>
      <c r="I169" s="313"/>
      <c r="J169" s="313"/>
      <c r="K169" s="313"/>
      <c r="L169" s="313"/>
      <c r="M169" s="313"/>
      <c r="N169" s="313"/>
      <c r="O169" s="313"/>
      <c r="P169" s="313"/>
      <c r="Q169" s="313"/>
      <c r="R169" s="313">
        <v>175</v>
      </c>
      <c r="S169" s="313">
        <v>0</v>
      </c>
      <c r="T169" s="313">
        <v>193</v>
      </c>
    </row>
    <row r="170" spans="1:20" ht="15" customHeight="1">
      <c r="A170" s="313" t="s">
        <v>247</v>
      </c>
      <c r="B170" s="313" t="s">
        <v>313</v>
      </c>
      <c r="C170" s="313" t="s">
        <v>7</v>
      </c>
      <c r="D170" s="313" t="s">
        <v>337</v>
      </c>
      <c r="E170" s="313" t="s">
        <v>13</v>
      </c>
      <c r="F170" s="313" t="s">
        <v>11</v>
      </c>
      <c r="G170" s="313"/>
      <c r="H170" s="313"/>
      <c r="I170" s="313"/>
      <c r="J170" s="313"/>
      <c r="K170" s="313"/>
      <c r="L170" s="313"/>
      <c r="M170" s="313"/>
      <c r="N170" s="313"/>
      <c r="O170" s="313"/>
      <c r="P170" s="313"/>
      <c r="Q170" s="313"/>
      <c r="R170" s="313">
        <v>176</v>
      </c>
      <c r="S170" s="313">
        <v>0</v>
      </c>
      <c r="T170" s="313">
        <v>193</v>
      </c>
    </row>
    <row r="171" spans="1:20" ht="15" customHeight="1">
      <c r="A171" s="313" t="s">
        <v>247</v>
      </c>
      <c r="B171" s="313" t="s">
        <v>312</v>
      </c>
      <c r="C171" s="313" t="s">
        <v>7</v>
      </c>
      <c r="D171" s="313" t="s">
        <v>337</v>
      </c>
      <c r="E171" s="313" t="s">
        <v>13</v>
      </c>
      <c r="F171" s="313" t="s">
        <v>11</v>
      </c>
      <c r="G171" s="313"/>
      <c r="H171" s="313"/>
      <c r="I171" s="313"/>
      <c r="J171" s="313"/>
      <c r="K171" s="313"/>
      <c r="L171" s="313"/>
      <c r="M171" s="313"/>
      <c r="N171" s="313"/>
      <c r="O171" s="313"/>
      <c r="P171" s="313"/>
      <c r="Q171" s="313"/>
      <c r="R171" s="313">
        <v>177</v>
      </c>
      <c r="S171" s="313">
        <v>0</v>
      </c>
      <c r="T171" s="313">
        <v>193</v>
      </c>
    </row>
    <row r="172" spans="1:20" ht="15" customHeight="1">
      <c r="A172" s="313" t="s">
        <v>247</v>
      </c>
      <c r="B172" s="313" t="s">
        <v>315</v>
      </c>
      <c r="C172" s="313" t="s">
        <v>7</v>
      </c>
      <c r="D172" s="313" t="s">
        <v>337</v>
      </c>
      <c r="E172" s="313" t="s">
        <v>13</v>
      </c>
      <c r="F172" s="313" t="s">
        <v>11</v>
      </c>
      <c r="G172" s="313"/>
      <c r="H172" s="313"/>
      <c r="I172" s="313"/>
      <c r="J172" s="313"/>
      <c r="K172" s="313"/>
      <c r="L172" s="313"/>
      <c r="M172" s="313"/>
      <c r="N172" s="313"/>
      <c r="O172" s="313"/>
      <c r="P172" s="313"/>
      <c r="Q172" s="313"/>
      <c r="R172" s="313">
        <v>175</v>
      </c>
      <c r="S172" s="313">
        <v>0</v>
      </c>
      <c r="T172" s="313">
        <v>193</v>
      </c>
    </row>
    <row r="173" spans="1:20" ht="15" customHeight="1">
      <c r="A173" s="313" t="s">
        <v>247</v>
      </c>
      <c r="B173" s="313" t="s">
        <v>317</v>
      </c>
      <c r="C173" s="313" t="s">
        <v>7</v>
      </c>
      <c r="D173" s="313" t="s">
        <v>337</v>
      </c>
      <c r="E173" s="313" t="s">
        <v>13</v>
      </c>
      <c r="F173" s="313" t="s">
        <v>11</v>
      </c>
      <c r="G173" s="313"/>
      <c r="H173" s="313"/>
      <c r="I173" s="313"/>
      <c r="J173" s="313"/>
      <c r="K173" s="313"/>
      <c r="L173" s="313"/>
      <c r="M173" s="313"/>
      <c r="N173" s="313"/>
      <c r="O173" s="313"/>
      <c r="P173" s="313"/>
      <c r="Q173" s="313"/>
      <c r="R173" s="313">
        <v>0.46</v>
      </c>
      <c r="S173" s="313">
        <v>0</v>
      </c>
      <c r="T173" s="313">
        <v>94.9</v>
      </c>
    </row>
    <row r="174" spans="1:20" ht="15" customHeight="1">
      <c r="A174" s="313" t="s">
        <v>247</v>
      </c>
      <c r="B174" s="313" t="s">
        <v>318</v>
      </c>
      <c r="C174" s="313" t="s">
        <v>7</v>
      </c>
      <c r="D174" s="313" t="s">
        <v>337</v>
      </c>
      <c r="E174" s="313" t="s">
        <v>13</v>
      </c>
      <c r="F174" s="313" t="s">
        <v>11</v>
      </c>
      <c r="G174" s="313"/>
      <c r="H174" s="313"/>
      <c r="I174" s="313"/>
      <c r="J174" s="313"/>
      <c r="K174" s="313"/>
      <c r="L174" s="313"/>
      <c r="M174" s="313"/>
      <c r="N174" s="313"/>
      <c r="O174" s="313"/>
      <c r="P174" s="313"/>
      <c r="Q174" s="313"/>
      <c r="R174" s="313">
        <v>0.46</v>
      </c>
      <c r="S174" s="313">
        <v>0</v>
      </c>
      <c r="T174" s="313">
        <v>94.9</v>
      </c>
    </row>
    <row r="175" spans="1:20" ht="15" customHeight="1">
      <c r="A175" s="313" t="s">
        <v>247</v>
      </c>
      <c r="B175" s="313" t="s">
        <v>328</v>
      </c>
      <c r="C175" s="313" t="s">
        <v>7</v>
      </c>
      <c r="D175" s="313" t="s">
        <v>337</v>
      </c>
      <c r="E175" s="313" t="s">
        <v>13</v>
      </c>
      <c r="F175" s="313" t="s">
        <v>11</v>
      </c>
      <c r="G175" s="313"/>
      <c r="H175" s="313"/>
      <c r="I175" s="313"/>
      <c r="J175" s="313"/>
      <c r="K175" s="313"/>
      <c r="L175" s="313"/>
      <c r="M175" s="313"/>
      <c r="N175" s="313"/>
      <c r="O175" s="313"/>
      <c r="P175" s="313"/>
      <c r="Q175" s="313"/>
      <c r="R175" s="313">
        <v>0.73</v>
      </c>
      <c r="S175" s="313">
        <v>0</v>
      </c>
      <c r="T175" s="313">
        <v>193</v>
      </c>
    </row>
    <row r="176" spans="1:20" ht="15" customHeight="1">
      <c r="A176" s="313" t="s">
        <v>247</v>
      </c>
      <c r="B176" s="313" t="s">
        <v>316</v>
      </c>
      <c r="C176" s="313" t="s">
        <v>7</v>
      </c>
      <c r="D176" s="313" t="s">
        <v>337</v>
      </c>
      <c r="E176" s="313" t="s">
        <v>13</v>
      </c>
      <c r="F176" s="313" t="s">
        <v>11</v>
      </c>
      <c r="G176" s="313"/>
      <c r="H176" s="313"/>
      <c r="I176" s="313"/>
      <c r="J176" s="313"/>
      <c r="K176" s="313"/>
      <c r="L176" s="313"/>
      <c r="M176" s="313"/>
      <c r="N176" s="313"/>
      <c r="O176" s="313"/>
      <c r="P176" s="313"/>
      <c r="Q176" s="313"/>
      <c r="R176" s="313">
        <v>0.92</v>
      </c>
      <c r="S176" s="313">
        <v>0</v>
      </c>
      <c r="T176" s="313">
        <v>94.9</v>
      </c>
    </row>
    <row r="177" spans="1:20" ht="15" customHeight="1">
      <c r="A177" s="313" t="s">
        <v>247</v>
      </c>
      <c r="B177" s="313" t="s">
        <v>326</v>
      </c>
      <c r="C177" s="313" t="s">
        <v>7</v>
      </c>
      <c r="D177" s="313" t="s">
        <v>337</v>
      </c>
      <c r="E177" s="313" t="s">
        <v>13</v>
      </c>
      <c r="F177" s="313" t="s">
        <v>11</v>
      </c>
      <c r="G177" s="313"/>
      <c r="H177" s="313"/>
      <c r="I177" s="313"/>
      <c r="J177" s="313"/>
      <c r="K177" s="313"/>
      <c r="L177" s="313"/>
      <c r="M177" s="313"/>
      <c r="N177" s="313"/>
      <c r="O177" s="313"/>
      <c r="P177" s="313"/>
      <c r="Q177" s="313"/>
      <c r="R177" s="313">
        <v>0.73</v>
      </c>
      <c r="S177" s="313">
        <v>0</v>
      </c>
      <c r="T177" s="313">
        <v>193</v>
      </c>
    </row>
    <row r="178" spans="1:20" ht="15" customHeight="1">
      <c r="A178" s="313" t="s">
        <v>248</v>
      </c>
      <c r="B178" s="313" t="s">
        <v>308</v>
      </c>
      <c r="C178" s="313" t="s">
        <v>7</v>
      </c>
      <c r="D178" s="313" t="s">
        <v>337</v>
      </c>
      <c r="E178" s="313" t="s">
        <v>13</v>
      </c>
      <c r="F178" s="313" t="s">
        <v>11</v>
      </c>
      <c r="G178" s="313"/>
      <c r="H178" s="313"/>
      <c r="I178" s="313"/>
      <c r="J178" s="313"/>
      <c r="K178" s="313"/>
      <c r="L178" s="313"/>
      <c r="M178" s="313"/>
      <c r="N178" s="313"/>
      <c r="O178" s="313"/>
      <c r="P178" s="313"/>
      <c r="Q178" s="313"/>
      <c r="R178" s="313">
        <v>1.53</v>
      </c>
      <c r="S178" s="313">
        <v>0</v>
      </c>
      <c r="T178" s="313">
        <v>346</v>
      </c>
    </row>
    <row r="179" spans="1:20" ht="15" customHeight="1">
      <c r="A179" s="313" t="s">
        <v>248</v>
      </c>
      <c r="B179" s="313" t="s">
        <v>309</v>
      </c>
      <c r="C179" s="313" t="s">
        <v>7</v>
      </c>
      <c r="D179" s="313" t="s">
        <v>337</v>
      </c>
      <c r="E179" s="313" t="s">
        <v>13</v>
      </c>
      <c r="F179" s="313" t="s">
        <v>11</v>
      </c>
      <c r="G179" s="313"/>
      <c r="H179" s="313"/>
      <c r="I179" s="313"/>
      <c r="J179" s="313"/>
      <c r="K179" s="313"/>
      <c r="L179" s="313"/>
      <c r="M179" s="313"/>
      <c r="N179" s="313"/>
      <c r="O179" s="313"/>
      <c r="P179" s="313"/>
      <c r="Q179" s="313"/>
      <c r="R179" s="313">
        <v>1.4</v>
      </c>
      <c r="S179" s="313">
        <v>0</v>
      </c>
      <c r="T179" s="313">
        <v>346</v>
      </c>
    </row>
    <row r="180" spans="1:20" ht="15" customHeight="1">
      <c r="A180" s="313" t="s">
        <v>248</v>
      </c>
      <c r="B180" s="313" t="s">
        <v>310</v>
      </c>
      <c r="C180" s="313" t="s">
        <v>7</v>
      </c>
      <c r="D180" s="313" t="s">
        <v>337</v>
      </c>
      <c r="E180" s="313" t="s">
        <v>13</v>
      </c>
      <c r="F180" s="313" t="s">
        <v>11</v>
      </c>
      <c r="G180" s="313"/>
      <c r="H180" s="313"/>
      <c r="I180" s="313"/>
      <c r="J180" s="313"/>
      <c r="K180" s="313"/>
      <c r="L180" s="313"/>
      <c r="M180" s="313"/>
      <c r="N180" s="313"/>
      <c r="O180" s="313"/>
      <c r="P180" s="313"/>
      <c r="Q180" s="313"/>
      <c r="R180" s="313">
        <v>0.24</v>
      </c>
      <c r="S180" s="313">
        <v>0</v>
      </c>
      <c r="T180" s="313">
        <v>346</v>
      </c>
    </row>
    <row r="181" spans="1:20" ht="15" customHeight="1">
      <c r="A181" s="313" t="s">
        <v>248</v>
      </c>
      <c r="B181" s="313" t="s">
        <v>311</v>
      </c>
      <c r="C181" s="313" t="s">
        <v>7</v>
      </c>
      <c r="D181" s="313" t="s">
        <v>337</v>
      </c>
      <c r="E181" s="313" t="s">
        <v>13</v>
      </c>
      <c r="F181" s="313" t="s">
        <v>11</v>
      </c>
      <c r="G181" s="313"/>
      <c r="H181" s="313"/>
      <c r="I181" s="313"/>
      <c r="J181" s="313"/>
      <c r="K181" s="313"/>
      <c r="L181" s="313"/>
      <c r="M181" s="313"/>
      <c r="N181" s="313"/>
      <c r="O181" s="313"/>
      <c r="P181" s="313"/>
      <c r="Q181" s="313"/>
      <c r="R181" s="313">
        <v>0.85</v>
      </c>
      <c r="S181" s="313">
        <v>0</v>
      </c>
      <c r="T181" s="313">
        <v>346</v>
      </c>
    </row>
    <row r="182" spans="1:20" ht="15" customHeight="1">
      <c r="A182" s="313" t="s">
        <v>248</v>
      </c>
      <c r="B182" s="313" t="s">
        <v>314</v>
      </c>
      <c r="C182" s="313" t="s">
        <v>7</v>
      </c>
      <c r="D182" s="313" t="s">
        <v>337</v>
      </c>
      <c r="E182" s="313" t="s">
        <v>13</v>
      </c>
      <c r="F182" s="313" t="s">
        <v>11</v>
      </c>
      <c r="G182" s="313"/>
      <c r="H182" s="313"/>
      <c r="I182" s="313"/>
      <c r="J182" s="313"/>
      <c r="K182" s="313"/>
      <c r="L182" s="313"/>
      <c r="M182" s="313"/>
      <c r="N182" s="313"/>
      <c r="O182" s="313"/>
      <c r="P182" s="313"/>
      <c r="Q182" s="313"/>
      <c r="R182" s="313">
        <v>342</v>
      </c>
      <c r="S182" s="313">
        <v>0</v>
      </c>
      <c r="T182" s="313">
        <v>346</v>
      </c>
    </row>
    <row r="183" spans="1:20" ht="15" customHeight="1">
      <c r="A183" s="313" t="s">
        <v>248</v>
      </c>
      <c r="B183" s="313" t="s">
        <v>313</v>
      </c>
      <c r="C183" s="313" t="s">
        <v>7</v>
      </c>
      <c r="D183" s="313" t="s">
        <v>337</v>
      </c>
      <c r="E183" s="313" t="s">
        <v>13</v>
      </c>
      <c r="F183" s="313" t="s">
        <v>11</v>
      </c>
      <c r="G183" s="313"/>
      <c r="H183" s="313"/>
      <c r="I183" s="313"/>
      <c r="J183" s="313"/>
      <c r="K183" s="313"/>
      <c r="L183" s="313"/>
      <c r="M183" s="313"/>
      <c r="N183" s="313"/>
      <c r="O183" s="313"/>
      <c r="P183" s="313"/>
      <c r="Q183" s="313"/>
      <c r="R183" s="313">
        <v>342</v>
      </c>
      <c r="S183" s="313">
        <v>0</v>
      </c>
      <c r="T183" s="313">
        <v>346</v>
      </c>
    </row>
    <row r="184" spans="1:20" ht="15" customHeight="1">
      <c r="A184" s="313" t="s">
        <v>248</v>
      </c>
      <c r="B184" s="313" t="s">
        <v>312</v>
      </c>
      <c r="C184" s="313" t="s">
        <v>7</v>
      </c>
      <c r="D184" s="313" t="s">
        <v>337</v>
      </c>
      <c r="E184" s="313" t="s">
        <v>13</v>
      </c>
      <c r="F184" s="313" t="s">
        <v>11</v>
      </c>
      <c r="G184" s="313"/>
      <c r="H184" s="313"/>
      <c r="I184" s="313"/>
      <c r="J184" s="313"/>
      <c r="K184" s="313"/>
      <c r="L184" s="313"/>
      <c r="M184" s="313"/>
      <c r="N184" s="313"/>
      <c r="O184" s="313"/>
      <c r="P184" s="313"/>
      <c r="Q184" s="313"/>
      <c r="R184" s="313">
        <v>342</v>
      </c>
      <c r="S184" s="313">
        <v>0</v>
      </c>
      <c r="T184" s="313">
        <v>346</v>
      </c>
    </row>
    <row r="185" spans="1:20" ht="15" customHeight="1">
      <c r="A185" s="313" t="s">
        <v>248</v>
      </c>
      <c r="B185" s="313" t="s">
        <v>315</v>
      </c>
      <c r="C185" s="313" t="s">
        <v>7</v>
      </c>
      <c r="D185" s="313" t="s">
        <v>337</v>
      </c>
      <c r="E185" s="313" t="s">
        <v>13</v>
      </c>
      <c r="F185" s="313" t="s">
        <v>11</v>
      </c>
      <c r="G185" s="313"/>
      <c r="H185" s="313"/>
      <c r="I185" s="313"/>
      <c r="J185" s="313"/>
      <c r="K185" s="313"/>
      <c r="L185" s="313"/>
      <c r="M185" s="313"/>
      <c r="N185" s="313"/>
      <c r="O185" s="313"/>
      <c r="P185" s="313"/>
      <c r="Q185" s="313"/>
      <c r="R185" s="313">
        <v>342</v>
      </c>
      <c r="S185" s="313">
        <v>0</v>
      </c>
      <c r="T185" s="313">
        <v>346</v>
      </c>
    </row>
    <row r="186" spans="1:20" ht="15" customHeight="1">
      <c r="A186" s="313" t="s">
        <v>248</v>
      </c>
      <c r="B186" s="313" t="s">
        <v>317</v>
      </c>
      <c r="C186" s="313" t="s">
        <v>7</v>
      </c>
      <c r="D186" s="313" t="s">
        <v>337</v>
      </c>
      <c r="E186" s="313" t="s">
        <v>13</v>
      </c>
      <c r="F186" s="313" t="s">
        <v>11</v>
      </c>
      <c r="G186" s="313"/>
      <c r="H186" s="313"/>
      <c r="I186" s="313"/>
      <c r="J186" s="313"/>
      <c r="K186" s="313"/>
      <c r="L186" s="313"/>
      <c r="M186" s="313"/>
      <c r="N186" s="313"/>
      <c r="O186" s="313"/>
      <c r="P186" s="313"/>
      <c r="Q186" s="313"/>
      <c r="R186" s="313">
        <v>0.04</v>
      </c>
      <c r="S186" s="313">
        <v>0</v>
      </c>
      <c r="T186" s="313">
        <v>94.9</v>
      </c>
    </row>
    <row r="187" spans="1:20" ht="15" customHeight="1">
      <c r="A187" s="313" t="s">
        <v>248</v>
      </c>
      <c r="B187" s="313" t="s">
        <v>318</v>
      </c>
      <c r="C187" s="313" t="s">
        <v>7</v>
      </c>
      <c r="D187" s="313" t="s">
        <v>337</v>
      </c>
      <c r="E187" s="313" t="s">
        <v>13</v>
      </c>
      <c r="F187" s="313" t="s">
        <v>11</v>
      </c>
      <c r="G187" s="313"/>
      <c r="H187" s="313"/>
      <c r="I187" s="313"/>
      <c r="J187" s="313"/>
      <c r="K187" s="313"/>
      <c r="L187" s="313"/>
      <c r="M187" s="313"/>
      <c r="N187" s="313"/>
      <c r="O187" s="313"/>
      <c r="P187" s="313"/>
      <c r="Q187" s="313"/>
      <c r="R187" s="313">
        <v>0.04</v>
      </c>
      <c r="S187" s="313">
        <v>0</v>
      </c>
      <c r="T187" s="313">
        <v>94.9</v>
      </c>
    </row>
    <row r="188" spans="1:20" ht="15" customHeight="1">
      <c r="A188" s="313" t="s">
        <v>248</v>
      </c>
      <c r="B188" s="313" t="s">
        <v>328</v>
      </c>
      <c r="C188" s="313" t="s">
        <v>7</v>
      </c>
      <c r="D188" s="313" t="s">
        <v>337</v>
      </c>
      <c r="E188" s="313" t="s">
        <v>13</v>
      </c>
      <c r="F188" s="313" t="s">
        <v>11</v>
      </c>
      <c r="G188" s="313"/>
      <c r="H188" s="313"/>
      <c r="I188" s="313"/>
      <c r="J188" s="313"/>
      <c r="K188" s="313"/>
      <c r="L188" s="313"/>
      <c r="M188" s="313"/>
      <c r="N188" s="313"/>
      <c r="O188" s="313"/>
      <c r="P188" s="313"/>
      <c r="Q188" s="313"/>
      <c r="R188" s="313">
        <v>0.32</v>
      </c>
      <c r="S188" s="313">
        <v>0</v>
      </c>
      <c r="T188" s="313">
        <v>346</v>
      </c>
    </row>
    <row r="189" spans="1:20" ht="15" customHeight="1">
      <c r="A189" s="313" t="s">
        <v>248</v>
      </c>
      <c r="B189" s="313" t="s">
        <v>307</v>
      </c>
      <c r="C189" s="313" t="s">
        <v>7</v>
      </c>
      <c r="D189" s="313" t="s">
        <v>337</v>
      </c>
      <c r="E189" s="313" t="s">
        <v>13</v>
      </c>
      <c r="F189" s="313" t="s">
        <v>11</v>
      </c>
      <c r="G189" s="313"/>
      <c r="H189" s="313"/>
      <c r="I189" s="313"/>
      <c r="J189" s="313"/>
      <c r="K189" s="313"/>
      <c r="L189" s="313"/>
      <c r="M189" s="313"/>
      <c r="N189" s="313"/>
      <c r="O189" s="313"/>
      <c r="P189" s="313"/>
      <c r="Q189" s="313"/>
      <c r="R189" s="313">
        <v>4.03</v>
      </c>
      <c r="S189" s="313">
        <v>0</v>
      </c>
      <c r="T189" s="313">
        <v>346</v>
      </c>
    </row>
    <row r="190" spans="1:20" ht="15" customHeight="1">
      <c r="A190" s="313" t="s">
        <v>248</v>
      </c>
      <c r="B190" s="313" t="s">
        <v>305</v>
      </c>
      <c r="C190" s="313" t="s">
        <v>7</v>
      </c>
      <c r="D190" s="313" t="s">
        <v>337</v>
      </c>
      <c r="E190" s="313" t="s">
        <v>13</v>
      </c>
      <c r="F190" s="313" t="s">
        <v>11</v>
      </c>
      <c r="G190" s="313"/>
      <c r="H190" s="313"/>
      <c r="I190" s="313"/>
      <c r="J190" s="313"/>
      <c r="K190" s="313"/>
      <c r="L190" s="313"/>
      <c r="M190" s="313"/>
      <c r="N190" s="313"/>
      <c r="O190" s="313"/>
      <c r="P190" s="313"/>
      <c r="Q190" s="313"/>
      <c r="R190" s="313">
        <v>4.03</v>
      </c>
      <c r="S190" s="313">
        <v>0</v>
      </c>
      <c r="T190" s="313">
        <v>346</v>
      </c>
    </row>
    <row r="191" spans="1:20" ht="15" customHeight="1">
      <c r="A191" s="313" t="s">
        <v>248</v>
      </c>
      <c r="B191" s="313" t="s">
        <v>316</v>
      </c>
      <c r="C191" s="313" t="s">
        <v>7</v>
      </c>
      <c r="D191" s="313" t="s">
        <v>337</v>
      </c>
      <c r="E191" s="313" t="s">
        <v>13</v>
      </c>
      <c r="F191" s="313" t="s">
        <v>11</v>
      </c>
      <c r="G191" s="313"/>
      <c r="H191" s="313"/>
      <c r="I191" s="313"/>
      <c r="J191" s="313"/>
      <c r="K191" s="313"/>
      <c r="L191" s="313"/>
      <c r="M191" s="313"/>
      <c r="N191" s="313"/>
      <c r="O191" s="313"/>
      <c r="P191" s="313"/>
      <c r="Q191" s="313"/>
      <c r="R191" s="313">
        <v>0.08</v>
      </c>
      <c r="S191" s="313">
        <v>0</v>
      </c>
      <c r="T191" s="313">
        <v>94.9</v>
      </c>
    </row>
    <row r="192" spans="1:20" ht="15" customHeight="1">
      <c r="A192" s="313" t="s">
        <v>248</v>
      </c>
      <c r="B192" s="313" t="s">
        <v>326</v>
      </c>
      <c r="C192" s="313" t="s">
        <v>7</v>
      </c>
      <c r="D192" s="313" t="s">
        <v>337</v>
      </c>
      <c r="E192" s="313" t="s">
        <v>13</v>
      </c>
      <c r="F192" s="313" t="s">
        <v>11</v>
      </c>
      <c r="G192" s="313"/>
      <c r="H192" s="313"/>
      <c r="I192" s="313"/>
      <c r="J192" s="313"/>
      <c r="K192" s="313"/>
      <c r="L192" s="313"/>
      <c r="M192" s="313"/>
      <c r="N192" s="313"/>
      <c r="O192" s="313"/>
      <c r="P192" s="313"/>
      <c r="Q192" s="313"/>
      <c r="R192" s="313">
        <v>0.32</v>
      </c>
      <c r="S192" s="313">
        <v>0</v>
      </c>
      <c r="T192" s="313">
        <v>346</v>
      </c>
    </row>
    <row r="193" spans="1:20" ht="15" customHeight="1">
      <c r="A193" s="313" t="s">
        <v>249</v>
      </c>
      <c r="B193" s="313" t="s">
        <v>305</v>
      </c>
      <c r="C193" s="313" t="s">
        <v>7</v>
      </c>
      <c r="D193" s="313" t="s">
        <v>337</v>
      </c>
      <c r="E193" s="313" t="s">
        <v>13</v>
      </c>
      <c r="F193" s="313" t="s">
        <v>11</v>
      </c>
      <c r="G193" s="313"/>
      <c r="H193" s="313"/>
      <c r="I193" s="313"/>
      <c r="J193" s="313"/>
      <c r="K193" s="313"/>
      <c r="L193" s="313"/>
      <c r="M193" s="313"/>
      <c r="N193" s="313"/>
      <c r="O193" s="313"/>
      <c r="P193" s="313"/>
      <c r="Q193" s="313"/>
      <c r="R193" s="313">
        <v>1070</v>
      </c>
      <c r="S193" s="313">
        <v>0</v>
      </c>
      <c r="T193" s="313">
        <v>1120</v>
      </c>
    </row>
    <row r="194" spans="1:20" ht="15" customHeight="1">
      <c r="A194" s="313" t="s">
        <v>249</v>
      </c>
      <c r="B194" s="313" t="s">
        <v>332</v>
      </c>
      <c r="C194" s="313" t="s">
        <v>7</v>
      </c>
      <c r="D194" s="313" t="s">
        <v>337</v>
      </c>
      <c r="E194" s="313" t="s">
        <v>13</v>
      </c>
      <c r="F194" s="313" t="s">
        <v>11</v>
      </c>
      <c r="G194" s="313"/>
      <c r="H194" s="313"/>
      <c r="I194" s="313"/>
      <c r="J194" s="313"/>
      <c r="K194" s="313"/>
      <c r="L194" s="313"/>
      <c r="M194" s="313"/>
      <c r="N194" s="313"/>
      <c r="O194" s="313"/>
      <c r="P194" s="313"/>
      <c r="Q194" s="313"/>
      <c r="R194" s="313">
        <v>2420</v>
      </c>
      <c r="S194" s="313"/>
      <c r="T194" s="313"/>
    </row>
    <row r="195" spans="1:20" ht="15" customHeight="1">
      <c r="A195" s="313" t="s">
        <v>249</v>
      </c>
      <c r="B195" s="313" t="s">
        <v>307</v>
      </c>
      <c r="C195" s="313" t="s">
        <v>7</v>
      </c>
      <c r="D195" s="313" t="s">
        <v>337</v>
      </c>
      <c r="E195" s="313" t="s">
        <v>13</v>
      </c>
      <c r="F195" s="313" t="s">
        <v>11</v>
      </c>
      <c r="G195" s="313"/>
      <c r="H195" s="313"/>
      <c r="I195" s="313"/>
      <c r="J195" s="313"/>
      <c r="K195" s="313"/>
      <c r="L195" s="313"/>
      <c r="M195" s="313"/>
      <c r="N195" s="313"/>
      <c r="O195" s="313"/>
      <c r="P195" s="313"/>
      <c r="Q195" s="313"/>
      <c r="R195" s="313">
        <v>1070</v>
      </c>
      <c r="S195" s="313">
        <v>0</v>
      </c>
      <c r="T195" s="313">
        <v>1000</v>
      </c>
    </row>
    <row r="196" spans="1:20" ht="15" customHeight="1">
      <c r="A196" s="313" t="s">
        <v>249</v>
      </c>
      <c r="B196" s="313" t="s">
        <v>308</v>
      </c>
      <c r="C196" s="313" t="s">
        <v>7</v>
      </c>
      <c r="D196" s="313" t="s">
        <v>337</v>
      </c>
      <c r="E196" s="313" t="s">
        <v>13</v>
      </c>
      <c r="F196" s="313" t="s">
        <v>11</v>
      </c>
      <c r="G196" s="313"/>
      <c r="H196" s="313"/>
      <c r="I196" s="313"/>
      <c r="J196" s="313"/>
      <c r="K196" s="313"/>
      <c r="L196" s="313"/>
      <c r="M196" s="313"/>
      <c r="N196" s="313"/>
      <c r="O196" s="313"/>
      <c r="P196" s="313"/>
      <c r="Q196" s="313"/>
      <c r="R196" s="313">
        <v>222</v>
      </c>
      <c r="S196" s="313">
        <v>0</v>
      </c>
      <c r="T196" s="313">
        <v>622</v>
      </c>
    </row>
    <row r="197" spans="1:20" ht="15" customHeight="1">
      <c r="A197" s="313" t="s">
        <v>249</v>
      </c>
      <c r="B197" s="313" t="s">
        <v>309</v>
      </c>
      <c r="C197" s="313" t="s">
        <v>7</v>
      </c>
      <c r="D197" s="313" t="s">
        <v>337</v>
      </c>
      <c r="E197" s="313" t="s">
        <v>13</v>
      </c>
      <c r="F197" s="313" t="s">
        <v>11</v>
      </c>
      <c r="G197" s="313"/>
      <c r="H197" s="313"/>
      <c r="I197" s="313"/>
      <c r="J197" s="313"/>
      <c r="K197" s="313"/>
      <c r="L197" s="313"/>
      <c r="M197" s="313"/>
      <c r="N197" s="313"/>
      <c r="O197" s="313"/>
      <c r="P197" s="313"/>
      <c r="Q197" s="313"/>
      <c r="R197" s="313">
        <v>218</v>
      </c>
      <c r="S197" s="313">
        <v>0</v>
      </c>
      <c r="T197" s="313">
        <v>615</v>
      </c>
    </row>
    <row r="198" spans="1:20" ht="15" customHeight="1">
      <c r="A198" s="313" t="s">
        <v>249</v>
      </c>
      <c r="B198" s="313" t="s">
        <v>310</v>
      </c>
      <c r="C198" s="313" t="s">
        <v>7</v>
      </c>
      <c r="D198" s="313" t="s">
        <v>337</v>
      </c>
      <c r="E198" s="313" t="s">
        <v>13</v>
      </c>
      <c r="F198" s="313" t="s">
        <v>11</v>
      </c>
      <c r="G198" s="313"/>
      <c r="H198" s="313"/>
      <c r="I198" s="313"/>
      <c r="J198" s="313"/>
      <c r="K198" s="313"/>
      <c r="L198" s="313"/>
      <c r="M198" s="313"/>
      <c r="N198" s="313"/>
      <c r="O198" s="313"/>
      <c r="P198" s="313"/>
      <c r="Q198" s="313"/>
      <c r="R198" s="313">
        <v>418</v>
      </c>
      <c r="S198" s="313">
        <v>0</v>
      </c>
      <c r="T198" s="313">
        <v>1000</v>
      </c>
    </row>
    <row r="199" spans="1:20" ht="15" customHeight="1">
      <c r="A199" s="313" t="s">
        <v>249</v>
      </c>
      <c r="B199" s="313" t="s">
        <v>311</v>
      </c>
      <c r="C199" s="313" t="s">
        <v>7</v>
      </c>
      <c r="D199" s="313" t="s">
        <v>337</v>
      </c>
      <c r="E199" s="313" t="s">
        <v>13</v>
      </c>
      <c r="F199" s="313" t="s">
        <v>11</v>
      </c>
      <c r="G199" s="313"/>
      <c r="H199" s="313"/>
      <c r="I199" s="313"/>
      <c r="J199" s="313"/>
      <c r="K199" s="313"/>
      <c r="L199" s="313"/>
      <c r="M199" s="313"/>
      <c r="N199" s="313"/>
      <c r="O199" s="313"/>
      <c r="P199" s="313"/>
      <c r="Q199" s="313"/>
      <c r="R199" s="313">
        <v>214</v>
      </c>
      <c r="S199" s="313">
        <v>0</v>
      </c>
      <c r="T199" s="313">
        <v>599</v>
      </c>
    </row>
    <row r="200" spans="1:20" ht="15" customHeight="1">
      <c r="A200" s="313" t="s">
        <v>249</v>
      </c>
      <c r="B200" s="313" t="s">
        <v>314</v>
      </c>
      <c r="C200" s="313" t="s">
        <v>7</v>
      </c>
      <c r="D200" s="313" t="s">
        <v>337</v>
      </c>
      <c r="E200" s="313" t="s">
        <v>13</v>
      </c>
      <c r="F200" s="313" t="s">
        <v>11</v>
      </c>
      <c r="G200" s="313"/>
      <c r="H200" s="313"/>
      <c r="I200" s="313"/>
      <c r="J200" s="313"/>
      <c r="K200" s="313"/>
      <c r="L200" s="313"/>
      <c r="M200" s="313"/>
      <c r="N200" s="313"/>
      <c r="O200" s="313"/>
      <c r="P200" s="313"/>
      <c r="Q200" s="313"/>
      <c r="R200" s="313">
        <v>751</v>
      </c>
      <c r="S200" s="313">
        <v>702</v>
      </c>
      <c r="T200" s="313">
        <v>1360</v>
      </c>
    </row>
    <row r="201" spans="1:20" ht="15" customHeight="1">
      <c r="A201" s="313" t="s">
        <v>249</v>
      </c>
      <c r="B201" s="313" t="s">
        <v>313</v>
      </c>
      <c r="C201" s="313" t="s">
        <v>7</v>
      </c>
      <c r="D201" s="313" t="s">
        <v>337</v>
      </c>
      <c r="E201" s="313" t="s">
        <v>13</v>
      </c>
      <c r="F201" s="313" t="s">
        <v>11</v>
      </c>
      <c r="G201" s="313"/>
      <c r="H201" s="313"/>
      <c r="I201" s="313"/>
      <c r="J201" s="313"/>
      <c r="K201" s="313"/>
      <c r="L201" s="313"/>
      <c r="M201" s="313"/>
      <c r="N201" s="313"/>
      <c r="O201" s="313"/>
      <c r="P201" s="313"/>
      <c r="Q201" s="313"/>
      <c r="R201" s="313">
        <v>843</v>
      </c>
      <c r="S201" s="313">
        <v>702</v>
      </c>
      <c r="T201" s="313">
        <v>1450</v>
      </c>
    </row>
    <row r="202" spans="1:20" ht="15" customHeight="1">
      <c r="A202" s="313" t="s">
        <v>249</v>
      </c>
      <c r="B202" s="313" t="s">
        <v>312</v>
      </c>
      <c r="C202" s="313" t="s">
        <v>7</v>
      </c>
      <c r="D202" s="313" t="s">
        <v>337</v>
      </c>
      <c r="E202" s="313" t="s">
        <v>13</v>
      </c>
      <c r="F202" s="313" t="s">
        <v>11</v>
      </c>
      <c r="G202" s="313"/>
      <c r="H202" s="313"/>
      <c r="I202" s="313"/>
      <c r="J202" s="313"/>
      <c r="K202" s="313"/>
      <c r="L202" s="313"/>
      <c r="M202" s="313"/>
      <c r="N202" s="313"/>
      <c r="O202" s="313"/>
      <c r="P202" s="313"/>
      <c r="Q202" s="313"/>
      <c r="R202" s="313">
        <v>1840</v>
      </c>
      <c r="S202" s="313">
        <v>1510</v>
      </c>
      <c r="T202" s="313">
        <v>2450</v>
      </c>
    </row>
    <row r="203" spans="1:20" ht="15" customHeight="1">
      <c r="A203" s="313" t="s">
        <v>249</v>
      </c>
      <c r="B203" s="313" t="s">
        <v>315</v>
      </c>
      <c r="C203" s="313" t="s">
        <v>7</v>
      </c>
      <c r="D203" s="313" t="s">
        <v>337</v>
      </c>
      <c r="E203" s="313" t="s">
        <v>13</v>
      </c>
      <c r="F203" s="313" t="s">
        <v>11</v>
      </c>
      <c r="G203" s="313"/>
      <c r="H203" s="313"/>
      <c r="I203" s="313"/>
      <c r="J203" s="313"/>
      <c r="K203" s="313"/>
      <c r="L203" s="313"/>
      <c r="M203" s="313"/>
      <c r="N203" s="313"/>
      <c r="O203" s="313"/>
      <c r="P203" s="313"/>
      <c r="Q203" s="313"/>
      <c r="R203" s="313">
        <v>751</v>
      </c>
      <c r="S203" s="313">
        <v>702</v>
      </c>
      <c r="T203" s="313">
        <v>1360</v>
      </c>
    </row>
    <row r="204" spans="1:20" ht="15" customHeight="1">
      <c r="A204" s="313" t="s">
        <v>249</v>
      </c>
      <c r="B204" s="313" t="s">
        <v>317</v>
      </c>
      <c r="C204" s="313" t="s">
        <v>7</v>
      </c>
      <c r="D204" s="313" t="s">
        <v>337</v>
      </c>
      <c r="E204" s="313" t="s">
        <v>13</v>
      </c>
      <c r="F204" s="313" t="s">
        <v>11</v>
      </c>
      <c r="G204" s="313"/>
      <c r="H204" s="313"/>
      <c r="I204" s="313"/>
      <c r="J204" s="313"/>
      <c r="K204" s="313"/>
      <c r="L204" s="313"/>
      <c r="M204" s="313"/>
      <c r="N204" s="313"/>
      <c r="O204" s="313"/>
      <c r="P204" s="313"/>
      <c r="Q204" s="313"/>
      <c r="R204" s="313">
        <v>46.4</v>
      </c>
      <c r="S204" s="313">
        <v>0</v>
      </c>
      <c r="T204" s="313">
        <v>94.9</v>
      </c>
    </row>
    <row r="205" spans="1:20" ht="15" customHeight="1">
      <c r="A205" s="313" t="s">
        <v>249</v>
      </c>
      <c r="B205" s="313" t="s">
        <v>318</v>
      </c>
      <c r="C205" s="313" t="s">
        <v>7</v>
      </c>
      <c r="D205" s="313" t="s">
        <v>337</v>
      </c>
      <c r="E205" s="313" t="s">
        <v>13</v>
      </c>
      <c r="F205" s="313" t="s">
        <v>11</v>
      </c>
      <c r="G205" s="313"/>
      <c r="H205" s="313"/>
      <c r="I205" s="313"/>
      <c r="J205" s="313"/>
      <c r="K205" s="313"/>
      <c r="L205" s="313"/>
      <c r="M205" s="313"/>
      <c r="N205" s="313"/>
      <c r="O205" s="313"/>
      <c r="P205" s="313"/>
      <c r="Q205" s="313"/>
      <c r="R205" s="313">
        <v>46.4</v>
      </c>
      <c r="S205" s="313">
        <v>0</v>
      </c>
      <c r="T205" s="313">
        <v>94.9</v>
      </c>
    </row>
    <row r="206" spans="1:20" ht="15" customHeight="1">
      <c r="A206" s="313" t="s">
        <v>249</v>
      </c>
      <c r="B206" s="313" t="s">
        <v>328</v>
      </c>
      <c r="C206" s="313" t="s">
        <v>7</v>
      </c>
      <c r="D206" s="313" t="s">
        <v>337</v>
      </c>
      <c r="E206" s="313" t="s">
        <v>13</v>
      </c>
      <c r="F206" s="313" t="s">
        <v>11</v>
      </c>
      <c r="G206" s="313"/>
      <c r="H206" s="313"/>
      <c r="I206" s="313"/>
      <c r="J206" s="313"/>
      <c r="K206" s="313"/>
      <c r="L206" s="313"/>
      <c r="M206" s="313"/>
      <c r="N206" s="313"/>
      <c r="O206" s="313"/>
      <c r="P206" s="313"/>
      <c r="Q206" s="313"/>
      <c r="R206" s="313">
        <v>998</v>
      </c>
      <c r="S206" s="313">
        <v>426</v>
      </c>
      <c r="T206" s="313">
        <v>1000</v>
      </c>
    </row>
    <row r="207" spans="1:20" ht="15" customHeight="1">
      <c r="A207" s="313" t="s">
        <v>249</v>
      </c>
      <c r="B207" s="313" t="s">
        <v>316</v>
      </c>
      <c r="C207" s="313" t="s">
        <v>7</v>
      </c>
      <c r="D207" s="313" t="s">
        <v>337</v>
      </c>
      <c r="E207" s="313" t="s">
        <v>13</v>
      </c>
      <c r="F207" s="313" t="s">
        <v>11</v>
      </c>
      <c r="G207" s="313"/>
      <c r="H207" s="313"/>
      <c r="I207" s="313"/>
      <c r="J207" s="313"/>
      <c r="K207" s="313"/>
      <c r="L207" s="313"/>
      <c r="M207" s="313"/>
      <c r="N207" s="313"/>
      <c r="O207" s="313"/>
      <c r="P207" s="313"/>
      <c r="Q207" s="313"/>
      <c r="R207" s="313">
        <v>92.8</v>
      </c>
      <c r="S207" s="313">
        <v>0</v>
      </c>
      <c r="T207" s="313">
        <v>94.9</v>
      </c>
    </row>
    <row r="208" spans="1:20" ht="15" customHeight="1">
      <c r="A208" s="313" t="s">
        <v>249</v>
      </c>
      <c r="B208" s="313" t="s">
        <v>326</v>
      </c>
      <c r="C208" s="313" t="s">
        <v>7</v>
      </c>
      <c r="D208" s="313" t="s">
        <v>337</v>
      </c>
      <c r="E208" s="313" t="s">
        <v>13</v>
      </c>
      <c r="F208" s="313" t="s">
        <v>11</v>
      </c>
      <c r="G208" s="313"/>
      <c r="H208" s="313"/>
      <c r="I208" s="313"/>
      <c r="J208" s="313"/>
      <c r="K208" s="313"/>
      <c r="L208" s="313"/>
      <c r="M208" s="313"/>
      <c r="N208" s="313"/>
      <c r="O208" s="313"/>
      <c r="P208" s="313"/>
      <c r="Q208" s="313"/>
      <c r="R208" s="313">
        <v>998</v>
      </c>
      <c r="S208" s="313">
        <v>426</v>
      </c>
      <c r="T208" s="313">
        <v>1000</v>
      </c>
    </row>
    <row r="209" spans="1:20" ht="15" customHeight="1">
      <c r="A209" s="313" t="s">
        <v>250</v>
      </c>
      <c r="B209" s="313" t="s">
        <v>307</v>
      </c>
      <c r="C209" s="313" t="s">
        <v>7</v>
      </c>
      <c r="D209" s="313" t="s">
        <v>337</v>
      </c>
      <c r="E209" s="313" t="s">
        <v>13</v>
      </c>
      <c r="F209" s="313" t="s">
        <v>11</v>
      </c>
      <c r="G209" s="313" t="s">
        <v>337</v>
      </c>
      <c r="H209" s="313" t="s">
        <v>361</v>
      </c>
      <c r="I209" s="313" t="s">
        <v>362</v>
      </c>
      <c r="J209" s="313"/>
      <c r="K209" s="313" t="s">
        <v>339</v>
      </c>
      <c r="L209" s="313" t="s">
        <v>363</v>
      </c>
      <c r="M209" s="313" t="s">
        <v>49</v>
      </c>
      <c r="N209" s="313"/>
      <c r="O209" s="313" t="s">
        <v>364</v>
      </c>
      <c r="P209" s="313" t="s">
        <v>342</v>
      </c>
      <c r="Q209" s="313" t="s">
        <v>343</v>
      </c>
      <c r="R209" s="313">
        <v>836</v>
      </c>
      <c r="S209" s="313"/>
      <c r="T209" s="313"/>
    </row>
    <row r="210" spans="1:20" ht="15" customHeight="1">
      <c r="A210" s="313" t="s">
        <v>250</v>
      </c>
      <c r="B210" s="313" t="s">
        <v>305</v>
      </c>
      <c r="C210" s="313" t="s">
        <v>7</v>
      </c>
      <c r="D210" s="313" t="s">
        <v>337</v>
      </c>
      <c r="E210" s="313" t="s">
        <v>13</v>
      </c>
      <c r="F210" s="313" t="s">
        <v>11</v>
      </c>
      <c r="G210" s="313"/>
      <c r="H210" s="313"/>
      <c r="I210" s="313"/>
      <c r="J210" s="313"/>
      <c r="K210" s="313"/>
      <c r="L210" s="313"/>
      <c r="M210" s="313"/>
      <c r="N210" s="313"/>
      <c r="O210" s="313"/>
      <c r="P210" s="313"/>
      <c r="Q210" s="313"/>
      <c r="R210" s="313">
        <v>836</v>
      </c>
      <c r="S210" s="313"/>
      <c r="T210" s="313"/>
    </row>
    <row r="211" spans="1:20" ht="15" customHeight="1">
      <c r="A211" s="313" t="s">
        <v>250</v>
      </c>
      <c r="B211" s="313" t="s">
        <v>332</v>
      </c>
      <c r="C211" s="313" t="s">
        <v>7</v>
      </c>
      <c r="D211" s="313" t="s">
        <v>337</v>
      </c>
      <c r="E211" s="313" t="s">
        <v>13</v>
      </c>
      <c r="F211" s="313" t="s">
        <v>11</v>
      </c>
      <c r="G211" s="313"/>
      <c r="H211" s="313"/>
      <c r="I211" s="313"/>
      <c r="J211" s="313"/>
      <c r="K211" s="313"/>
      <c r="L211" s="313"/>
      <c r="M211" s="313"/>
      <c r="N211" s="313"/>
      <c r="O211" s="313"/>
      <c r="P211" s="313"/>
      <c r="Q211" s="313"/>
      <c r="R211" s="313">
        <v>1020</v>
      </c>
      <c r="S211" s="313">
        <v>0</v>
      </c>
      <c r="T211" s="313">
        <v>2430</v>
      </c>
    </row>
    <row r="212" spans="1:20" ht="15" customHeight="1">
      <c r="A212" s="313" t="s">
        <v>250</v>
      </c>
      <c r="B212" s="313" t="s">
        <v>308</v>
      </c>
      <c r="C212" s="313" t="s">
        <v>7</v>
      </c>
      <c r="D212" s="313" t="s">
        <v>337</v>
      </c>
      <c r="E212" s="313" t="s">
        <v>13</v>
      </c>
      <c r="F212" s="313" t="s">
        <v>11</v>
      </c>
      <c r="G212" s="313"/>
      <c r="H212" s="313"/>
      <c r="I212" s="313"/>
      <c r="J212" s="313"/>
      <c r="K212" s="313"/>
      <c r="L212" s="313"/>
      <c r="M212" s="313"/>
      <c r="N212" s="313"/>
      <c r="O212" s="313"/>
      <c r="P212" s="313"/>
      <c r="Q212" s="313"/>
      <c r="R212" s="313">
        <v>194</v>
      </c>
      <c r="S212" s="313">
        <v>0</v>
      </c>
      <c r="T212" s="313">
        <v>622</v>
      </c>
    </row>
    <row r="213" spans="1:20" ht="15" customHeight="1">
      <c r="A213" s="313" t="s">
        <v>250</v>
      </c>
      <c r="B213" s="313" t="s">
        <v>309</v>
      </c>
      <c r="C213" s="313" t="s">
        <v>7</v>
      </c>
      <c r="D213" s="313" t="s">
        <v>337</v>
      </c>
      <c r="E213" s="313" t="s">
        <v>13</v>
      </c>
      <c r="F213" s="313" t="s">
        <v>11</v>
      </c>
      <c r="G213" s="313"/>
      <c r="H213" s="313"/>
      <c r="I213" s="313"/>
      <c r="J213" s="313"/>
      <c r="K213" s="313"/>
      <c r="L213" s="313"/>
      <c r="M213" s="313"/>
      <c r="N213" s="313"/>
      <c r="O213" s="313"/>
      <c r="P213" s="313"/>
      <c r="Q213" s="313"/>
      <c r="R213" s="313">
        <v>192</v>
      </c>
      <c r="S213" s="313">
        <v>0</v>
      </c>
      <c r="T213" s="313">
        <v>615</v>
      </c>
    </row>
    <row r="214" spans="1:20" ht="15" customHeight="1">
      <c r="A214" s="313" t="s">
        <v>250</v>
      </c>
      <c r="B214" s="313" t="s">
        <v>310</v>
      </c>
      <c r="C214" s="313" t="s">
        <v>7</v>
      </c>
      <c r="D214" s="313" t="s">
        <v>337</v>
      </c>
      <c r="E214" s="313" t="s">
        <v>13</v>
      </c>
      <c r="F214" s="313" t="s">
        <v>11</v>
      </c>
      <c r="G214" s="313"/>
      <c r="H214" s="313"/>
      <c r="I214" s="313"/>
      <c r="J214" s="313"/>
      <c r="K214" s="313"/>
      <c r="L214" s="313"/>
      <c r="M214" s="313"/>
      <c r="N214" s="313"/>
      <c r="O214" s="313"/>
      <c r="P214" s="313"/>
      <c r="Q214" s="313"/>
      <c r="R214" s="313">
        <v>260</v>
      </c>
      <c r="S214" s="313">
        <v>147</v>
      </c>
      <c r="T214" s="313">
        <v>836</v>
      </c>
    </row>
    <row r="215" spans="1:20" ht="15" customHeight="1">
      <c r="A215" s="313" t="s">
        <v>250</v>
      </c>
      <c r="B215" s="313" t="s">
        <v>311</v>
      </c>
      <c r="C215" s="313" t="s">
        <v>7</v>
      </c>
      <c r="D215" s="313" t="s">
        <v>337</v>
      </c>
      <c r="E215" s="313" t="s">
        <v>13</v>
      </c>
      <c r="F215" s="313" t="s">
        <v>11</v>
      </c>
      <c r="G215" s="313"/>
      <c r="H215" s="313"/>
      <c r="I215" s="313"/>
      <c r="J215" s="313"/>
      <c r="K215" s="313"/>
      <c r="L215" s="313"/>
      <c r="M215" s="313"/>
      <c r="N215" s="313"/>
      <c r="O215" s="313"/>
      <c r="P215" s="313"/>
      <c r="Q215" s="313"/>
      <c r="R215" s="313">
        <v>190</v>
      </c>
      <c r="S215" s="313">
        <v>0</v>
      </c>
      <c r="T215" s="313">
        <v>599</v>
      </c>
    </row>
    <row r="216" spans="1:20" ht="15" customHeight="1">
      <c r="A216" s="313" t="s">
        <v>250</v>
      </c>
      <c r="B216" s="313" t="s">
        <v>314</v>
      </c>
      <c r="C216" s="313" t="s">
        <v>7</v>
      </c>
      <c r="D216" s="313" t="s">
        <v>337</v>
      </c>
      <c r="E216" s="313" t="s">
        <v>13</v>
      </c>
      <c r="F216" s="313" t="s">
        <v>11</v>
      </c>
      <c r="G216" s="313"/>
      <c r="H216" s="313"/>
      <c r="I216" s="313"/>
      <c r="J216" s="313"/>
      <c r="K216" s="313"/>
      <c r="L216" s="313"/>
      <c r="M216" s="313"/>
      <c r="N216" s="313"/>
      <c r="O216" s="313"/>
      <c r="P216" s="313"/>
      <c r="Q216" s="313"/>
      <c r="R216" s="313">
        <v>578</v>
      </c>
      <c r="S216" s="313">
        <v>0</v>
      </c>
      <c r="T216" s="313">
        <v>1360</v>
      </c>
    </row>
    <row r="217" spans="1:20" ht="15" customHeight="1">
      <c r="A217" s="313" t="s">
        <v>250</v>
      </c>
      <c r="B217" s="313" t="s">
        <v>313</v>
      </c>
      <c r="C217" s="313" t="s">
        <v>7</v>
      </c>
      <c r="D217" s="313" t="s">
        <v>337</v>
      </c>
      <c r="E217" s="313" t="s">
        <v>13</v>
      </c>
      <c r="F217" s="313" t="s">
        <v>11</v>
      </c>
      <c r="G217" s="313"/>
      <c r="H217" s="313"/>
      <c r="I217" s="313"/>
      <c r="J217" s="313"/>
      <c r="K217" s="313"/>
      <c r="L217" s="313"/>
      <c r="M217" s="313"/>
      <c r="N217" s="313"/>
      <c r="O217" s="313"/>
      <c r="P217" s="313"/>
      <c r="Q217" s="313"/>
      <c r="R217" s="313">
        <v>626</v>
      </c>
      <c r="S217" s="313">
        <v>0</v>
      </c>
      <c r="T217" s="313">
        <v>1360</v>
      </c>
    </row>
    <row r="218" spans="1:20" ht="15" customHeight="1">
      <c r="A218" s="313" t="s">
        <v>250</v>
      </c>
      <c r="B218" s="313" t="s">
        <v>312</v>
      </c>
      <c r="C218" s="313" t="s">
        <v>7</v>
      </c>
      <c r="D218" s="313" t="s">
        <v>337</v>
      </c>
      <c r="E218" s="313" t="s">
        <v>13</v>
      </c>
      <c r="F218" s="313" t="s">
        <v>11</v>
      </c>
      <c r="G218" s="313"/>
      <c r="H218" s="313"/>
      <c r="I218" s="313"/>
      <c r="J218" s="313"/>
      <c r="K218" s="313"/>
      <c r="L218" s="313"/>
      <c r="M218" s="313"/>
      <c r="N218" s="313"/>
      <c r="O218" s="313"/>
      <c r="P218" s="313"/>
      <c r="Q218" s="313"/>
      <c r="R218" s="313">
        <v>1070</v>
      </c>
      <c r="S218" s="313">
        <v>0</v>
      </c>
      <c r="T218" s="313">
        <v>1360</v>
      </c>
    </row>
    <row r="219" spans="1:20" ht="15" customHeight="1">
      <c r="A219" s="313" t="s">
        <v>250</v>
      </c>
      <c r="B219" s="313" t="s">
        <v>315</v>
      </c>
      <c r="C219" s="313" t="s">
        <v>7</v>
      </c>
      <c r="D219" s="313" t="s">
        <v>337</v>
      </c>
      <c r="E219" s="313" t="s">
        <v>13</v>
      </c>
      <c r="F219" s="313" t="s">
        <v>11</v>
      </c>
      <c r="G219" s="313"/>
      <c r="H219" s="313"/>
      <c r="I219" s="313"/>
      <c r="J219" s="313"/>
      <c r="K219" s="313"/>
      <c r="L219" s="313"/>
      <c r="M219" s="313"/>
      <c r="N219" s="313"/>
      <c r="O219" s="313"/>
      <c r="P219" s="313"/>
      <c r="Q219" s="313"/>
      <c r="R219" s="313">
        <v>578</v>
      </c>
      <c r="S219" s="313">
        <v>0</v>
      </c>
      <c r="T219" s="313">
        <v>1360</v>
      </c>
    </row>
    <row r="220" spans="1:20" ht="15" customHeight="1">
      <c r="A220" s="313" t="s">
        <v>250</v>
      </c>
      <c r="B220" s="313" t="s">
        <v>317</v>
      </c>
      <c r="C220" s="313" t="s">
        <v>7</v>
      </c>
      <c r="D220" s="313" t="s">
        <v>337</v>
      </c>
      <c r="E220" s="313" t="s">
        <v>13</v>
      </c>
      <c r="F220" s="313" t="s">
        <v>11</v>
      </c>
      <c r="G220" s="313"/>
      <c r="H220" s="313"/>
      <c r="I220" s="313"/>
      <c r="J220" s="313"/>
      <c r="K220" s="313"/>
      <c r="L220" s="313"/>
      <c r="M220" s="313"/>
      <c r="N220" s="313"/>
      <c r="O220" s="313"/>
      <c r="P220" s="313"/>
      <c r="Q220" s="313"/>
      <c r="R220" s="313">
        <v>24</v>
      </c>
      <c r="S220" s="313">
        <v>0</v>
      </c>
      <c r="T220" s="313">
        <v>94.9</v>
      </c>
    </row>
    <row r="221" spans="1:20" ht="15" customHeight="1">
      <c r="A221" s="313" t="s">
        <v>250</v>
      </c>
      <c r="B221" s="313" t="s">
        <v>318</v>
      </c>
      <c r="C221" s="313" t="s">
        <v>7</v>
      </c>
      <c r="D221" s="313" t="s">
        <v>337</v>
      </c>
      <c r="E221" s="313" t="s">
        <v>13</v>
      </c>
      <c r="F221" s="313" t="s">
        <v>11</v>
      </c>
      <c r="G221" s="313"/>
      <c r="H221" s="313"/>
      <c r="I221" s="313"/>
      <c r="J221" s="313"/>
      <c r="K221" s="313"/>
      <c r="L221" s="313"/>
      <c r="M221" s="313"/>
      <c r="N221" s="313"/>
      <c r="O221" s="313"/>
      <c r="P221" s="313"/>
      <c r="Q221" s="313"/>
      <c r="R221" s="313">
        <v>24</v>
      </c>
      <c r="S221" s="313">
        <v>0</v>
      </c>
      <c r="T221" s="313">
        <v>94.9</v>
      </c>
    </row>
    <row r="222" spans="1:20" ht="15" customHeight="1">
      <c r="A222" s="313" t="s">
        <v>250</v>
      </c>
      <c r="B222" s="313" t="s">
        <v>328</v>
      </c>
      <c r="C222" s="313" t="s">
        <v>7</v>
      </c>
      <c r="D222" s="313" t="s">
        <v>337</v>
      </c>
      <c r="E222" s="313" t="s">
        <v>13</v>
      </c>
      <c r="F222" s="313" t="s">
        <v>11</v>
      </c>
      <c r="G222" s="313"/>
      <c r="H222" s="313"/>
      <c r="I222" s="313"/>
      <c r="J222" s="313"/>
      <c r="K222" s="313"/>
      <c r="L222" s="313"/>
      <c r="M222" s="313"/>
      <c r="N222" s="313"/>
      <c r="O222" s="313"/>
      <c r="P222" s="313"/>
      <c r="Q222" s="313"/>
      <c r="R222" s="313">
        <v>442</v>
      </c>
      <c r="S222" s="313">
        <v>0</v>
      </c>
      <c r="T222" s="313">
        <v>1000</v>
      </c>
    </row>
    <row r="223" spans="1:20" ht="15" customHeight="1">
      <c r="A223" s="313" t="s">
        <v>250</v>
      </c>
      <c r="B223" s="313" t="s">
        <v>316</v>
      </c>
      <c r="C223" s="313" t="s">
        <v>7</v>
      </c>
      <c r="D223" s="313" t="s">
        <v>337</v>
      </c>
      <c r="E223" s="313" t="s">
        <v>13</v>
      </c>
      <c r="F223" s="313" t="s">
        <v>11</v>
      </c>
      <c r="G223" s="313"/>
      <c r="H223" s="313"/>
      <c r="I223" s="313"/>
      <c r="J223" s="313"/>
      <c r="K223" s="313"/>
      <c r="L223" s="313"/>
      <c r="M223" s="313"/>
      <c r="N223" s="313"/>
      <c r="O223" s="313"/>
      <c r="P223" s="313"/>
      <c r="Q223" s="313"/>
      <c r="R223" s="313">
        <v>48</v>
      </c>
      <c r="S223" s="313">
        <v>0</v>
      </c>
      <c r="T223" s="313">
        <v>94.9</v>
      </c>
    </row>
    <row r="224" spans="1:20" ht="15" customHeight="1">
      <c r="A224" s="313" t="s">
        <v>250</v>
      </c>
      <c r="B224" s="313" t="s">
        <v>326</v>
      </c>
      <c r="C224" s="313" t="s">
        <v>7</v>
      </c>
      <c r="D224" s="313" t="s">
        <v>337</v>
      </c>
      <c r="E224" s="313" t="s">
        <v>13</v>
      </c>
      <c r="F224" s="313" t="s">
        <v>11</v>
      </c>
      <c r="G224" s="313"/>
      <c r="H224" s="313"/>
      <c r="I224" s="313"/>
      <c r="J224" s="313"/>
      <c r="K224" s="313"/>
      <c r="L224" s="313"/>
      <c r="M224" s="313"/>
      <c r="N224" s="313"/>
      <c r="O224" s="313"/>
      <c r="P224" s="313"/>
      <c r="Q224" s="313"/>
      <c r="R224" s="313">
        <v>442</v>
      </c>
      <c r="S224" s="313">
        <v>0</v>
      </c>
      <c r="T224" s="313">
        <v>1000</v>
      </c>
    </row>
    <row r="225" spans="1:20" ht="15" customHeight="1">
      <c r="A225" s="313" t="s">
        <v>252</v>
      </c>
      <c r="B225" s="313" t="s">
        <v>307</v>
      </c>
      <c r="C225" s="313" t="s">
        <v>7</v>
      </c>
      <c r="D225" s="313" t="s">
        <v>337</v>
      </c>
      <c r="E225" s="313" t="s">
        <v>13</v>
      </c>
      <c r="F225" s="313" t="s">
        <v>11</v>
      </c>
      <c r="G225" s="313" t="s">
        <v>337</v>
      </c>
      <c r="H225" s="313" t="s">
        <v>365</v>
      </c>
      <c r="I225" s="313" t="s">
        <v>362</v>
      </c>
      <c r="J225" s="313"/>
      <c r="K225" s="313" t="s">
        <v>339</v>
      </c>
      <c r="L225" s="313" t="s">
        <v>366</v>
      </c>
      <c r="M225" s="313" t="s">
        <v>49</v>
      </c>
      <c r="N225" s="313"/>
      <c r="O225" s="313" t="s">
        <v>364</v>
      </c>
      <c r="P225" s="313" t="s">
        <v>342</v>
      </c>
      <c r="Q225" s="313" t="s">
        <v>343</v>
      </c>
      <c r="R225" s="313">
        <v>85</v>
      </c>
      <c r="S225" s="313"/>
      <c r="T225" s="313"/>
    </row>
    <row r="226" spans="1:20" ht="15" customHeight="1">
      <c r="A226" s="313" t="s">
        <v>252</v>
      </c>
      <c r="B226" s="313" t="s">
        <v>305</v>
      </c>
      <c r="C226" s="313" t="s">
        <v>7</v>
      </c>
      <c r="D226" s="313" t="s">
        <v>337</v>
      </c>
      <c r="E226" s="313" t="s">
        <v>13</v>
      </c>
      <c r="F226" s="313" t="s">
        <v>11</v>
      </c>
      <c r="G226" s="313"/>
      <c r="H226" s="313"/>
      <c r="I226" s="313"/>
      <c r="J226" s="313"/>
      <c r="K226" s="313"/>
      <c r="L226" s="313"/>
      <c r="M226" s="313"/>
      <c r="N226" s="313"/>
      <c r="O226" s="313"/>
      <c r="P226" s="313"/>
      <c r="Q226" s="313"/>
      <c r="R226" s="313">
        <v>85</v>
      </c>
      <c r="S226" s="313"/>
      <c r="T226" s="313"/>
    </row>
    <row r="227" spans="1:20" ht="15" customHeight="1">
      <c r="A227" s="313" t="s">
        <v>252</v>
      </c>
      <c r="B227" s="313" t="s">
        <v>332</v>
      </c>
      <c r="C227" s="313" t="s">
        <v>7</v>
      </c>
      <c r="D227" s="313" t="s">
        <v>337</v>
      </c>
      <c r="E227" s="313" t="s">
        <v>13</v>
      </c>
      <c r="F227" s="313" t="s">
        <v>11</v>
      </c>
      <c r="G227" s="313"/>
      <c r="H227" s="313"/>
      <c r="I227" s="313"/>
      <c r="J227" s="313"/>
      <c r="K227" s="313"/>
      <c r="L227" s="313"/>
      <c r="M227" s="313"/>
      <c r="N227" s="313"/>
      <c r="O227" s="313"/>
      <c r="P227" s="313"/>
      <c r="Q227" s="313"/>
      <c r="R227" s="313">
        <v>1410</v>
      </c>
      <c r="S227" s="313">
        <v>0</v>
      </c>
      <c r="T227" s="313">
        <v>2430</v>
      </c>
    </row>
    <row r="228" spans="1:20" ht="15" customHeight="1">
      <c r="A228" s="313" t="s">
        <v>252</v>
      </c>
      <c r="B228" s="313" t="s">
        <v>308</v>
      </c>
      <c r="C228" s="313" t="s">
        <v>7</v>
      </c>
      <c r="D228" s="313" t="s">
        <v>337</v>
      </c>
      <c r="E228" s="313" t="s">
        <v>13</v>
      </c>
      <c r="F228" s="313" t="s">
        <v>11</v>
      </c>
      <c r="G228" s="313"/>
      <c r="H228" s="313"/>
      <c r="I228" s="313"/>
      <c r="J228" s="313"/>
      <c r="K228" s="313"/>
      <c r="L228" s="313"/>
      <c r="M228" s="313"/>
      <c r="N228" s="313"/>
      <c r="O228" s="313"/>
      <c r="P228" s="313"/>
      <c r="Q228" s="313"/>
      <c r="R228" s="313">
        <v>4.12</v>
      </c>
      <c r="S228" s="313">
        <v>0</v>
      </c>
      <c r="T228" s="313">
        <v>85</v>
      </c>
    </row>
    <row r="229" spans="1:20" ht="15" customHeight="1">
      <c r="A229" s="313" t="s">
        <v>252</v>
      </c>
      <c r="B229" s="313" t="s">
        <v>309</v>
      </c>
      <c r="C229" s="313" t="s">
        <v>7</v>
      </c>
      <c r="D229" s="313" t="s">
        <v>337</v>
      </c>
      <c r="E229" s="313" t="s">
        <v>13</v>
      </c>
      <c r="F229" s="313" t="s">
        <v>11</v>
      </c>
      <c r="G229" s="313"/>
      <c r="H229" s="313"/>
      <c r="I229" s="313"/>
      <c r="J229" s="313"/>
      <c r="K229" s="313"/>
      <c r="L229" s="313"/>
      <c r="M229" s="313"/>
      <c r="N229" s="313"/>
      <c r="O229" s="313"/>
      <c r="P229" s="313"/>
      <c r="Q229" s="313"/>
      <c r="R229" s="313">
        <v>5.13</v>
      </c>
      <c r="S229" s="313">
        <v>0</v>
      </c>
      <c r="T229" s="313">
        <v>85</v>
      </c>
    </row>
    <row r="230" spans="1:20" ht="15" customHeight="1">
      <c r="A230" s="313" t="s">
        <v>252</v>
      </c>
      <c r="B230" s="313" t="s">
        <v>310</v>
      </c>
      <c r="C230" s="313" t="s">
        <v>7</v>
      </c>
      <c r="D230" s="313" t="s">
        <v>337</v>
      </c>
      <c r="E230" s="313" t="s">
        <v>13</v>
      </c>
      <c r="F230" s="313" t="s">
        <v>11</v>
      </c>
      <c r="G230" s="313"/>
      <c r="H230" s="313"/>
      <c r="I230" s="313"/>
      <c r="J230" s="313"/>
      <c r="K230" s="313"/>
      <c r="L230" s="313"/>
      <c r="M230" s="313"/>
      <c r="N230" s="313"/>
      <c r="O230" s="313"/>
      <c r="P230" s="313"/>
      <c r="Q230" s="313"/>
      <c r="R230" s="313">
        <v>70.3</v>
      </c>
      <c r="S230" s="313">
        <v>0</v>
      </c>
      <c r="T230" s="313">
        <v>85</v>
      </c>
    </row>
    <row r="231" spans="1:20" ht="15" customHeight="1">
      <c r="A231" s="313" t="s">
        <v>252</v>
      </c>
      <c r="B231" s="313" t="s">
        <v>311</v>
      </c>
      <c r="C231" s="313" t="s">
        <v>7</v>
      </c>
      <c r="D231" s="313" t="s">
        <v>337</v>
      </c>
      <c r="E231" s="313" t="s">
        <v>13</v>
      </c>
      <c r="F231" s="313" t="s">
        <v>11</v>
      </c>
      <c r="G231" s="313"/>
      <c r="H231" s="313"/>
      <c r="I231" s="313"/>
      <c r="J231" s="313"/>
      <c r="K231" s="313"/>
      <c r="L231" s="313"/>
      <c r="M231" s="313"/>
      <c r="N231" s="313"/>
      <c r="O231" s="313"/>
      <c r="P231" s="313"/>
      <c r="Q231" s="313"/>
      <c r="R231" s="313">
        <v>5.44</v>
      </c>
      <c r="S231" s="313">
        <v>0</v>
      </c>
      <c r="T231" s="313">
        <v>85</v>
      </c>
    </row>
    <row r="232" spans="1:20" ht="15" customHeight="1">
      <c r="A232" s="313" t="s">
        <v>252</v>
      </c>
      <c r="B232" s="313" t="s">
        <v>314</v>
      </c>
      <c r="C232" s="313" t="s">
        <v>7</v>
      </c>
      <c r="D232" s="313" t="s">
        <v>337</v>
      </c>
      <c r="E232" s="313" t="s">
        <v>13</v>
      </c>
      <c r="F232" s="313" t="s">
        <v>11</v>
      </c>
      <c r="G232" s="313"/>
      <c r="H232" s="313"/>
      <c r="I232" s="313"/>
      <c r="J232" s="313"/>
      <c r="K232" s="313"/>
      <c r="L232" s="313"/>
      <c r="M232" s="313"/>
      <c r="N232" s="313"/>
      <c r="O232" s="313"/>
      <c r="P232" s="313"/>
      <c r="Q232" s="313"/>
      <c r="R232" s="313">
        <v>596</v>
      </c>
      <c r="S232" s="313">
        <v>0</v>
      </c>
      <c r="T232" s="313">
        <v>1360</v>
      </c>
    </row>
    <row r="233" spans="1:20" ht="15" customHeight="1">
      <c r="A233" s="313" t="s">
        <v>252</v>
      </c>
      <c r="B233" s="313" t="s">
        <v>313</v>
      </c>
      <c r="C233" s="313" t="s">
        <v>7</v>
      </c>
      <c r="D233" s="313" t="s">
        <v>337</v>
      </c>
      <c r="E233" s="313" t="s">
        <v>13</v>
      </c>
      <c r="F233" s="313" t="s">
        <v>11</v>
      </c>
      <c r="G233" s="313"/>
      <c r="H233" s="313"/>
      <c r="I233" s="313"/>
      <c r="J233" s="313"/>
      <c r="K233" s="313"/>
      <c r="L233" s="313"/>
      <c r="M233" s="313"/>
      <c r="N233" s="313"/>
      <c r="O233" s="313"/>
      <c r="P233" s="313"/>
      <c r="Q233" s="313"/>
      <c r="R233" s="313">
        <v>641</v>
      </c>
      <c r="S233" s="313">
        <v>0</v>
      </c>
      <c r="T233" s="313">
        <v>1360</v>
      </c>
    </row>
    <row r="234" spans="1:20" ht="15" customHeight="1">
      <c r="A234" s="313" t="s">
        <v>252</v>
      </c>
      <c r="B234" s="313" t="s">
        <v>312</v>
      </c>
      <c r="C234" s="313" t="s">
        <v>7</v>
      </c>
      <c r="D234" s="313" t="s">
        <v>337</v>
      </c>
      <c r="E234" s="313" t="s">
        <v>13</v>
      </c>
      <c r="F234" s="313" t="s">
        <v>11</v>
      </c>
      <c r="G234" s="313"/>
      <c r="H234" s="313"/>
      <c r="I234" s="313"/>
      <c r="J234" s="313"/>
      <c r="K234" s="313"/>
      <c r="L234" s="313"/>
      <c r="M234" s="313"/>
      <c r="N234" s="313"/>
      <c r="O234" s="313"/>
      <c r="P234" s="313"/>
      <c r="Q234" s="313"/>
      <c r="R234" s="313">
        <v>1200</v>
      </c>
      <c r="S234" s="313">
        <v>0</v>
      </c>
      <c r="T234" s="313">
        <v>1360</v>
      </c>
    </row>
    <row r="235" spans="1:20" ht="15" customHeight="1">
      <c r="A235" s="313" t="s">
        <v>252</v>
      </c>
      <c r="B235" s="313" t="s">
        <v>315</v>
      </c>
      <c r="C235" s="313" t="s">
        <v>7</v>
      </c>
      <c r="D235" s="313" t="s">
        <v>337</v>
      </c>
      <c r="E235" s="313" t="s">
        <v>13</v>
      </c>
      <c r="F235" s="313" t="s">
        <v>11</v>
      </c>
      <c r="G235" s="313"/>
      <c r="H235" s="313"/>
      <c r="I235" s="313"/>
      <c r="J235" s="313"/>
      <c r="K235" s="313"/>
      <c r="L235" s="313"/>
      <c r="M235" s="313"/>
      <c r="N235" s="313"/>
      <c r="O235" s="313"/>
      <c r="P235" s="313"/>
      <c r="Q235" s="313"/>
      <c r="R235" s="313">
        <v>596</v>
      </c>
      <c r="S235" s="313">
        <v>0</v>
      </c>
      <c r="T235" s="313">
        <v>1360</v>
      </c>
    </row>
    <row r="236" spans="1:20" ht="15" customHeight="1">
      <c r="A236" s="313" t="s">
        <v>252</v>
      </c>
      <c r="B236" s="313" t="s">
        <v>317</v>
      </c>
      <c r="C236" s="313" t="s">
        <v>7</v>
      </c>
      <c r="D236" s="313" t="s">
        <v>337</v>
      </c>
      <c r="E236" s="313" t="s">
        <v>13</v>
      </c>
      <c r="F236" s="313" t="s">
        <v>11</v>
      </c>
      <c r="G236" s="313"/>
      <c r="H236" s="313"/>
      <c r="I236" s="313"/>
      <c r="J236" s="313"/>
      <c r="K236" s="313"/>
      <c r="L236" s="313"/>
      <c r="M236" s="313"/>
      <c r="N236" s="313"/>
      <c r="O236" s="313"/>
      <c r="P236" s="313"/>
      <c r="Q236" s="313"/>
      <c r="R236" s="313">
        <v>22.6</v>
      </c>
      <c r="S236" s="313">
        <v>0</v>
      </c>
      <c r="T236" s="313">
        <v>94.9</v>
      </c>
    </row>
    <row r="237" spans="1:20" ht="15" customHeight="1">
      <c r="A237" s="313" t="s">
        <v>252</v>
      </c>
      <c r="B237" s="313" t="s">
        <v>318</v>
      </c>
      <c r="C237" s="313" t="s">
        <v>7</v>
      </c>
      <c r="D237" s="313" t="s">
        <v>337</v>
      </c>
      <c r="E237" s="313" t="s">
        <v>13</v>
      </c>
      <c r="F237" s="313" t="s">
        <v>11</v>
      </c>
      <c r="G237" s="313"/>
      <c r="H237" s="313"/>
      <c r="I237" s="313"/>
      <c r="J237" s="313"/>
      <c r="K237" s="313"/>
      <c r="L237" s="313"/>
      <c r="M237" s="313"/>
      <c r="N237" s="313"/>
      <c r="O237" s="313"/>
      <c r="P237" s="313"/>
      <c r="Q237" s="313"/>
      <c r="R237" s="313">
        <v>22.6</v>
      </c>
      <c r="S237" s="313">
        <v>0</v>
      </c>
      <c r="T237" s="313">
        <v>94.9</v>
      </c>
    </row>
    <row r="238" spans="1:20" ht="15" customHeight="1">
      <c r="A238" s="313" t="s">
        <v>252</v>
      </c>
      <c r="B238" s="313" t="s">
        <v>328</v>
      </c>
      <c r="C238" s="313" t="s">
        <v>7</v>
      </c>
      <c r="D238" s="313" t="s">
        <v>337</v>
      </c>
      <c r="E238" s="313" t="s">
        <v>13</v>
      </c>
      <c r="F238" s="313" t="s">
        <v>11</v>
      </c>
      <c r="G238" s="313"/>
      <c r="H238" s="313"/>
      <c r="I238" s="313"/>
      <c r="J238" s="313"/>
      <c r="K238" s="313"/>
      <c r="L238" s="313"/>
      <c r="M238" s="313"/>
      <c r="N238" s="313"/>
      <c r="O238" s="313"/>
      <c r="P238" s="313"/>
      <c r="Q238" s="313"/>
      <c r="R238" s="313">
        <v>557</v>
      </c>
      <c r="S238" s="313">
        <v>0</v>
      </c>
      <c r="T238" s="313">
        <v>1000</v>
      </c>
    </row>
    <row r="239" spans="1:20" ht="15" customHeight="1">
      <c r="A239" s="313" t="s">
        <v>252</v>
      </c>
      <c r="B239" s="313" t="s">
        <v>316</v>
      </c>
      <c r="C239" s="313" t="s">
        <v>7</v>
      </c>
      <c r="D239" s="313" t="s">
        <v>337</v>
      </c>
      <c r="E239" s="313" t="s">
        <v>13</v>
      </c>
      <c r="F239" s="313" t="s">
        <v>11</v>
      </c>
      <c r="G239" s="313"/>
      <c r="H239" s="313"/>
      <c r="I239" s="313"/>
      <c r="J239" s="313"/>
      <c r="K239" s="313"/>
      <c r="L239" s="313"/>
      <c r="M239" s="313"/>
      <c r="N239" s="313"/>
      <c r="O239" s="313"/>
      <c r="P239" s="313"/>
      <c r="Q239" s="313"/>
      <c r="R239" s="313">
        <v>45.1</v>
      </c>
      <c r="S239" s="313">
        <v>0</v>
      </c>
      <c r="T239" s="313">
        <v>94.9</v>
      </c>
    </row>
    <row r="240" spans="1:20" ht="15" customHeight="1">
      <c r="A240" s="313" t="s">
        <v>252</v>
      </c>
      <c r="B240" s="313" t="s">
        <v>326</v>
      </c>
      <c r="C240" s="313" t="s">
        <v>7</v>
      </c>
      <c r="D240" s="313" t="s">
        <v>337</v>
      </c>
      <c r="E240" s="313" t="s">
        <v>13</v>
      </c>
      <c r="F240" s="313" t="s">
        <v>11</v>
      </c>
      <c r="G240" s="313"/>
      <c r="H240" s="313"/>
      <c r="I240" s="313"/>
      <c r="J240" s="313"/>
      <c r="K240" s="313"/>
      <c r="L240" s="313"/>
      <c r="M240" s="313"/>
      <c r="N240" s="313"/>
      <c r="O240" s="313"/>
      <c r="P240" s="313"/>
      <c r="Q240" s="313"/>
      <c r="R240" s="313">
        <v>557</v>
      </c>
      <c r="S240" s="313">
        <v>0</v>
      </c>
      <c r="T240" s="313">
        <v>1000</v>
      </c>
    </row>
    <row r="241" spans="1:20" ht="15" customHeight="1">
      <c r="A241" s="313" t="s">
        <v>253</v>
      </c>
      <c r="B241" s="313" t="s">
        <v>307</v>
      </c>
      <c r="C241" s="313" t="s">
        <v>7</v>
      </c>
      <c r="D241" s="313" t="s">
        <v>337</v>
      </c>
      <c r="E241" s="313" t="s">
        <v>13</v>
      </c>
      <c r="F241" s="313" t="s">
        <v>11</v>
      </c>
      <c r="G241" s="313" t="s">
        <v>337</v>
      </c>
      <c r="H241" s="313" t="s">
        <v>367</v>
      </c>
      <c r="I241" s="313" t="s">
        <v>362</v>
      </c>
      <c r="J241" s="313"/>
      <c r="K241" s="313" t="s">
        <v>339</v>
      </c>
      <c r="L241" s="313" t="s">
        <v>368</v>
      </c>
      <c r="M241" s="313" t="s">
        <v>49</v>
      </c>
      <c r="N241" s="313"/>
      <c r="O241" s="313" t="s">
        <v>364</v>
      </c>
      <c r="P241" s="313" t="s">
        <v>342</v>
      </c>
      <c r="Q241" s="313" t="s">
        <v>343</v>
      </c>
      <c r="R241" s="313">
        <v>197</v>
      </c>
      <c r="S241" s="313"/>
      <c r="T241" s="313"/>
    </row>
    <row r="242" spans="1:20" ht="15" customHeight="1">
      <c r="A242" s="313" t="s">
        <v>253</v>
      </c>
      <c r="B242" s="313" t="s">
        <v>305</v>
      </c>
      <c r="C242" s="313" t="s">
        <v>7</v>
      </c>
      <c r="D242" s="313" t="s">
        <v>337</v>
      </c>
      <c r="E242" s="313" t="s">
        <v>13</v>
      </c>
      <c r="F242" s="313" t="s">
        <v>11</v>
      </c>
      <c r="G242" s="313"/>
      <c r="H242" s="313"/>
      <c r="I242" s="313"/>
      <c r="J242" s="313"/>
      <c r="K242" s="313"/>
      <c r="L242" s="313"/>
      <c r="M242" s="313"/>
      <c r="N242" s="313"/>
      <c r="O242" s="313"/>
      <c r="P242" s="313"/>
      <c r="Q242" s="313"/>
      <c r="R242" s="313">
        <v>197</v>
      </c>
      <c r="S242" s="313"/>
      <c r="T242" s="313"/>
    </row>
    <row r="243" spans="1:20" ht="15" customHeight="1">
      <c r="A243" s="313" t="s">
        <v>253</v>
      </c>
      <c r="B243" s="313" t="s">
        <v>308</v>
      </c>
      <c r="C243" s="313" t="s">
        <v>7</v>
      </c>
      <c r="D243" s="313" t="s">
        <v>337</v>
      </c>
      <c r="E243" s="313" t="s">
        <v>13</v>
      </c>
      <c r="F243" s="313" t="s">
        <v>11</v>
      </c>
      <c r="G243" s="313"/>
      <c r="H243" s="313"/>
      <c r="I243" s="313"/>
      <c r="J243" s="313"/>
      <c r="K243" s="313"/>
      <c r="L243" s="313"/>
      <c r="M243" s="313"/>
      <c r="N243" s="313"/>
      <c r="O243" s="313"/>
      <c r="P243" s="313"/>
      <c r="Q243" s="313"/>
      <c r="R243" s="313">
        <v>34.200000000000003</v>
      </c>
      <c r="S243" s="313">
        <v>0</v>
      </c>
      <c r="T243" s="313">
        <v>197</v>
      </c>
    </row>
    <row r="244" spans="1:20" ht="15" customHeight="1">
      <c r="A244" s="313" t="s">
        <v>253</v>
      </c>
      <c r="B244" s="313" t="s">
        <v>309</v>
      </c>
      <c r="C244" s="313" t="s">
        <v>7</v>
      </c>
      <c r="D244" s="313" t="s">
        <v>337</v>
      </c>
      <c r="E244" s="313" t="s">
        <v>13</v>
      </c>
      <c r="F244" s="313" t="s">
        <v>11</v>
      </c>
      <c r="G244" s="313"/>
      <c r="H244" s="313"/>
      <c r="I244" s="313"/>
      <c r="J244" s="313"/>
      <c r="K244" s="313"/>
      <c r="L244" s="313"/>
      <c r="M244" s="313"/>
      <c r="N244" s="313"/>
      <c r="O244" s="313"/>
      <c r="P244" s="313"/>
      <c r="Q244" s="313"/>
      <c r="R244" s="313">
        <v>31.9</v>
      </c>
      <c r="S244" s="313">
        <v>0</v>
      </c>
      <c r="T244" s="313">
        <v>197</v>
      </c>
    </row>
    <row r="245" spans="1:20" ht="15" customHeight="1">
      <c r="A245" s="313" t="s">
        <v>253</v>
      </c>
      <c r="B245" s="313" t="s">
        <v>310</v>
      </c>
      <c r="C245" s="313" t="s">
        <v>7</v>
      </c>
      <c r="D245" s="313" t="s">
        <v>337</v>
      </c>
      <c r="E245" s="313" t="s">
        <v>13</v>
      </c>
      <c r="F245" s="313" t="s">
        <v>11</v>
      </c>
      <c r="G245" s="313"/>
      <c r="H245" s="313"/>
      <c r="I245" s="313"/>
      <c r="J245" s="313"/>
      <c r="K245" s="313"/>
      <c r="L245" s="313"/>
      <c r="M245" s="313"/>
      <c r="N245" s="313"/>
      <c r="O245" s="313"/>
      <c r="P245" s="313"/>
      <c r="Q245" s="313"/>
      <c r="R245" s="313">
        <v>100</v>
      </c>
      <c r="S245" s="313">
        <v>0</v>
      </c>
      <c r="T245" s="313">
        <v>197</v>
      </c>
    </row>
    <row r="246" spans="1:20" ht="15" customHeight="1">
      <c r="A246" s="313" t="s">
        <v>253</v>
      </c>
      <c r="B246" s="313" t="s">
        <v>311</v>
      </c>
      <c r="C246" s="313" t="s">
        <v>7</v>
      </c>
      <c r="D246" s="313" t="s">
        <v>337</v>
      </c>
      <c r="E246" s="313" t="s">
        <v>13</v>
      </c>
      <c r="F246" s="313" t="s">
        <v>11</v>
      </c>
      <c r="G246" s="313"/>
      <c r="H246" s="313"/>
      <c r="I246" s="313"/>
      <c r="J246" s="313"/>
      <c r="K246" s="313"/>
      <c r="L246" s="313"/>
      <c r="M246" s="313"/>
      <c r="N246" s="313"/>
      <c r="O246" s="313"/>
      <c r="P246" s="313"/>
      <c r="Q246" s="313"/>
      <c r="R246" s="313">
        <v>30.5</v>
      </c>
      <c r="S246" s="313">
        <v>0</v>
      </c>
      <c r="T246" s="313">
        <v>197</v>
      </c>
    </row>
    <row r="247" spans="1:20" ht="15" customHeight="1">
      <c r="A247" s="313" t="s">
        <v>253</v>
      </c>
      <c r="B247" s="313" t="s">
        <v>314</v>
      </c>
      <c r="C247" s="313" t="s">
        <v>7</v>
      </c>
      <c r="D247" s="313" t="s">
        <v>337</v>
      </c>
      <c r="E247" s="313" t="s">
        <v>13</v>
      </c>
      <c r="F247" s="313" t="s">
        <v>11</v>
      </c>
      <c r="G247" s="313"/>
      <c r="H247" s="313"/>
      <c r="I247" s="313"/>
      <c r="J247" s="313"/>
      <c r="K247" s="313"/>
      <c r="L247" s="313"/>
      <c r="M247" s="313"/>
      <c r="N247" s="313"/>
      <c r="O247" s="313"/>
      <c r="P247" s="313"/>
      <c r="Q247" s="313"/>
      <c r="R247" s="313">
        <v>182</v>
      </c>
      <c r="S247" s="313">
        <v>0</v>
      </c>
      <c r="T247" s="313">
        <v>184</v>
      </c>
    </row>
    <row r="248" spans="1:20" ht="15" customHeight="1">
      <c r="A248" s="313" t="s">
        <v>253</v>
      </c>
      <c r="B248" s="313" t="s">
        <v>313</v>
      </c>
      <c r="C248" s="313" t="s">
        <v>7</v>
      </c>
      <c r="D248" s="313" t="s">
        <v>337</v>
      </c>
      <c r="E248" s="313" t="s">
        <v>13</v>
      </c>
      <c r="F248" s="313" t="s">
        <v>11</v>
      </c>
      <c r="G248" s="313"/>
      <c r="H248" s="313"/>
      <c r="I248" s="313"/>
      <c r="J248" s="313"/>
      <c r="K248" s="313"/>
      <c r="L248" s="313"/>
      <c r="M248" s="313"/>
      <c r="N248" s="313"/>
      <c r="O248" s="313"/>
      <c r="P248" s="313"/>
      <c r="Q248" s="313"/>
      <c r="R248" s="313">
        <v>184</v>
      </c>
      <c r="S248" s="313">
        <v>0</v>
      </c>
      <c r="T248" s="313">
        <v>184</v>
      </c>
    </row>
    <row r="249" spans="1:20" ht="15" customHeight="1">
      <c r="A249" s="313" t="s">
        <v>253</v>
      </c>
      <c r="B249" s="313" t="s">
        <v>312</v>
      </c>
      <c r="C249" s="313" t="s">
        <v>7</v>
      </c>
      <c r="D249" s="313" t="s">
        <v>337</v>
      </c>
      <c r="E249" s="313" t="s">
        <v>13</v>
      </c>
      <c r="F249" s="313" t="s">
        <v>11</v>
      </c>
      <c r="G249" s="313"/>
      <c r="H249" s="313"/>
      <c r="I249" s="313"/>
      <c r="J249" s="313"/>
      <c r="K249" s="313"/>
      <c r="L249" s="313"/>
      <c r="M249" s="313"/>
      <c r="N249" s="313"/>
      <c r="O249" s="313"/>
      <c r="P249" s="313"/>
      <c r="Q249" s="313"/>
      <c r="R249" s="313">
        <v>184</v>
      </c>
      <c r="S249" s="313"/>
      <c r="T249" s="313"/>
    </row>
    <row r="250" spans="1:20" ht="15" customHeight="1">
      <c r="A250" s="313" t="s">
        <v>253</v>
      </c>
      <c r="B250" s="313" t="s">
        <v>315</v>
      </c>
      <c r="C250" s="313" t="s">
        <v>7</v>
      </c>
      <c r="D250" s="313" t="s">
        <v>337</v>
      </c>
      <c r="E250" s="313" t="s">
        <v>13</v>
      </c>
      <c r="F250" s="313" t="s">
        <v>11</v>
      </c>
      <c r="G250" s="313"/>
      <c r="H250" s="313"/>
      <c r="I250" s="313"/>
      <c r="J250" s="313"/>
      <c r="K250" s="313"/>
      <c r="L250" s="313"/>
      <c r="M250" s="313"/>
      <c r="N250" s="313"/>
      <c r="O250" s="313"/>
      <c r="P250" s="313"/>
      <c r="Q250" s="313"/>
      <c r="R250" s="313">
        <v>182</v>
      </c>
      <c r="S250" s="313">
        <v>0</v>
      </c>
      <c r="T250" s="313">
        <v>184</v>
      </c>
    </row>
    <row r="251" spans="1:20" ht="15" customHeight="1">
      <c r="A251" s="313" t="s">
        <v>253</v>
      </c>
      <c r="B251" s="313" t="s">
        <v>317</v>
      </c>
      <c r="C251" s="313" t="s">
        <v>7</v>
      </c>
      <c r="D251" s="313" t="s">
        <v>337</v>
      </c>
      <c r="E251" s="313" t="s">
        <v>13</v>
      </c>
      <c r="F251" s="313" t="s">
        <v>11</v>
      </c>
      <c r="G251" s="313"/>
      <c r="H251" s="313"/>
      <c r="I251" s="313"/>
      <c r="J251" s="313"/>
      <c r="K251" s="313"/>
      <c r="L251" s="313"/>
      <c r="M251" s="313"/>
      <c r="N251" s="313"/>
      <c r="O251" s="313"/>
      <c r="P251" s="313"/>
      <c r="Q251" s="313"/>
      <c r="R251" s="313">
        <v>0.9</v>
      </c>
      <c r="S251" s="313">
        <v>0</v>
      </c>
      <c r="T251" s="313">
        <v>94.9</v>
      </c>
    </row>
    <row r="252" spans="1:20" ht="15" customHeight="1">
      <c r="A252" s="313" t="s">
        <v>253</v>
      </c>
      <c r="B252" s="313" t="s">
        <v>318</v>
      </c>
      <c r="C252" s="313" t="s">
        <v>7</v>
      </c>
      <c r="D252" s="313" t="s">
        <v>337</v>
      </c>
      <c r="E252" s="313" t="s">
        <v>13</v>
      </c>
      <c r="F252" s="313" t="s">
        <v>11</v>
      </c>
      <c r="G252" s="313"/>
      <c r="H252" s="313"/>
      <c r="I252" s="313"/>
      <c r="J252" s="313"/>
      <c r="K252" s="313"/>
      <c r="L252" s="313"/>
      <c r="M252" s="313"/>
      <c r="N252" s="313"/>
      <c r="O252" s="313"/>
      <c r="P252" s="313"/>
      <c r="Q252" s="313"/>
      <c r="R252" s="313">
        <v>0.89</v>
      </c>
      <c r="S252" s="313">
        <v>0</v>
      </c>
      <c r="T252" s="313">
        <v>94.9</v>
      </c>
    </row>
    <row r="253" spans="1:20" ht="15" customHeight="1">
      <c r="A253" s="313" t="s">
        <v>253</v>
      </c>
      <c r="B253" s="313" t="s">
        <v>328</v>
      </c>
      <c r="C253" s="313" t="s">
        <v>7</v>
      </c>
      <c r="D253" s="313" t="s">
        <v>337</v>
      </c>
      <c r="E253" s="313" t="s">
        <v>13</v>
      </c>
      <c r="F253" s="313" t="s">
        <v>11</v>
      </c>
      <c r="G253" s="313"/>
      <c r="H253" s="313"/>
      <c r="I253" s="313"/>
      <c r="J253" s="313"/>
      <c r="K253" s="313"/>
      <c r="L253" s="313"/>
      <c r="M253" s="313"/>
      <c r="N253" s="313"/>
      <c r="O253" s="313"/>
      <c r="P253" s="313"/>
      <c r="Q253" s="313"/>
      <c r="R253" s="313">
        <v>0.7</v>
      </c>
      <c r="S253" s="313">
        <v>0</v>
      </c>
      <c r="T253" s="313">
        <v>184</v>
      </c>
    </row>
    <row r="254" spans="1:20" ht="15" customHeight="1">
      <c r="A254" s="313" t="s">
        <v>253</v>
      </c>
      <c r="B254" s="313" t="s">
        <v>316</v>
      </c>
      <c r="C254" s="313" t="s">
        <v>7</v>
      </c>
      <c r="D254" s="313" t="s">
        <v>337</v>
      </c>
      <c r="E254" s="313" t="s">
        <v>13</v>
      </c>
      <c r="F254" s="313" t="s">
        <v>11</v>
      </c>
      <c r="G254" s="313"/>
      <c r="H254" s="313"/>
      <c r="I254" s="313"/>
      <c r="J254" s="313"/>
      <c r="K254" s="313"/>
      <c r="L254" s="313"/>
      <c r="M254" s="313"/>
      <c r="N254" s="313"/>
      <c r="O254" s="313"/>
      <c r="P254" s="313"/>
      <c r="Q254" s="313"/>
      <c r="R254" s="313">
        <v>1.79</v>
      </c>
      <c r="S254" s="313">
        <v>0</v>
      </c>
      <c r="T254" s="313">
        <v>94.9</v>
      </c>
    </row>
    <row r="255" spans="1:20" ht="15" customHeight="1">
      <c r="A255" s="313" t="s">
        <v>253</v>
      </c>
      <c r="B255" s="313" t="s">
        <v>326</v>
      </c>
      <c r="C255" s="313" t="s">
        <v>7</v>
      </c>
      <c r="D255" s="313" t="s">
        <v>337</v>
      </c>
      <c r="E255" s="313" t="s">
        <v>13</v>
      </c>
      <c r="F255" s="313" t="s">
        <v>11</v>
      </c>
      <c r="G255" s="313"/>
      <c r="H255" s="313"/>
      <c r="I255" s="313"/>
      <c r="J255" s="313"/>
      <c r="K255" s="313"/>
      <c r="L255" s="313"/>
      <c r="M255" s="313"/>
      <c r="N255" s="313"/>
      <c r="O255" s="313"/>
      <c r="P255" s="313"/>
      <c r="Q255" s="313"/>
      <c r="R255" s="313">
        <v>0.7</v>
      </c>
      <c r="S255" s="313">
        <v>0</v>
      </c>
      <c r="T255" s="313">
        <v>184</v>
      </c>
    </row>
    <row r="256" spans="1:20" ht="15" customHeight="1">
      <c r="A256" s="313" t="s">
        <v>254</v>
      </c>
      <c r="B256" s="313" t="s">
        <v>332</v>
      </c>
      <c r="C256" s="313" t="s">
        <v>7</v>
      </c>
      <c r="D256" s="313" t="s">
        <v>337</v>
      </c>
      <c r="E256" s="313" t="s">
        <v>13</v>
      </c>
      <c r="F256" s="313" t="s">
        <v>11</v>
      </c>
      <c r="G256" s="313"/>
      <c r="H256" s="313"/>
      <c r="I256" s="313"/>
      <c r="J256" s="313"/>
      <c r="K256" s="313"/>
      <c r="L256" s="313"/>
      <c r="M256" s="313"/>
      <c r="N256" s="313"/>
      <c r="O256" s="313"/>
      <c r="P256" s="313"/>
      <c r="Q256" s="313"/>
      <c r="R256" s="313">
        <v>483</v>
      </c>
      <c r="S256" s="313"/>
      <c r="T256" s="313"/>
    </row>
    <row r="257" spans="1:20" ht="15" customHeight="1">
      <c r="A257" s="313" t="s">
        <v>254</v>
      </c>
      <c r="B257" s="313" t="s">
        <v>315</v>
      </c>
      <c r="C257" s="313" t="s">
        <v>7</v>
      </c>
      <c r="D257" s="313" t="s">
        <v>337</v>
      </c>
      <c r="E257" s="313" t="s">
        <v>13</v>
      </c>
      <c r="F257" s="313" t="s">
        <v>11</v>
      </c>
      <c r="G257" s="313"/>
      <c r="H257" s="313"/>
      <c r="I257" s="313"/>
      <c r="J257" s="313"/>
      <c r="K257" s="313"/>
      <c r="L257" s="313"/>
      <c r="M257" s="313"/>
      <c r="N257" s="313"/>
      <c r="O257" s="313"/>
      <c r="P257" s="313"/>
      <c r="Q257" s="313"/>
      <c r="R257" s="313">
        <v>482</v>
      </c>
      <c r="S257" s="313"/>
      <c r="T257" s="313"/>
    </row>
    <row r="258" spans="1:20" ht="15" customHeight="1">
      <c r="A258" s="313" t="s">
        <v>254</v>
      </c>
      <c r="B258" s="313" t="s">
        <v>314</v>
      </c>
      <c r="C258" s="313" t="s">
        <v>7</v>
      </c>
      <c r="D258" s="313" t="s">
        <v>337</v>
      </c>
      <c r="E258" s="313" t="s">
        <v>13</v>
      </c>
      <c r="F258" s="313" t="s">
        <v>11</v>
      </c>
      <c r="G258" s="313"/>
      <c r="H258" s="313"/>
      <c r="I258" s="313"/>
      <c r="J258" s="313"/>
      <c r="K258" s="313"/>
      <c r="L258" s="313"/>
      <c r="M258" s="313"/>
      <c r="N258" s="313"/>
      <c r="O258" s="313"/>
      <c r="P258" s="313"/>
      <c r="Q258" s="313"/>
      <c r="R258" s="313">
        <v>482</v>
      </c>
      <c r="S258" s="313"/>
      <c r="T258" s="313"/>
    </row>
    <row r="259" spans="1:20" ht="15" customHeight="1">
      <c r="A259" s="313" t="s">
        <v>254</v>
      </c>
      <c r="B259" s="313" t="s">
        <v>317</v>
      </c>
      <c r="C259" s="313" t="s">
        <v>7</v>
      </c>
      <c r="D259" s="313" t="s">
        <v>337</v>
      </c>
      <c r="E259" s="313" t="s">
        <v>13</v>
      </c>
      <c r="F259" s="313" t="s">
        <v>11</v>
      </c>
      <c r="G259" s="313"/>
      <c r="H259" s="313"/>
      <c r="I259" s="313"/>
      <c r="J259" s="313"/>
      <c r="K259" s="313"/>
      <c r="L259" s="313"/>
      <c r="M259" s="313"/>
      <c r="N259" s="313"/>
      <c r="O259" s="313"/>
      <c r="P259" s="313"/>
      <c r="Q259" s="313"/>
      <c r="R259" s="313">
        <v>316</v>
      </c>
      <c r="S259" s="313"/>
      <c r="T259" s="313"/>
    </row>
    <row r="260" spans="1:20" ht="15" customHeight="1">
      <c r="A260" s="313" t="s">
        <v>254</v>
      </c>
      <c r="B260" s="313" t="s">
        <v>318</v>
      </c>
      <c r="C260" s="313" t="s">
        <v>7</v>
      </c>
      <c r="D260" s="313" t="s">
        <v>337</v>
      </c>
      <c r="E260" s="313" t="s">
        <v>13</v>
      </c>
      <c r="F260" s="313" t="s">
        <v>11</v>
      </c>
      <c r="G260" s="313"/>
      <c r="H260" s="313"/>
      <c r="I260" s="313"/>
      <c r="J260" s="313"/>
      <c r="K260" s="313"/>
      <c r="L260" s="313"/>
      <c r="M260" s="313"/>
      <c r="N260" s="313"/>
      <c r="O260" s="313"/>
      <c r="P260" s="313"/>
      <c r="Q260" s="313"/>
      <c r="R260" s="313">
        <v>143</v>
      </c>
      <c r="S260" s="313"/>
      <c r="T260" s="313"/>
    </row>
    <row r="261" spans="1:20" ht="15" customHeight="1">
      <c r="A261" s="313" t="s">
        <v>254</v>
      </c>
      <c r="B261" s="313" t="s">
        <v>313</v>
      </c>
      <c r="C261" s="313" t="s">
        <v>7</v>
      </c>
      <c r="D261" s="313" t="s">
        <v>337</v>
      </c>
      <c r="E261" s="313" t="s">
        <v>13</v>
      </c>
      <c r="F261" s="313" t="s">
        <v>11</v>
      </c>
      <c r="G261" s="313"/>
      <c r="H261" s="313"/>
      <c r="I261" s="313"/>
      <c r="J261" s="313"/>
      <c r="K261" s="313"/>
      <c r="L261" s="313"/>
      <c r="M261" s="313"/>
      <c r="N261" s="313"/>
      <c r="O261" s="313"/>
      <c r="P261" s="313"/>
      <c r="Q261" s="313"/>
      <c r="R261" s="313">
        <v>999</v>
      </c>
      <c r="S261" s="313"/>
      <c r="T261" s="313"/>
    </row>
    <row r="262" spans="1:20" ht="15" customHeight="1">
      <c r="A262" s="313" t="s">
        <v>254</v>
      </c>
      <c r="B262" s="313" t="s">
        <v>316</v>
      </c>
      <c r="C262" s="313" t="s">
        <v>7</v>
      </c>
      <c r="D262" s="313" t="s">
        <v>337</v>
      </c>
      <c r="E262" s="313" t="s">
        <v>13</v>
      </c>
      <c r="F262" s="313" t="s">
        <v>11</v>
      </c>
      <c r="G262" s="313"/>
      <c r="H262" s="313"/>
      <c r="I262" s="313"/>
      <c r="J262" s="313"/>
      <c r="K262" s="313"/>
      <c r="L262" s="313"/>
      <c r="M262" s="313"/>
      <c r="N262" s="313"/>
      <c r="O262" s="313"/>
      <c r="P262" s="313"/>
      <c r="Q262" s="313"/>
      <c r="R262" s="313">
        <v>459</v>
      </c>
      <c r="S262" s="313"/>
      <c r="T262" s="313"/>
    </row>
    <row r="263" spans="1:20" ht="15" customHeight="1">
      <c r="A263" s="313" t="s">
        <v>254</v>
      </c>
      <c r="B263" s="313" t="s">
        <v>312</v>
      </c>
      <c r="C263" s="313" t="s">
        <v>7</v>
      </c>
      <c r="D263" s="313" t="s">
        <v>337</v>
      </c>
      <c r="E263" s="313" t="s">
        <v>13</v>
      </c>
      <c r="F263" s="313" t="s">
        <v>11</v>
      </c>
      <c r="G263" s="313"/>
      <c r="H263" s="313"/>
      <c r="I263" s="313"/>
      <c r="J263" s="313"/>
      <c r="K263" s="313"/>
      <c r="L263" s="313"/>
      <c r="M263" s="313"/>
      <c r="N263" s="313"/>
      <c r="O263" s="313"/>
      <c r="P263" s="313"/>
      <c r="Q263" s="313"/>
      <c r="R263" s="313">
        <v>1020</v>
      </c>
      <c r="S263" s="313"/>
      <c r="T263" s="313"/>
    </row>
    <row r="264" spans="1:20" ht="15" customHeight="1">
      <c r="A264" s="313" t="s">
        <v>254</v>
      </c>
      <c r="B264" s="313" t="s">
        <v>319</v>
      </c>
      <c r="C264" s="313" t="s">
        <v>7</v>
      </c>
      <c r="D264" s="313" t="s">
        <v>337</v>
      </c>
      <c r="E264" s="313" t="s">
        <v>13</v>
      </c>
      <c r="F264" s="313" t="s">
        <v>11</v>
      </c>
      <c r="G264" s="313"/>
      <c r="H264" s="313"/>
      <c r="I264" s="313"/>
      <c r="J264" s="313"/>
      <c r="K264" s="313"/>
      <c r="L264" s="313"/>
      <c r="M264" s="313"/>
      <c r="N264" s="313"/>
      <c r="O264" s="313"/>
      <c r="P264" s="313"/>
      <c r="Q264" s="313"/>
      <c r="R264" s="313">
        <v>57.3</v>
      </c>
      <c r="S264" s="313"/>
      <c r="T264" s="313"/>
    </row>
    <row r="265" spans="1:20" ht="15" customHeight="1">
      <c r="A265" s="313" t="s">
        <v>254</v>
      </c>
      <c r="B265" s="313" t="s">
        <v>323</v>
      </c>
      <c r="C265" s="313" t="s">
        <v>7</v>
      </c>
      <c r="D265" s="313" t="s">
        <v>337</v>
      </c>
      <c r="E265" s="313" t="s">
        <v>13</v>
      </c>
      <c r="F265" s="313" t="s">
        <v>11</v>
      </c>
      <c r="G265" s="313"/>
      <c r="H265" s="313"/>
      <c r="I265" s="313"/>
      <c r="J265" s="313"/>
      <c r="K265" s="313"/>
      <c r="L265" s="313"/>
      <c r="M265" s="313"/>
      <c r="N265" s="313"/>
      <c r="O265" s="313"/>
      <c r="P265" s="313"/>
      <c r="Q265" s="313"/>
      <c r="R265" s="313">
        <v>4.91</v>
      </c>
      <c r="S265" s="313"/>
      <c r="T265" s="313"/>
    </row>
    <row r="266" spans="1:20" ht="15" customHeight="1">
      <c r="A266" s="313" t="s">
        <v>254</v>
      </c>
      <c r="B266" s="313" t="s">
        <v>324</v>
      </c>
      <c r="C266" s="313" t="s">
        <v>7</v>
      </c>
      <c r="D266" s="313" t="s">
        <v>337</v>
      </c>
      <c r="E266" s="313" t="s">
        <v>13</v>
      </c>
      <c r="F266" s="313" t="s">
        <v>11</v>
      </c>
      <c r="G266" s="313"/>
      <c r="H266" s="313"/>
      <c r="I266" s="313"/>
      <c r="J266" s="313"/>
      <c r="K266" s="313"/>
      <c r="L266" s="313"/>
      <c r="M266" s="313"/>
      <c r="N266" s="313"/>
      <c r="O266" s="313"/>
      <c r="P266" s="313"/>
      <c r="Q266" s="313"/>
      <c r="R266" s="313">
        <v>19.600000000000001</v>
      </c>
      <c r="S266" s="313"/>
      <c r="T266" s="313"/>
    </row>
    <row r="267" spans="1:20" ht="15" customHeight="1">
      <c r="A267" s="313" t="s">
        <v>254</v>
      </c>
      <c r="B267" s="313" t="s">
        <v>325</v>
      </c>
      <c r="C267" s="313" t="s">
        <v>7</v>
      </c>
      <c r="D267" s="313" t="s">
        <v>337</v>
      </c>
      <c r="E267" s="313" t="s">
        <v>13</v>
      </c>
      <c r="F267" s="313" t="s">
        <v>11</v>
      </c>
      <c r="G267" s="313"/>
      <c r="H267" s="313"/>
      <c r="I267" s="313"/>
      <c r="J267" s="313"/>
      <c r="K267" s="313"/>
      <c r="L267" s="313"/>
      <c r="M267" s="313"/>
      <c r="N267" s="313"/>
      <c r="O267" s="313"/>
      <c r="P267" s="313"/>
      <c r="Q267" s="313"/>
      <c r="R267" s="313">
        <v>0</v>
      </c>
      <c r="S267" s="313"/>
      <c r="T267" s="313"/>
    </row>
    <row r="268" spans="1:20" ht="15" customHeight="1">
      <c r="A268" s="313" t="s">
        <v>254</v>
      </c>
      <c r="B268" s="313" t="s">
        <v>322</v>
      </c>
      <c r="C268" s="313" t="s">
        <v>7</v>
      </c>
      <c r="D268" s="313" t="s">
        <v>337</v>
      </c>
      <c r="E268" s="313" t="s">
        <v>13</v>
      </c>
      <c r="F268" s="313" t="s">
        <v>11</v>
      </c>
      <c r="G268" s="313"/>
      <c r="H268" s="313"/>
      <c r="I268" s="313"/>
      <c r="J268" s="313"/>
      <c r="K268" s="313"/>
      <c r="L268" s="313"/>
      <c r="M268" s="313"/>
      <c r="N268" s="313"/>
      <c r="O268" s="313"/>
      <c r="P268" s="313"/>
      <c r="Q268" s="313"/>
      <c r="R268" s="313">
        <v>24.6</v>
      </c>
      <c r="S268" s="313"/>
      <c r="T268" s="313"/>
    </row>
    <row r="269" spans="1:20" ht="15" customHeight="1">
      <c r="A269" s="313" t="s">
        <v>254</v>
      </c>
      <c r="B269" s="313" t="s">
        <v>321</v>
      </c>
      <c r="C269" s="313" t="s">
        <v>7</v>
      </c>
      <c r="D269" s="313" t="s">
        <v>337</v>
      </c>
      <c r="E269" s="313" t="s">
        <v>13</v>
      </c>
      <c r="F269" s="313" t="s">
        <v>11</v>
      </c>
      <c r="G269" s="313"/>
      <c r="H269" s="313"/>
      <c r="I269" s="313"/>
      <c r="J269" s="313"/>
      <c r="K269" s="313"/>
      <c r="L269" s="313"/>
      <c r="M269" s="313"/>
      <c r="N269" s="313"/>
      <c r="O269" s="313"/>
      <c r="P269" s="313"/>
      <c r="Q269" s="313"/>
      <c r="R269" s="313">
        <v>24.6</v>
      </c>
      <c r="S269" s="313"/>
      <c r="T269" s="313"/>
    </row>
    <row r="270" spans="1:20" ht="15" customHeight="1">
      <c r="A270" s="313" t="s">
        <v>256</v>
      </c>
      <c r="B270" s="313" t="s">
        <v>332</v>
      </c>
      <c r="C270" s="313" t="s">
        <v>7</v>
      </c>
      <c r="D270" s="313" t="s">
        <v>337</v>
      </c>
      <c r="E270" s="313" t="s">
        <v>13</v>
      </c>
      <c r="F270" s="313" t="s">
        <v>11</v>
      </c>
      <c r="G270" s="313" t="s">
        <v>757</v>
      </c>
      <c r="H270" s="313" t="s">
        <v>758</v>
      </c>
      <c r="I270" s="313" t="s">
        <v>759</v>
      </c>
      <c r="J270" s="313" t="s">
        <v>760</v>
      </c>
      <c r="K270" s="313" t="s">
        <v>761</v>
      </c>
      <c r="L270" s="313" t="s">
        <v>762</v>
      </c>
      <c r="M270" s="313" t="s">
        <v>763</v>
      </c>
      <c r="N270" s="313"/>
      <c r="O270" s="313" t="s">
        <v>348</v>
      </c>
      <c r="P270" s="313" t="s">
        <v>699</v>
      </c>
      <c r="Q270" s="313" t="s">
        <v>343</v>
      </c>
      <c r="R270" s="313">
        <v>128</v>
      </c>
      <c r="S270" s="313"/>
      <c r="T270" s="313"/>
    </row>
    <row r="271" spans="1:20" ht="15" customHeight="1">
      <c r="A271" s="313" t="s">
        <v>256</v>
      </c>
      <c r="B271" s="313" t="s">
        <v>319</v>
      </c>
      <c r="C271" s="313" t="s">
        <v>7</v>
      </c>
      <c r="D271" s="313" t="s">
        <v>337</v>
      </c>
      <c r="E271" s="313" t="s">
        <v>13</v>
      </c>
      <c r="F271" s="313" t="s">
        <v>11</v>
      </c>
      <c r="G271" s="313" t="s">
        <v>590</v>
      </c>
      <c r="H271" s="313" t="s">
        <v>700</v>
      </c>
      <c r="I271" s="313" t="s">
        <v>362</v>
      </c>
      <c r="J271" s="313" t="s">
        <v>701</v>
      </c>
      <c r="K271" s="313" t="s">
        <v>702</v>
      </c>
      <c r="L271" s="313" t="s">
        <v>703</v>
      </c>
      <c r="M271" s="313" t="s">
        <v>49</v>
      </c>
      <c r="N271" s="313"/>
      <c r="O271" s="313" t="s">
        <v>348</v>
      </c>
      <c r="P271" s="313" t="s">
        <v>699</v>
      </c>
      <c r="Q271" s="313" t="s">
        <v>343</v>
      </c>
      <c r="R271" s="313">
        <v>57.3</v>
      </c>
      <c r="S271" s="313"/>
      <c r="T271" s="313"/>
    </row>
    <row r="272" spans="1:20" ht="15" customHeight="1">
      <c r="A272" s="313" t="s">
        <v>256</v>
      </c>
      <c r="B272" s="313" t="s">
        <v>323</v>
      </c>
      <c r="C272" s="313" t="s">
        <v>7</v>
      </c>
      <c r="D272" s="313" t="s">
        <v>337</v>
      </c>
      <c r="E272" s="313" t="s">
        <v>13</v>
      </c>
      <c r="F272" s="313" t="s">
        <v>11</v>
      </c>
      <c r="G272" s="313" t="s">
        <v>590</v>
      </c>
      <c r="H272" s="313" t="s">
        <v>704</v>
      </c>
      <c r="I272" s="313" t="s">
        <v>362</v>
      </c>
      <c r="J272" s="313" t="s">
        <v>701</v>
      </c>
      <c r="K272" s="313" t="s">
        <v>702</v>
      </c>
      <c r="L272" s="313" t="s">
        <v>705</v>
      </c>
      <c r="M272" s="313" t="s">
        <v>49</v>
      </c>
      <c r="N272" s="313"/>
      <c r="O272" s="313" t="s">
        <v>348</v>
      </c>
      <c r="P272" s="313" t="s">
        <v>699</v>
      </c>
      <c r="Q272" s="313" t="s">
        <v>343</v>
      </c>
      <c r="R272" s="313">
        <v>4.91</v>
      </c>
      <c r="S272" s="313"/>
      <c r="T272" s="313"/>
    </row>
    <row r="273" spans="1:20" ht="15" customHeight="1">
      <c r="A273" s="313" t="s">
        <v>256</v>
      </c>
      <c r="B273" s="313" t="s">
        <v>324</v>
      </c>
      <c r="C273" s="313" t="s">
        <v>7</v>
      </c>
      <c r="D273" s="313" t="s">
        <v>337</v>
      </c>
      <c r="E273" s="313" t="s">
        <v>13</v>
      </c>
      <c r="F273" s="313" t="s">
        <v>11</v>
      </c>
      <c r="G273" s="313" t="s">
        <v>590</v>
      </c>
      <c r="H273" s="313" t="s">
        <v>706</v>
      </c>
      <c r="I273" s="313" t="s">
        <v>362</v>
      </c>
      <c r="J273" s="313" t="s">
        <v>701</v>
      </c>
      <c r="K273" s="313" t="s">
        <v>702</v>
      </c>
      <c r="L273" s="313" t="s">
        <v>707</v>
      </c>
      <c r="M273" s="313" t="s">
        <v>49</v>
      </c>
      <c r="N273" s="313"/>
      <c r="O273" s="313" t="s">
        <v>348</v>
      </c>
      <c r="P273" s="313" t="s">
        <v>699</v>
      </c>
      <c r="Q273" s="313" t="s">
        <v>343</v>
      </c>
      <c r="R273" s="313">
        <v>19.600000000000001</v>
      </c>
      <c r="S273" s="313"/>
      <c r="T273" s="313"/>
    </row>
    <row r="274" spans="1:20" ht="15" customHeight="1">
      <c r="A274" s="313" t="s">
        <v>256</v>
      </c>
      <c r="B274" s="313" t="s">
        <v>325</v>
      </c>
      <c r="C274" s="313" t="s">
        <v>7</v>
      </c>
      <c r="D274" s="313" t="s">
        <v>337</v>
      </c>
      <c r="E274" s="313" t="s">
        <v>13</v>
      </c>
      <c r="F274" s="313" t="s">
        <v>11</v>
      </c>
      <c r="G274" s="313"/>
      <c r="H274" s="313"/>
      <c r="I274" s="313"/>
      <c r="J274" s="313"/>
      <c r="K274" s="313"/>
      <c r="L274" s="313"/>
      <c r="M274" s="313"/>
      <c r="N274" s="313"/>
      <c r="O274" s="313"/>
      <c r="P274" s="313"/>
      <c r="Q274" s="313"/>
      <c r="R274" s="313">
        <v>0</v>
      </c>
      <c r="S274" s="313"/>
      <c r="T274" s="313"/>
    </row>
    <row r="275" spans="1:20" ht="15" customHeight="1">
      <c r="A275" s="313" t="s">
        <v>256</v>
      </c>
      <c r="B275" s="313" t="s">
        <v>313</v>
      </c>
      <c r="C275" s="313" t="s">
        <v>7</v>
      </c>
      <c r="D275" s="313" t="s">
        <v>337</v>
      </c>
      <c r="E275" s="313" t="s">
        <v>13</v>
      </c>
      <c r="F275" s="313" t="s">
        <v>11</v>
      </c>
      <c r="G275" s="313"/>
      <c r="H275" s="313"/>
      <c r="I275" s="313"/>
      <c r="J275" s="313"/>
      <c r="K275" s="313"/>
      <c r="L275" s="313"/>
      <c r="M275" s="313"/>
      <c r="N275" s="313"/>
      <c r="O275" s="313"/>
      <c r="P275" s="313"/>
      <c r="Q275" s="313"/>
      <c r="R275" s="313">
        <v>57.3</v>
      </c>
      <c r="S275" s="313"/>
      <c r="T275" s="313"/>
    </row>
    <row r="276" spans="1:20" ht="15" customHeight="1">
      <c r="A276" s="313" t="s">
        <v>256</v>
      </c>
      <c r="B276" s="313" t="s">
        <v>312</v>
      </c>
      <c r="C276" s="313" t="s">
        <v>7</v>
      </c>
      <c r="D276" s="313" t="s">
        <v>337</v>
      </c>
      <c r="E276" s="313" t="s">
        <v>13</v>
      </c>
      <c r="F276" s="313" t="s">
        <v>11</v>
      </c>
      <c r="G276" s="313"/>
      <c r="H276" s="313"/>
      <c r="I276" s="313"/>
      <c r="J276" s="313"/>
      <c r="K276" s="313"/>
      <c r="L276" s="313"/>
      <c r="M276" s="313"/>
      <c r="N276" s="313"/>
      <c r="O276" s="313"/>
      <c r="P276" s="313"/>
      <c r="Q276" s="313"/>
      <c r="R276" s="313">
        <v>81.900000000000006</v>
      </c>
      <c r="S276" s="313"/>
      <c r="T276" s="313"/>
    </row>
    <row r="277" spans="1:20" ht="15" customHeight="1">
      <c r="A277" s="313" t="s">
        <v>256</v>
      </c>
      <c r="B277" s="313" t="s">
        <v>322</v>
      </c>
      <c r="C277" s="313" t="s">
        <v>7</v>
      </c>
      <c r="D277" s="313" t="s">
        <v>337</v>
      </c>
      <c r="E277" s="313" t="s">
        <v>13</v>
      </c>
      <c r="F277" s="313" t="s">
        <v>11</v>
      </c>
      <c r="G277" s="313"/>
      <c r="H277" s="313"/>
      <c r="I277" s="313"/>
      <c r="J277" s="313"/>
      <c r="K277" s="313"/>
      <c r="L277" s="313"/>
      <c r="M277" s="313"/>
      <c r="N277" s="313"/>
      <c r="O277" s="313"/>
      <c r="P277" s="313"/>
      <c r="Q277" s="313"/>
      <c r="R277" s="313">
        <v>24.6</v>
      </c>
      <c r="S277" s="313"/>
      <c r="T277" s="313"/>
    </row>
    <row r="278" spans="1:20" ht="15" customHeight="1">
      <c r="A278" s="313" t="s">
        <v>256</v>
      </c>
      <c r="B278" s="313" t="s">
        <v>321</v>
      </c>
      <c r="C278" s="313" t="s">
        <v>7</v>
      </c>
      <c r="D278" s="313" t="s">
        <v>337</v>
      </c>
      <c r="E278" s="313" t="s">
        <v>13</v>
      </c>
      <c r="F278" s="313" t="s">
        <v>11</v>
      </c>
      <c r="G278" s="313" t="s">
        <v>590</v>
      </c>
      <c r="H278" s="313" t="s">
        <v>994</v>
      </c>
      <c r="I278" s="313" t="s">
        <v>362</v>
      </c>
      <c r="J278" s="313" t="s">
        <v>701</v>
      </c>
      <c r="K278" s="313" t="s">
        <v>702</v>
      </c>
      <c r="L278" s="313" t="s">
        <v>995</v>
      </c>
      <c r="M278" s="313" t="s">
        <v>49</v>
      </c>
      <c r="N278" s="313"/>
      <c r="O278" s="313" t="s">
        <v>348</v>
      </c>
      <c r="P278" s="313" t="s">
        <v>699</v>
      </c>
      <c r="Q278" s="313" t="s">
        <v>343</v>
      </c>
      <c r="R278" s="313">
        <v>24.6</v>
      </c>
      <c r="S278" s="313"/>
      <c r="T278" s="313"/>
    </row>
    <row r="279" spans="1:20" ht="15" customHeight="1">
      <c r="A279" s="313" t="s">
        <v>258</v>
      </c>
      <c r="B279" s="313" t="s">
        <v>332</v>
      </c>
      <c r="C279" s="313" t="s">
        <v>7</v>
      </c>
      <c r="D279" s="313" t="s">
        <v>337</v>
      </c>
      <c r="E279" s="313" t="s">
        <v>13</v>
      </c>
      <c r="F279" s="313" t="s">
        <v>11</v>
      </c>
      <c r="G279" s="313"/>
      <c r="H279" s="313"/>
      <c r="I279" s="313"/>
      <c r="J279" s="313"/>
      <c r="K279" s="313"/>
      <c r="L279" s="313"/>
      <c r="M279" s="313"/>
      <c r="N279" s="313"/>
      <c r="O279" s="313"/>
      <c r="P279" s="313"/>
      <c r="Q279" s="313"/>
      <c r="R279" s="313">
        <v>355</v>
      </c>
      <c r="S279" s="313"/>
      <c r="T279" s="313"/>
    </row>
    <row r="280" spans="1:20" ht="15" customHeight="1">
      <c r="A280" s="313" t="s">
        <v>258</v>
      </c>
      <c r="B280" s="313" t="s">
        <v>315</v>
      </c>
      <c r="C280" s="313" t="s">
        <v>7</v>
      </c>
      <c r="D280" s="313" t="s">
        <v>337</v>
      </c>
      <c r="E280" s="313" t="s">
        <v>13</v>
      </c>
      <c r="F280" s="313" t="s">
        <v>11</v>
      </c>
      <c r="G280" s="313"/>
      <c r="H280" s="313"/>
      <c r="I280" s="313"/>
      <c r="J280" s="313"/>
      <c r="K280" s="313"/>
      <c r="L280" s="313"/>
      <c r="M280" s="313"/>
      <c r="N280" s="313"/>
      <c r="O280" s="313"/>
      <c r="P280" s="313"/>
      <c r="Q280" s="313"/>
      <c r="R280" s="313">
        <v>482</v>
      </c>
      <c r="S280" s="313"/>
      <c r="T280" s="313"/>
    </row>
    <row r="281" spans="1:20" ht="15" customHeight="1">
      <c r="A281" s="313" t="s">
        <v>258</v>
      </c>
      <c r="B281" s="313" t="s">
        <v>314</v>
      </c>
      <c r="C281" s="313" t="s">
        <v>7</v>
      </c>
      <c r="D281" s="313" t="s">
        <v>337</v>
      </c>
      <c r="E281" s="313" t="s">
        <v>13</v>
      </c>
      <c r="F281" s="313" t="s">
        <v>11</v>
      </c>
      <c r="G281" s="313"/>
      <c r="H281" s="313"/>
      <c r="I281" s="313"/>
      <c r="J281" s="313"/>
      <c r="K281" s="313"/>
      <c r="L281" s="313"/>
      <c r="M281" s="313"/>
      <c r="N281" s="313"/>
      <c r="O281" s="313"/>
      <c r="P281" s="313"/>
      <c r="Q281" s="313"/>
      <c r="R281" s="313">
        <v>482</v>
      </c>
      <c r="S281" s="313"/>
      <c r="T281" s="313"/>
    </row>
    <row r="282" spans="1:20" ht="15" customHeight="1">
      <c r="A282" s="313" t="s">
        <v>258</v>
      </c>
      <c r="B282" s="313" t="s">
        <v>317</v>
      </c>
      <c r="C282" s="313" t="s">
        <v>7</v>
      </c>
      <c r="D282" s="313" t="s">
        <v>337</v>
      </c>
      <c r="E282" s="313" t="s">
        <v>13</v>
      </c>
      <c r="F282" s="313" t="s">
        <v>11</v>
      </c>
      <c r="G282" s="313"/>
      <c r="H282" s="313"/>
      <c r="I282" s="313"/>
      <c r="J282" s="313"/>
      <c r="K282" s="313"/>
      <c r="L282" s="313"/>
      <c r="M282" s="313"/>
      <c r="N282" s="313"/>
      <c r="O282" s="313"/>
      <c r="P282" s="313"/>
      <c r="Q282" s="313"/>
      <c r="R282" s="313">
        <v>316</v>
      </c>
      <c r="S282" s="313"/>
      <c r="T282" s="313"/>
    </row>
    <row r="283" spans="1:20" ht="15" customHeight="1">
      <c r="A283" s="313" t="s">
        <v>258</v>
      </c>
      <c r="B283" s="313" t="s">
        <v>318</v>
      </c>
      <c r="C283" s="313" t="s">
        <v>7</v>
      </c>
      <c r="D283" s="313" t="s">
        <v>337</v>
      </c>
      <c r="E283" s="313" t="s">
        <v>13</v>
      </c>
      <c r="F283" s="313" t="s">
        <v>11</v>
      </c>
      <c r="G283" s="313"/>
      <c r="H283" s="313"/>
      <c r="I283" s="313"/>
      <c r="J283" s="313"/>
      <c r="K283" s="313"/>
      <c r="L283" s="313"/>
      <c r="M283" s="313"/>
      <c r="N283" s="313"/>
      <c r="O283" s="313"/>
      <c r="P283" s="313"/>
      <c r="Q283" s="313"/>
      <c r="R283" s="313">
        <v>143</v>
      </c>
      <c r="S283" s="313"/>
      <c r="T283" s="313"/>
    </row>
    <row r="284" spans="1:20" ht="15" customHeight="1">
      <c r="A284" s="313" t="s">
        <v>258</v>
      </c>
      <c r="B284" s="313" t="s">
        <v>313</v>
      </c>
      <c r="C284" s="313" t="s">
        <v>7</v>
      </c>
      <c r="D284" s="313" t="s">
        <v>337</v>
      </c>
      <c r="E284" s="313" t="s">
        <v>13</v>
      </c>
      <c r="F284" s="313" t="s">
        <v>11</v>
      </c>
      <c r="G284" s="313"/>
      <c r="H284" s="313"/>
      <c r="I284" s="313"/>
      <c r="J284" s="313"/>
      <c r="K284" s="313"/>
      <c r="L284" s="313"/>
      <c r="M284" s="313"/>
      <c r="N284" s="313"/>
      <c r="O284" s="313"/>
      <c r="P284" s="313"/>
      <c r="Q284" s="313"/>
      <c r="R284" s="313">
        <v>941</v>
      </c>
      <c r="S284" s="313"/>
      <c r="T284" s="313"/>
    </row>
    <row r="285" spans="1:20" ht="15" customHeight="1">
      <c r="A285" s="313" t="s">
        <v>258</v>
      </c>
      <c r="B285" s="313" t="s">
        <v>316</v>
      </c>
      <c r="C285" s="313" t="s">
        <v>7</v>
      </c>
      <c r="D285" s="313" t="s">
        <v>337</v>
      </c>
      <c r="E285" s="313" t="s">
        <v>13</v>
      </c>
      <c r="F285" s="313" t="s">
        <v>11</v>
      </c>
      <c r="G285" s="313"/>
      <c r="H285" s="313"/>
      <c r="I285" s="313"/>
      <c r="J285" s="313"/>
      <c r="K285" s="313"/>
      <c r="L285" s="313"/>
      <c r="M285" s="313"/>
      <c r="N285" s="313"/>
      <c r="O285" s="313"/>
      <c r="P285" s="313"/>
      <c r="Q285" s="313"/>
      <c r="R285" s="313">
        <v>459</v>
      </c>
      <c r="S285" s="313"/>
      <c r="T285" s="313"/>
    </row>
    <row r="286" spans="1:20" ht="15" customHeight="1">
      <c r="A286" s="313" t="s">
        <v>258</v>
      </c>
      <c r="B286" s="313" t="s">
        <v>312</v>
      </c>
      <c r="C286" s="313" t="s">
        <v>7</v>
      </c>
      <c r="D286" s="313" t="s">
        <v>337</v>
      </c>
      <c r="E286" s="313" t="s">
        <v>13</v>
      </c>
      <c r="F286" s="313" t="s">
        <v>11</v>
      </c>
      <c r="G286" s="313"/>
      <c r="H286" s="313"/>
      <c r="I286" s="313"/>
      <c r="J286" s="313"/>
      <c r="K286" s="313"/>
      <c r="L286" s="313"/>
      <c r="M286" s="313"/>
      <c r="N286" s="313"/>
      <c r="O286" s="313"/>
      <c r="P286" s="313"/>
      <c r="Q286" s="313"/>
      <c r="R286" s="313">
        <v>941</v>
      </c>
      <c r="S286" s="313"/>
      <c r="T286" s="313"/>
    </row>
    <row r="287" spans="1:20" ht="15" customHeight="1">
      <c r="A287" s="313" t="s">
        <v>259</v>
      </c>
      <c r="B287" s="313" t="s">
        <v>332</v>
      </c>
      <c r="C287" s="313" t="s">
        <v>7</v>
      </c>
      <c r="D287" s="313" t="s">
        <v>337</v>
      </c>
      <c r="E287" s="313" t="s">
        <v>13</v>
      </c>
      <c r="F287" s="313" t="s">
        <v>11</v>
      </c>
      <c r="G287" s="313" t="s">
        <v>337</v>
      </c>
      <c r="H287" s="313" t="s">
        <v>369</v>
      </c>
      <c r="I287" s="313" t="s">
        <v>251</v>
      </c>
      <c r="J287" s="313"/>
      <c r="K287" s="313" t="s">
        <v>339</v>
      </c>
      <c r="L287" s="313" t="s">
        <v>370</v>
      </c>
      <c r="M287" s="313" t="s">
        <v>48</v>
      </c>
      <c r="N287" s="313"/>
      <c r="O287" s="313" t="s">
        <v>341</v>
      </c>
      <c r="P287" s="313" t="s">
        <v>342</v>
      </c>
      <c r="Q287" s="313" t="s">
        <v>343</v>
      </c>
      <c r="R287" s="313">
        <v>317</v>
      </c>
      <c r="S287" s="313"/>
      <c r="T287" s="313"/>
    </row>
    <row r="288" spans="1:20" ht="15" customHeight="1">
      <c r="A288" s="313" t="s">
        <v>259</v>
      </c>
      <c r="B288" s="313" t="s">
        <v>314</v>
      </c>
      <c r="C288" s="313" t="s">
        <v>7</v>
      </c>
      <c r="D288" s="313" t="s">
        <v>337</v>
      </c>
      <c r="E288" s="313" t="s">
        <v>13</v>
      </c>
      <c r="F288" s="313" t="s">
        <v>11</v>
      </c>
      <c r="G288" s="313" t="s">
        <v>449</v>
      </c>
      <c r="H288" s="313" t="s">
        <v>748</v>
      </c>
      <c r="I288" s="313" t="s">
        <v>251</v>
      </c>
      <c r="J288" s="313" t="s">
        <v>730</v>
      </c>
      <c r="K288" s="313" t="s">
        <v>702</v>
      </c>
      <c r="L288" s="313" t="s">
        <v>749</v>
      </c>
      <c r="M288" s="313" t="s">
        <v>48</v>
      </c>
      <c r="N288" s="313"/>
      <c r="O288" s="313" t="s">
        <v>348</v>
      </c>
      <c r="P288" s="313" t="s">
        <v>699</v>
      </c>
      <c r="Q288" s="313" t="s">
        <v>343</v>
      </c>
      <c r="R288" s="313">
        <v>332</v>
      </c>
      <c r="S288" s="313"/>
      <c r="T288" s="313"/>
    </row>
    <row r="289" spans="1:20" ht="15" customHeight="1">
      <c r="A289" s="313" t="s">
        <v>259</v>
      </c>
      <c r="B289" s="313" t="s">
        <v>317</v>
      </c>
      <c r="C289" s="313" t="s">
        <v>7</v>
      </c>
      <c r="D289" s="313" t="s">
        <v>337</v>
      </c>
      <c r="E289" s="313" t="s">
        <v>13</v>
      </c>
      <c r="F289" s="313" t="s">
        <v>11</v>
      </c>
      <c r="G289" s="313" t="s">
        <v>449</v>
      </c>
      <c r="H289" s="313" t="s">
        <v>750</v>
      </c>
      <c r="I289" s="313" t="s">
        <v>251</v>
      </c>
      <c r="J289" s="313" t="s">
        <v>730</v>
      </c>
      <c r="K289" s="313" t="s">
        <v>702</v>
      </c>
      <c r="L289" s="313" t="s">
        <v>751</v>
      </c>
      <c r="M289" s="313" t="s">
        <v>48</v>
      </c>
      <c r="N289" s="313"/>
      <c r="O289" s="313" t="s">
        <v>348</v>
      </c>
      <c r="P289" s="313" t="s">
        <v>699</v>
      </c>
      <c r="Q289" s="313" t="s">
        <v>343</v>
      </c>
      <c r="R289" s="313">
        <v>287</v>
      </c>
      <c r="S289" s="313"/>
      <c r="T289" s="313"/>
    </row>
    <row r="290" spans="1:20" ht="15" customHeight="1">
      <c r="A290" s="313" t="s">
        <v>259</v>
      </c>
      <c r="B290" s="313" t="s">
        <v>318</v>
      </c>
      <c r="C290" s="313" t="s">
        <v>7</v>
      </c>
      <c r="D290" s="313" t="s">
        <v>337</v>
      </c>
      <c r="E290" s="313" t="s">
        <v>13</v>
      </c>
      <c r="F290" s="313" t="s">
        <v>11</v>
      </c>
      <c r="G290" s="313" t="s">
        <v>449</v>
      </c>
      <c r="H290" s="313" t="s">
        <v>752</v>
      </c>
      <c r="I290" s="313" t="s">
        <v>251</v>
      </c>
      <c r="J290" s="313" t="s">
        <v>730</v>
      </c>
      <c r="K290" s="313" t="s">
        <v>702</v>
      </c>
      <c r="L290" s="313" t="s">
        <v>753</v>
      </c>
      <c r="M290" s="313" t="s">
        <v>48</v>
      </c>
      <c r="N290" s="313"/>
      <c r="O290" s="313" t="s">
        <v>348</v>
      </c>
      <c r="P290" s="313" t="s">
        <v>699</v>
      </c>
      <c r="Q290" s="313" t="s">
        <v>343</v>
      </c>
      <c r="R290" s="313">
        <v>76.599999999999994</v>
      </c>
      <c r="S290" s="313"/>
      <c r="T290" s="313"/>
    </row>
    <row r="291" spans="1:20" ht="15" customHeight="1">
      <c r="A291" s="313" t="s">
        <v>259</v>
      </c>
      <c r="B291" s="313" t="s">
        <v>313</v>
      </c>
      <c r="C291" s="313" t="s">
        <v>7</v>
      </c>
      <c r="D291" s="313" t="s">
        <v>337</v>
      </c>
      <c r="E291" s="313" t="s">
        <v>13</v>
      </c>
      <c r="F291" s="313" t="s">
        <v>11</v>
      </c>
      <c r="G291" s="313"/>
      <c r="H291" s="313"/>
      <c r="I291" s="313"/>
      <c r="J291" s="313"/>
      <c r="K291" s="313"/>
      <c r="L291" s="313"/>
      <c r="M291" s="313"/>
      <c r="N291" s="313"/>
      <c r="O291" s="313"/>
      <c r="P291" s="313"/>
      <c r="Q291" s="313"/>
      <c r="R291" s="313">
        <v>696</v>
      </c>
      <c r="S291" s="313"/>
      <c r="T291" s="313"/>
    </row>
    <row r="292" spans="1:20" ht="15" customHeight="1">
      <c r="A292" s="313" t="s">
        <v>259</v>
      </c>
      <c r="B292" s="313" t="s">
        <v>316</v>
      </c>
      <c r="C292" s="313" t="s">
        <v>7</v>
      </c>
      <c r="D292" s="313" t="s">
        <v>337</v>
      </c>
      <c r="E292" s="313" t="s">
        <v>13</v>
      </c>
      <c r="F292" s="313" t="s">
        <v>11</v>
      </c>
      <c r="G292" s="313" t="s">
        <v>449</v>
      </c>
      <c r="H292" s="313" t="s">
        <v>750</v>
      </c>
      <c r="I292" s="313" t="s">
        <v>251</v>
      </c>
      <c r="J292" s="313" t="s">
        <v>730</v>
      </c>
      <c r="K292" s="313" t="s">
        <v>702</v>
      </c>
      <c r="L292" s="313" t="s">
        <v>751</v>
      </c>
      <c r="M292" s="313" t="s">
        <v>48</v>
      </c>
      <c r="N292" s="313"/>
      <c r="O292" s="313" t="s">
        <v>348</v>
      </c>
      <c r="P292" s="313" t="s">
        <v>699</v>
      </c>
      <c r="Q292" s="313" t="s">
        <v>343</v>
      </c>
      <c r="R292" s="313">
        <v>364</v>
      </c>
      <c r="S292" s="313"/>
      <c r="T292" s="313"/>
    </row>
    <row r="293" spans="1:20" ht="15" customHeight="1">
      <c r="A293" s="313" t="s">
        <v>259</v>
      </c>
      <c r="B293" s="313" t="s">
        <v>312</v>
      </c>
      <c r="C293" s="313" t="s">
        <v>7</v>
      </c>
      <c r="D293" s="313" t="s">
        <v>337</v>
      </c>
      <c r="E293" s="313" t="s">
        <v>13</v>
      </c>
      <c r="F293" s="313" t="s">
        <v>11</v>
      </c>
      <c r="G293" s="313"/>
      <c r="H293" s="313"/>
      <c r="I293" s="313"/>
      <c r="J293" s="313"/>
      <c r="K293" s="313"/>
      <c r="L293" s="313"/>
      <c r="M293" s="313"/>
      <c r="N293" s="313"/>
      <c r="O293" s="313"/>
      <c r="P293" s="313"/>
      <c r="Q293" s="313"/>
      <c r="R293" s="313">
        <v>696</v>
      </c>
      <c r="S293" s="313"/>
      <c r="T293" s="313"/>
    </row>
    <row r="294" spans="1:20" ht="15" customHeight="1">
      <c r="A294" s="313" t="s">
        <v>259</v>
      </c>
      <c r="B294" s="313" t="s">
        <v>315</v>
      </c>
      <c r="C294" s="313" t="s">
        <v>7</v>
      </c>
      <c r="D294" s="313" t="s">
        <v>337</v>
      </c>
      <c r="E294" s="313" t="s">
        <v>13</v>
      </c>
      <c r="F294" s="313" t="s">
        <v>11</v>
      </c>
      <c r="G294" s="313"/>
      <c r="H294" s="313"/>
      <c r="I294" s="313"/>
      <c r="J294" s="313"/>
      <c r="K294" s="313"/>
      <c r="L294" s="313"/>
      <c r="M294" s="313"/>
      <c r="N294" s="313"/>
      <c r="O294" s="313"/>
      <c r="P294" s="313"/>
      <c r="Q294" s="313"/>
      <c r="R294" s="313">
        <v>332</v>
      </c>
      <c r="S294" s="313"/>
      <c r="T294" s="313"/>
    </row>
    <row r="295" spans="1:20" ht="15" customHeight="1">
      <c r="A295" s="313" t="s">
        <v>260</v>
      </c>
      <c r="B295" s="313" t="s">
        <v>332</v>
      </c>
      <c r="C295" s="313" t="s">
        <v>7</v>
      </c>
      <c r="D295" s="313" t="s">
        <v>337</v>
      </c>
      <c r="E295" s="313" t="s">
        <v>13</v>
      </c>
      <c r="F295" s="313" t="s">
        <v>11</v>
      </c>
      <c r="G295" s="313"/>
      <c r="H295" s="313"/>
      <c r="I295" s="313"/>
      <c r="J295" s="313"/>
      <c r="K295" s="313"/>
      <c r="L295" s="313"/>
      <c r="M295" s="313"/>
      <c r="N295" s="313"/>
      <c r="O295" s="313"/>
      <c r="P295" s="313"/>
      <c r="Q295" s="313"/>
      <c r="R295" s="313">
        <v>144</v>
      </c>
      <c r="S295" s="313">
        <v>0</v>
      </c>
      <c r="T295" s="313">
        <v>317</v>
      </c>
    </row>
    <row r="296" spans="1:20" ht="15" customHeight="1">
      <c r="A296" s="313" t="s">
        <v>260</v>
      </c>
      <c r="B296" s="313" t="s">
        <v>314</v>
      </c>
      <c r="C296" s="313" t="s">
        <v>7</v>
      </c>
      <c r="D296" s="313" t="s">
        <v>337</v>
      </c>
      <c r="E296" s="313" t="s">
        <v>13</v>
      </c>
      <c r="F296" s="313" t="s">
        <v>11</v>
      </c>
      <c r="G296" s="313"/>
      <c r="H296" s="313"/>
      <c r="I296" s="313"/>
      <c r="J296" s="313"/>
      <c r="K296" s="313"/>
      <c r="L296" s="313"/>
      <c r="M296" s="313"/>
      <c r="N296" s="313"/>
      <c r="O296" s="313"/>
      <c r="P296" s="313"/>
      <c r="Q296" s="313"/>
      <c r="R296" s="313">
        <v>151</v>
      </c>
      <c r="S296" s="313">
        <v>0</v>
      </c>
      <c r="T296" s="313">
        <v>332</v>
      </c>
    </row>
    <row r="297" spans="1:20" ht="15" customHeight="1">
      <c r="A297" s="313" t="s">
        <v>260</v>
      </c>
      <c r="B297" s="313" t="s">
        <v>317</v>
      </c>
      <c r="C297" s="313" t="s">
        <v>7</v>
      </c>
      <c r="D297" s="313" t="s">
        <v>337</v>
      </c>
      <c r="E297" s="313" t="s">
        <v>13</v>
      </c>
      <c r="F297" s="313" t="s">
        <v>11</v>
      </c>
      <c r="G297" s="313"/>
      <c r="H297" s="313"/>
      <c r="I297" s="313"/>
      <c r="J297" s="313"/>
      <c r="K297" s="313"/>
      <c r="L297" s="313"/>
      <c r="M297" s="313"/>
      <c r="N297" s="313"/>
      <c r="O297" s="313"/>
      <c r="P297" s="313"/>
      <c r="Q297" s="313"/>
      <c r="R297" s="313">
        <v>131</v>
      </c>
      <c r="S297" s="313">
        <v>0</v>
      </c>
      <c r="T297" s="313">
        <v>287</v>
      </c>
    </row>
    <row r="298" spans="1:20" ht="15" customHeight="1">
      <c r="A298" s="313" t="s">
        <v>260</v>
      </c>
      <c r="B298" s="313" t="s">
        <v>318</v>
      </c>
      <c r="C298" s="313" t="s">
        <v>7</v>
      </c>
      <c r="D298" s="313" t="s">
        <v>337</v>
      </c>
      <c r="E298" s="313" t="s">
        <v>13</v>
      </c>
      <c r="F298" s="313" t="s">
        <v>11</v>
      </c>
      <c r="G298" s="313"/>
      <c r="H298" s="313"/>
      <c r="I298" s="313"/>
      <c r="J298" s="313"/>
      <c r="K298" s="313"/>
      <c r="L298" s="313"/>
      <c r="M298" s="313"/>
      <c r="N298" s="313"/>
      <c r="O298" s="313"/>
      <c r="P298" s="313"/>
      <c r="Q298" s="313"/>
      <c r="R298" s="313">
        <v>34.799999999999997</v>
      </c>
      <c r="S298" s="313">
        <v>0</v>
      </c>
      <c r="T298" s="313">
        <v>76.599999999999994</v>
      </c>
    </row>
    <row r="299" spans="1:20" ht="15" customHeight="1">
      <c r="A299" s="313" t="s">
        <v>260</v>
      </c>
      <c r="B299" s="313" t="s">
        <v>313</v>
      </c>
      <c r="C299" s="313" t="s">
        <v>7</v>
      </c>
      <c r="D299" s="313" t="s">
        <v>337</v>
      </c>
      <c r="E299" s="313" t="s">
        <v>13</v>
      </c>
      <c r="F299" s="313" t="s">
        <v>11</v>
      </c>
      <c r="G299" s="313"/>
      <c r="H299" s="313"/>
      <c r="I299" s="313"/>
      <c r="J299" s="313"/>
      <c r="K299" s="313"/>
      <c r="L299" s="313"/>
      <c r="M299" s="313"/>
      <c r="N299" s="313"/>
      <c r="O299" s="313"/>
      <c r="P299" s="313"/>
      <c r="Q299" s="313"/>
      <c r="R299" s="313">
        <v>316</v>
      </c>
      <c r="S299" s="313">
        <v>0</v>
      </c>
      <c r="T299" s="313">
        <v>364</v>
      </c>
    </row>
    <row r="300" spans="1:20" ht="15" customHeight="1">
      <c r="A300" s="313" t="s">
        <v>260</v>
      </c>
      <c r="B300" s="313" t="s">
        <v>316</v>
      </c>
      <c r="C300" s="313" t="s">
        <v>7</v>
      </c>
      <c r="D300" s="313" t="s">
        <v>337</v>
      </c>
      <c r="E300" s="313" t="s">
        <v>13</v>
      </c>
      <c r="F300" s="313" t="s">
        <v>11</v>
      </c>
      <c r="G300" s="313"/>
      <c r="H300" s="313"/>
      <c r="I300" s="313"/>
      <c r="J300" s="313"/>
      <c r="K300" s="313"/>
      <c r="L300" s="313"/>
      <c r="M300" s="313"/>
      <c r="N300" s="313"/>
      <c r="O300" s="313"/>
      <c r="P300" s="313"/>
      <c r="Q300" s="313"/>
      <c r="R300" s="313">
        <v>165</v>
      </c>
      <c r="S300" s="313">
        <v>0</v>
      </c>
      <c r="T300" s="313">
        <v>287</v>
      </c>
    </row>
    <row r="301" spans="1:20" ht="15" customHeight="1">
      <c r="A301" s="313" t="s">
        <v>260</v>
      </c>
      <c r="B301" s="313" t="s">
        <v>312</v>
      </c>
      <c r="C301" s="313" t="s">
        <v>7</v>
      </c>
      <c r="D301" s="313" t="s">
        <v>337</v>
      </c>
      <c r="E301" s="313" t="s">
        <v>13</v>
      </c>
      <c r="F301" s="313" t="s">
        <v>11</v>
      </c>
      <c r="G301" s="313"/>
      <c r="H301" s="313"/>
      <c r="I301" s="313"/>
      <c r="J301" s="313"/>
      <c r="K301" s="313"/>
      <c r="L301" s="313"/>
      <c r="M301" s="313"/>
      <c r="N301" s="313"/>
      <c r="O301" s="313"/>
      <c r="P301" s="313"/>
      <c r="Q301" s="313"/>
      <c r="R301" s="313">
        <v>316</v>
      </c>
      <c r="S301" s="313">
        <v>0</v>
      </c>
      <c r="T301" s="313">
        <v>364</v>
      </c>
    </row>
    <row r="302" spans="1:20" ht="15" customHeight="1">
      <c r="A302" s="313" t="s">
        <v>260</v>
      </c>
      <c r="B302" s="313" t="s">
        <v>315</v>
      </c>
      <c r="C302" s="313" t="s">
        <v>7</v>
      </c>
      <c r="D302" s="313" t="s">
        <v>337</v>
      </c>
      <c r="E302" s="313" t="s">
        <v>13</v>
      </c>
      <c r="F302" s="313" t="s">
        <v>11</v>
      </c>
      <c r="G302" s="313"/>
      <c r="H302" s="313"/>
      <c r="I302" s="313"/>
      <c r="J302" s="313"/>
      <c r="K302" s="313"/>
      <c r="L302" s="313"/>
      <c r="M302" s="313"/>
      <c r="N302" s="313"/>
      <c r="O302" s="313"/>
      <c r="P302" s="313"/>
      <c r="Q302" s="313"/>
      <c r="R302" s="313">
        <v>151</v>
      </c>
      <c r="S302" s="313">
        <v>0</v>
      </c>
      <c r="T302" s="313">
        <v>332</v>
      </c>
    </row>
    <row r="303" spans="1:20" ht="15" customHeight="1">
      <c r="A303" s="313" t="s">
        <v>261</v>
      </c>
      <c r="B303" s="313" t="s">
        <v>332</v>
      </c>
      <c r="C303" s="313" t="s">
        <v>7</v>
      </c>
      <c r="D303" s="313" t="s">
        <v>337</v>
      </c>
      <c r="E303" s="313" t="s">
        <v>13</v>
      </c>
      <c r="F303" s="313" t="s">
        <v>11</v>
      </c>
      <c r="G303" s="313"/>
      <c r="H303" s="313"/>
      <c r="I303" s="313"/>
      <c r="J303" s="313"/>
      <c r="K303" s="313"/>
      <c r="L303" s="313"/>
      <c r="M303" s="313"/>
      <c r="N303" s="313"/>
      <c r="O303" s="313"/>
      <c r="P303" s="313"/>
      <c r="Q303" s="313"/>
      <c r="R303" s="313">
        <v>144</v>
      </c>
      <c r="S303" s="313">
        <v>0</v>
      </c>
      <c r="T303" s="313">
        <v>317</v>
      </c>
    </row>
    <row r="304" spans="1:20" ht="15" customHeight="1">
      <c r="A304" s="313" t="s">
        <v>261</v>
      </c>
      <c r="B304" s="313" t="s">
        <v>314</v>
      </c>
      <c r="C304" s="313" t="s">
        <v>7</v>
      </c>
      <c r="D304" s="313" t="s">
        <v>337</v>
      </c>
      <c r="E304" s="313" t="s">
        <v>13</v>
      </c>
      <c r="F304" s="313" t="s">
        <v>11</v>
      </c>
      <c r="G304" s="313"/>
      <c r="H304" s="313"/>
      <c r="I304" s="313"/>
      <c r="J304" s="313"/>
      <c r="K304" s="313"/>
      <c r="L304" s="313"/>
      <c r="M304" s="313"/>
      <c r="N304" s="313"/>
      <c r="O304" s="313"/>
      <c r="P304" s="313"/>
      <c r="Q304" s="313"/>
      <c r="R304" s="313">
        <v>151</v>
      </c>
      <c r="S304" s="313">
        <v>0</v>
      </c>
      <c r="T304" s="313">
        <v>332</v>
      </c>
    </row>
    <row r="305" spans="1:20" ht="15" customHeight="1">
      <c r="A305" s="313" t="s">
        <v>261</v>
      </c>
      <c r="B305" s="313" t="s">
        <v>317</v>
      </c>
      <c r="C305" s="313" t="s">
        <v>7</v>
      </c>
      <c r="D305" s="313" t="s">
        <v>337</v>
      </c>
      <c r="E305" s="313" t="s">
        <v>13</v>
      </c>
      <c r="F305" s="313" t="s">
        <v>11</v>
      </c>
      <c r="G305" s="313"/>
      <c r="H305" s="313"/>
      <c r="I305" s="313"/>
      <c r="J305" s="313"/>
      <c r="K305" s="313"/>
      <c r="L305" s="313"/>
      <c r="M305" s="313"/>
      <c r="N305" s="313"/>
      <c r="O305" s="313"/>
      <c r="P305" s="313"/>
      <c r="Q305" s="313"/>
      <c r="R305" s="313">
        <v>131</v>
      </c>
      <c r="S305" s="313">
        <v>0</v>
      </c>
      <c r="T305" s="313">
        <v>287</v>
      </c>
    </row>
    <row r="306" spans="1:20" ht="15" customHeight="1">
      <c r="A306" s="313" t="s">
        <v>261</v>
      </c>
      <c r="B306" s="313" t="s">
        <v>318</v>
      </c>
      <c r="C306" s="313" t="s">
        <v>7</v>
      </c>
      <c r="D306" s="313" t="s">
        <v>337</v>
      </c>
      <c r="E306" s="313" t="s">
        <v>13</v>
      </c>
      <c r="F306" s="313" t="s">
        <v>11</v>
      </c>
      <c r="G306" s="313"/>
      <c r="H306" s="313"/>
      <c r="I306" s="313"/>
      <c r="J306" s="313"/>
      <c r="K306" s="313"/>
      <c r="L306" s="313"/>
      <c r="M306" s="313"/>
      <c r="N306" s="313"/>
      <c r="O306" s="313"/>
      <c r="P306" s="313"/>
      <c r="Q306" s="313"/>
      <c r="R306" s="313">
        <v>34.799999999999997</v>
      </c>
      <c r="S306" s="313">
        <v>0</v>
      </c>
      <c r="T306" s="313">
        <v>76.599999999999994</v>
      </c>
    </row>
    <row r="307" spans="1:20" ht="15" customHeight="1">
      <c r="A307" s="313" t="s">
        <v>261</v>
      </c>
      <c r="B307" s="313" t="s">
        <v>313</v>
      </c>
      <c r="C307" s="313" t="s">
        <v>7</v>
      </c>
      <c r="D307" s="313" t="s">
        <v>337</v>
      </c>
      <c r="E307" s="313" t="s">
        <v>13</v>
      </c>
      <c r="F307" s="313" t="s">
        <v>11</v>
      </c>
      <c r="G307" s="313"/>
      <c r="H307" s="313"/>
      <c r="I307" s="313"/>
      <c r="J307" s="313"/>
      <c r="K307" s="313"/>
      <c r="L307" s="313"/>
      <c r="M307" s="313"/>
      <c r="N307" s="313"/>
      <c r="O307" s="313"/>
      <c r="P307" s="313"/>
      <c r="Q307" s="313"/>
      <c r="R307" s="313">
        <v>316</v>
      </c>
      <c r="S307" s="313">
        <v>0</v>
      </c>
      <c r="T307" s="313">
        <v>364</v>
      </c>
    </row>
    <row r="308" spans="1:20" ht="15" customHeight="1">
      <c r="A308" s="313" t="s">
        <v>261</v>
      </c>
      <c r="B308" s="313" t="s">
        <v>316</v>
      </c>
      <c r="C308" s="313" t="s">
        <v>7</v>
      </c>
      <c r="D308" s="313" t="s">
        <v>337</v>
      </c>
      <c r="E308" s="313" t="s">
        <v>13</v>
      </c>
      <c r="F308" s="313" t="s">
        <v>11</v>
      </c>
      <c r="G308" s="313"/>
      <c r="H308" s="313"/>
      <c r="I308" s="313"/>
      <c r="J308" s="313"/>
      <c r="K308" s="313"/>
      <c r="L308" s="313"/>
      <c r="M308" s="313"/>
      <c r="N308" s="313"/>
      <c r="O308" s="313"/>
      <c r="P308" s="313"/>
      <c r="Q308" s="313"/>
      <c r="R308" s="313">
        <v>165</v>
      </c>
      <c r="S308" s="313">
        <v>0</v>
      </c>
      <c r="T308" s="313">
        <v>287</v>
      </c>
    </row>
    <row r="309" spans="1:20" ht="15" customHeight="1">
      <c r="A309" s="313" t="s">
        <v>261</v>
      </c>
      <c r="B309" s="313" t="s">
        <v>312</v>
      </c>
      <c r="C309" s="313" t="s">
        <v>7</v>
      </c>
      <c r="D309" s="313" t="s">
        <v>337</v>
      </c>
      <c r="E309" s="313" t="s">
        <v>13</v>
      </c>
      <c r="F309" s="313" t="s">
        <v>11</v>
      </c>
      <c r="G309" s="313"/>
      <c r="H309" s="313"/>
      <c r="I309" s="313"/>
      <c r="J309" s="313"/>
      <c r="K309" s="313"/>
      <c r="L309" s="313"/>
      <c r="M309" s="313"/>
      <c r="N309" s="313"/>
      <c r="O309" s="313"/>
      <c r="P309" s="313"/>
      <c r="Q309" s="313"/>
      <c r="R309" s="313">
        <v>316</v>
      </c>
      <c r="S309" s="313">
        <v>0</v>
      </c>
      <c r="T309" s="313">
        <v>364</v>
      </c>
    </row>
    <row r="310" spans="1:20" ht="15" customHeight="1">
      <c r="A310" s="313" t="s">
        <v>261</v>
      </c>
      <c r="B310" s="313" t="s">
        <v>315</v>
      </c>
      <c r="C310" s="313" t="s">
        <v>7</v>
      </c>
      <c r="D310" s="313" t="s">
        <v>337</v>
      </c>
      <c r="E310" s="313" t="s">
        <v>13</v>
      </c>
      <c r="F310" s="313" t="s">
        <v>11</v>
      </c>
      <c r="G310" s="313"/>
      <c r="H310" s="313"/>
      <c r="I310" s="313"/>
      <c r="J310" s="313"/>
      <c r="K310" s="313"/>
      <c r="L310" s="313"/>
      <c r="M310" s="313"/>
      <c r="N310" s="313"/>
      <c r="O310" s="313"/>
      <c r="P310" s="313"/>
      <c r="Q310" s="313"/>
      <c r="R310" s="313">
        <v>151</v>
      </c>
      <c r="S310" s="313">
        <v>0</v>
      </c>
      <c r="T310" s="313">
        <v>332</v>
      </c>
    </row>
    <row r="311" spans="1:20" ht="15" customHeight="1">
      <c r="A311" s="313" t="s">
        <v>263</v>
      </c>
      <c r="B311" s="313" t="s">
        <v>332</v>
      </c>
      <c r="C311" s="313" t="s">
        <v>7</v>
      </c>
      <c r="D311" s="313" t="s">
        <v>337</v>
      </c>
      <c r="E311" s="313" t="s">
        <v>13</v>
      </c>
      <c r="F311" s="313" t="s">
        <v>11</v>
      </c>
      <c r="G311" s="313"/>
      <c r="H311" s="313"/>
      <c r="I311" s="313"/>
      <c r="J311" s="313"/>
      <c r="K311" s="313"/>
      <c r="L311" s="313"/>
      <c r="M311" s="313"/>
      <c r="N311" s="313"/>
      <c r="O311" s="313"/>
      <c r="P311" s="313"/>
      <c r="Q311" s="313"/>
      <c r="R311" s="313">
        <v>144</v>
      </c>
      <c r="S311" s="313">
        <v>0</v>
      </c>
      <c r="T311" s="313">
        <v>317</v>
      </c>
    </row>
    <row r="312" spans="1:20" ht="15" customHeight="1">
      <c r="A312" s="313" t="s">
        <v>263</v>
      </c>
      <c r="B312" s="313" t="s">
        <v>314</v>
      </c>
      <c r="C312" s="313" t="s">
        <v>7</v>
      </c>
      <c r="D312" s="313" t="s">
        <v>337</v>
      </c>
      <c r="E312" s="313" t="s">
        <v>13</v>
      </c>
      <c r="F312" s="313" t="s">
        <v>11</v>
      </c>
      <c r="G312" s="313"/>
      <c r="H312" s="313"/>
      <c r="I312" s="313"/>
      <c r="J312" s="313"/>
      <c r="K312" s="313"/>
      <c r="L312" s="313"/>
      <c r="M312" s="313"/>
      <c r="N312" s="313"/>
      <c r="O312" s="313"/>
      <c r="P312" s="313"/>
      <c r="Q312" s="313"/>
      <c r="R312" s="313">
        <v>151</v>
      </c>
      <c r="S312" s="313">
        <v>0</v>
      </c>
      <c r="T312" s="313">
        <v>332</v>
      </c>
    </row>
    <row r="313" spans="1:20" ht="15" customHeight="1">
      <c r="A313" s="313" t="s">
        <v>263</v>
      </c>
      <c r="B313" s="313" t="s">
        <v>317</v>
      </c>
      <c r="C313" s="313" t="s">
        <v>7</v>
      </c>
      <c r="D313" s="313" t="s">
        <v>337</v>
      </c>
      <c r="E313" s="313" t="s">
        <v>13</v>
      </c>
      <c r="F313" s="313" t="s">
        <v>11</v>
      </c>
      <c r="G313" s="313"/>
      <c r="H313" s="313"/>
      <c r="I313" s="313"/>
      <c r="J313" s="313"/>
      <c r="K313" s="313"/>
      <c r="L313" s="313"/>
      <c r="M313" s="313"/>
      <c r="N313" s="313"/>
      <c r="O313" s="313"/>
      <c r="P313" s="313"/>
      <c r="Q313" s="313"/>
      <c r="R313" s="313">
        <v>131</v>
      </c>
      <c r="S313" s="313">
        <v>0</v>
      </c>
      <c r="T313" s="313">
        <v>287</v>
      </c>
    </row>
    <row r="314" spans="1:20" ht="15" customHeight="1">
      <c r="A314" s="313" t="s">
        <v>263</v>
      </c>
      <c r="B314" s="313" t="s">
        <v>318</v>
      </c>
      <c r="C314" s="313" t="s">
        <v>7</v>
      </c>
      <c r="D314" s="313" t="s">
        <v>337</v>
      </c>
      <c r="E314" s="313" t="s">
        <v>13</v>
      </c>
      <c r="F314" s="313" t="s">
        <v>11</v>
      </c>
      <c r="G314" s="313"/>
      <c r="H314" s="313"/>
      <c r="I314" s="313"/>
      <c r="J314" s="313"/>
      <c r="K314" s="313"/>
      <c r="L314" s="313"/>
      <c r="M314" s="313"/>
      <c r="N314" s="313"/>
      <c r="O314" s="313"/>
      <c r="P314" s="313"/>
      <c r="Q314" s="313"/>
      <c r="R314" s="313">
        <v>34.799999999999997</v>
      </c>
      <c r="S314" s="313">
        <v>0</v>
      </c>
      <c r="T314" s="313">
        <v>76.599999999999994</v>
      </c>
    </row>
    <row r="315" spans="1:20" ht="15" customHeight="1">
      <c r="A315" s="313" t="s">
        <v>263</v>
      </c>
      <c r="B315" s="313" t="s">
        <v>313</v>
      </c>
      <c r="C315" s="313" t="s">
        <v>7</v>
      </c>
      <c r="D315" s="313" t="s">
        <v>337</v>
      </c>
      <c r="E315" s="313" t="s">
        <v>13</v>
      </c>
      <c r="F315" s="313" t="s">
        <v>11</v>
      </c>
      <c r="G315" s="313"/>
      <c r="H315" s="313"/>
      <c r="I315" s="313"/>
      <c r="J315" s="313"/>
      <c r="K315" s="313"/>
      <c r="L315" s="313"/>
      <c r="M315" s="313"/>
      <c r="N315" s="313"/>
      <c r="O315" s="313"/>
      <c r="P315" s="313"/>
      <c r="Q315" s="313"/>
      <c r="R315" s="313">
        <v>316</v>
      </c>
      <c r="S315" s="313">
        <v>0</v>
      </c>
      <c r="T315" s="313">
        <v>364</v>
      </c>
    </row>
    <row r="316" spans="1:20" ht="15" customHeight="1">
      <c r="A316" s="313" t="s">
        <v>263</v>
      </c>
      <c r="B316" s="313" t="s">
        <v>316</v>
      </c>
      <c r="C316" s="313" t="s">
        <v>7</v>
      </c>
      <c r="D316" s="313" t="s">
        <v>337</v>
      </c>
      <c r="E316" s="313" t="s">
        <v>13</v>
      </c>
      <c r="F316" s="313" t="s">
        <v>11</v>
      </c>
      <c r="G316" s="313"/>
      <c r="H316" s="313"/>
      <c r="I316" s="313"/>
      <c r="J316" s="313"/>
      <c r="K316" s="313"/>
      <c r="L316" s="313"/>
      <c r="M316" s="313"/>
      <c r="N316" s="313"/>
      <c r="O316" s="313"/>
      <c r="P316" s="313"/>
      <c r="Q316" s="313"/>
      <c r="R316" s="313">
        <v>165</v>
      </c>
      <c r="S316" s="313">
        <v>0</v>
      </c>
      <c r="T316" s="313">
        <v>287</v>
      </c>
    </row>
    <row r="317" spans="1:20" ht="15" customHeight="1">
      <c r="A317" s="313" t="s">
        <v>263</v>
      </c>
      <c r="B317" s="313" t="s">
        <v>312</v>
      </c>
      <c r="C317" s="313" t="s">
        <v>7</v>
      </c>
      <c r="D317" s="313" t="s">
        <v>337</v>
      </c>
      <c r="E317" s="313" t="s">
        <v>13</v>
      </c>
      <c r="F317" s="313" t="s">
        <v>11</v>
      </c>
      <c r="G317" s="313"/>
      <c r="H317" s="313"/>
      <c r="I317" s="313"/>
      <c r="J317" s="313"/>
      <c r="K317" s="313"/>
      <c r="L317" s="313"/>
      <c r="M317" s="313"/>
      <c r="N317" s="313"/>
      <c r="O317" s="313"/>
      <c r="P317" s="313"/>
      <c r="Q317" s="313"/>
      <c r="R317" s="313">
        <v>316</v>
      </c>
      <c r="S317" s="313">
        <v>0</v>
      </c>
      <c r="T317" s="313">
        <v>364</v>
      </c>
    </row>
    <row r="318" spans="1:20" ht="15" customHeight="1">
      <c r="A318" s="313" t="s">
        <v>263</v>
      </c>
      <c r="B318" s="313" t="s">
        <v>315</v>
      </c>
      <c r="C318" s="313" t="s">
        <v>7</v>
      </c>
      <c r="D318" s="313" t="s">
        <v>337</v>
      </c>
      <c r="E318" s="313" t="s">
        <v>13</v>
      </c>
      <c r="F318" s="313" t="s">
        <v>11</v>
      </c>
      <c r="G318" s="313"/>
      <c r="H318" s="313"/>
      <c r="I318" s="313"/>
      <c r="J318" s="313"/>
      <c r="K318" s="313"/>
      <c r="L318" s="313"/>
      <c r="M318" s="313"/>
      <c r="N318" s="313"/>
      <c r="O318" s="313"/>
      <c r="P318" s="313"/>
      <c r="Q318" s="313"/>
      <c r="R318" s="313">
        <v>151</v>
      </c>
      <c r="S318" s="313">
        <v>0</v>
      </c>
      <c r="T318" s="313">
        <v>332</v>
      </c>
    </row>
    <row r="319" spans="1:20" ht="15" customHeight="1">
      <c r="A319" s="313" t="s">
        <v>265</v>
      </c>
      <c r="B319" s="313" t="s">
        <v>332</v>
      </c>
      <c r="C319" s="313" t="s">
        <v>7</v>
      </c>
      <c r="D319" s="313" t="s">
        <v>337</v>
      </c>
      <c r="E319" s="313" t="s">
        <v>13</v>
      </c>
      <c r="F319" s="313" t="s">
        <v>11</v>
      </c>
      <c r="G319" s="313"/>
      <c r="H319" s="313"/>
      <c r="I319" s="313"/>
      <c r="J319" s="313"/>
      <c r="K319" s="313"/>
      <c r="L319" s="313"/>
      <c r="M319" s="313"/>
      <c r="N319" s="313"/>
      <c r="O319" s="313"/>
      <c r="P319" s="313"/>
      <c r="Q319" s="313"/>
      <c r="R319" s="313">
        <v>173</v>
      </c>
      <c r="S319" s="313">
        <v>0</v>
      </c>
      <c r="T319" s="313">
        <v>317</v>
      </c>
    </row>
    <row r="320" spans="1:20" ht="15" customHeight="1">
      <c r="A320" s="313" t="s">
        <v>265</v>
      </c>
      <c r="B320" s="313" t="s">
        <v>314</v>
      </c>
      <c r="C320" s="313" t="s">
        <v>7</v>
      </c>
      <c r="D320" s="313" t="s">
        <v>337</v>
      </c>
      <c r="E320" s="313" t="s">
        <v>13</v>
      </c>
      <c r="F320" s="313" t="s">
        <v>11</v>
      </c>
      <c r="G320" s="313"/>
      <c r="H320" s="313"/>
      <c r="I320" s="313"/>
      <c r="J320" s="313"/>
      <c r="K320" s="313"/>
      <c r="L320" s="313"/>
      <c r="M320" s="313"/>
      <c r="N320" s="313"/>
      <c r="O320" s="313"/>
      <c r="P320" s="313"/>
      <c r="Q320" s="313"/>
      <c r="R320" s="313">
        <v>181</v>
      </c>
      <c r="S320" s="313">
        <v>0</v>
      </c>
      <c r="T320" s="313">
        <v>332</v>
      </c>
    </row>
    <row r="321" spans="1:20" ht="15" customHeight="1">
      <c r="A321" s="313" t="s">
        <v>265</v>
      </c>
      <c r="B321" s="313" t="s">
        <v>317</v>
      </c>
      <c r="C321" s="313" t="s">
        <v>7</v>
      </c>
      <c r="D321" s="313" t="s">
        <v>337</v>
      </c>
      <c r="E321" s="313" t="s">
        <v>13</v>
      </c>
      <c r="F321" s="313" t="s">
        <v>11</v>
      </c>
      <c r="G321" s="313"/>
      <c r="H321" s="313"/>
      <c r="I321" s="313"/>
      <c r="J321" s="313"/>
      <c r="K321" s="313"/>
      <c r="L321" s="313"/>
      <c r="M321" s="313"/>
      <c r="N321" s="313"/>
      <c r="O321" s="313"/>
      <c r="P321" s="313"/>
      <c r="Q321" s="313"/>
      <c r="R321" s="313">
        <v>157</v>
      </c>
      <c r="S321" s="313">
        <v>0</v>
      </c>
      <c r="T321" s="313">
        <v>287</v>
      </c>
    </row>
    <row r="322" spans="1:20" ht="15" customHeight="1">
      <c r="A322" s="313" t="s">
        <v>265</v>
      </c>
      <c r="B322" s="313" t="s">
        <v>318</v>
      </c>
      <c r="C322" s="313" t="s">
        <v>7</v>
      </c>
      <c r="D322" s="313" t="s">
        <v>337</v>
      </c>
      <c r="E322" s="313" t="s">
        <v>13</v>
      </c>
      <c r="F322" s="313" t="s">
        <v>11</v>
      </c>
      <c r="G322" s="313"/>
      <c r="H322" s="313"/>
      <c r="I322" s="313"/>
      <c r="J322" s="313"/>
      <c r="K322" s="313"/>
      <c r="L322" s="313"/>
      <c r="M322" s="313"/>
      <c r="N322" s="313"/>
      <c r="O322" s="313"/>
      <c r="P322" s="313"/>
      <c r="Q322" s="313"/>
      <c r="R322" s="313">
        <v>41.8</v>
      </c>
      <c r="S322" s="313">
        <v>0</v>
      </c>
      <c r="T322" s="313">
        <v>76.599999999999994</v>
      </c>
    </row>
    <row r="323" spans="1:20" ht="15" customHeight="1">
      <c r="A323" s="313" t="s">
        <v>265</v>
      </c>
      <c r="B323" s="313" t="s">
        <v>313</v>
      </c>
      <c r="C323" s="313" t="s">
        <v>7</v>
      </c>
      <c r="D323" s="313" t="s">
        <v>337</v>
      </c>
      <c r="E323" s="313" t="s">
        <v>13</v>
      </c>
      <c r="F323" s="313" t="s">
        <v>11</v>
      </c>
      <c r="G323" s="313"/>
      <c r="H323" s="313"/>
      <c r="I323" s="313"/>
      <c r="J323" s="313"/>
      <c r="K323" s="313"/>
      <c r="L323" s="313"/>
      <c r="M323" s="313"/>
      <c r="N323" s="313"/>
      <c r="O323" s="313"/>
      <c r="P323" s="313"/>
      <c r="Q323" s="313"/>
      <c r="R323" s="313">
        <v>380</v>
      </c>
      <c r="S323" s="313">
        <v>0</v>
      </c>
      <c r="T323" s="313">
        <v>364</v>
      </c>
    </row>
    <row r="324" spans="1:20" ht="15" customHeight="1">
      <c r="A324" s="313" t="s">
        <v>265</v>
      </c>
      <c r="B324" s="313" t="s">
        <v>316</v>
      </c>
      <c r="C324" s="313" t="s">
        <v>7</v>
      </c>
      <c r="D324" s="313" t="s">
        <v>337</v>
      </c>
      <c r="E324" s="313" t="s">
        <v>13</v>
      </c>
      <c r="F324" s="313" t="s">
        <v>11</v>
      </c>
      <c r="G324" s="313"/>
      <c r="H324" s="313"/>
      <c r="I324" s="313"/>
      <c r="J324" s="313"/>
      <c r="K324" s="313"/>
      <c r="L324" s="313"/>
      <c r="M324" s="313"/>
      <c r="N324" s="313"/>
      <c r="O324" s="313"/>
      <c r="P324" s="313"/>
      <c r="Q324" s="313"/>
      <c r="R324" s="313">
        <v>198</v>
      </c>
      <c r="S324" s="313">
        <v>0</v>
      </c>
      <c r="T324" s="313">
        <v>287</v>
      </c>
    </row>
    <row r="325" spans="1:20" ht="15" customHeight="1">
      <c r="A325" s="313" t="s">
        <v>265</v>
      </c>
      <c r="B325" s="313" t="s">
        <v>312</v>
      </c>
      <c r="C325" s="313" t="s">
        <v>7</v>
      </c>
      <c r="D325" s="313" t="s">
        <v>337</v>
      </c>
      <c r="E325" s="313" t="s">
        <v>13</v>
      </c>
      <c r="F325" s="313" t="s">
        <v>11</v>
      </c>
      <c r="G325" s="313"/>
      <c r="H325" s="313"/>
      <c r="I325" s="313"/>
      <c r="J325" s="313"/>
      <c r="K325" s="313"/>
      <c r="L325" s="313"/>
      <c r="M325" s="313"/>
      <c r="N325" s="313"/>
      <c r="O325" s="313"/>
      <c r="P325" s="313"/>
      <c r="Q325" s="313"/>
      <c r="R325" s="313">
        <v>380</v>
      </c>
      <c r="S325" s="313">
        <v>0</v>
      </c>
      <c r="T325" s="313">
        <v>364</v>
      </c>
    </row>
    <row r="326" spans="1:20" ht="15" customHeight="1">
      <c r="A326" s="313" t="s">
        <v>265</v>
      </c>
      <c r="B326" s="313" t="s">
        <v>315</v>
      </c>
      <c r="C326" s="313" t="s">
        <v>7</v>
      </c>
      <c r="D326" s="313" t="s">
        <v>337</v>
      </c>
      <c r="E326" s="313" t="s">
        <v>13</v>
      </c>
      <c r="F326" s="313" t="s">
        <v>11</v>
      </c>
      <c r="G326" s="313"/>
      <c r="H326" s="313"/>
      <c r="I326" s="313"/>
      <c r="J326" s="313"/>
      <c r="K326" s="313"/>
      <c r="L326" s="313"/>
      <c r="M326" s="313"/>
      <c r="N326" s="313"/>
      <c r="O326" s="313"/>
      <c r="P326" s="313"/>
      <c r="Q326" s="313"/>
      <c r="R326" s="313">
        <v>181</v>
      </c>
      <c r="S326" s="313">
        <v>0</v>
      </c>
      <c r="T326" s="313">
        <v>332</v>
      </c>
    </row>
    <row r="327" spans="1:20" ht="15" customHeight="1">
      <c r="A327" s="313" t="s">
        <v>266</v>
      </c>
      <c r="B327" s="313" t="s">
        <v>332</v>
      </c>
      <c r="C327" s="313" t="s">
        <v>7</v>
      </c>
      <c r="D327" s="313" t="s">
        <v>337</v>
      </c>
      <c r="E327" s="313" t="s">
        <v>13</v>
      </c>
      <c r="F327" s="313" t="s">
        <v>11</v>
      </c>
      <c r="G327" s="313"/>
      <c r="H327" s="313"/>
      <c r="I327" s="313"/>
      <c r="J327" s="313"/>
      <c r="K327" s="313"/>
      <c r="L327" s="313"/>
      <c r="M327" s="313"/>
      <c r="N327" s="313"/>
      <c r="O327" s="313"/>
      <c r="P327" s="313"/>
      <c r="Q327" s="313"/>
      <c r="R327" s="313">
        <v>173</v>
      </c>
      <c r="S327" s="313">
        <v>0</v>
      </c>
      <c r="T327" s="313">
        <v>317</v>
      </c>
    </row>
    <row r="328" spans="1:20" ht="15" customHeight="1">
      <c r="A328" s="313" t="s">
        <v>266</v>
      </c>
      <c r="B328" s="313" t="s">
        <v>314</v>
      </c>
      <c r="C328" s="313" t="s">
        <v>7</v>
      </c>
      <c r="D328" s="313" t="s">
        <v>337</v>
      </c>
      <c r="E328" s="313" t="s">
        <v>13</v>
      </c>
      <c r="F328" s="313" t="s">
        <v>11</v>
      </c>
      <c r="G328" s="313"/>
      <c r="H328" s="313"/>
      <c r="I328" s="313"/>
      <c r="J328" s="313"/>
      <c r="K328" s="313"/>
      <c r="L328" s="313"/>
      <c r="M328" s="313"/>
      <c r="N328" s="313"/>
      <c r="O328" s="313"/>
      <c r="P328" s="313"/>
      <c r="Q328" s="313"/>
      <c r="R328" s="313">
        <v>181</v>
      </c>
      <c r="S328" s="313">
        <v>0</v>
      </c>
      <c r="T328" s="313">
        <v>332</v>
      </c>
    </row>
    <row r="329" spans="1:20" ht="15" customHeight="1">
      <c r="A329" s="313" t="s">
        <v>266</v>
      </c>
      <c r="B329" s="313" t="s">
        <v>317</v>
      </c>
      <c r="C329" s="313" t="s">
        <v>7</v>
      </c>
      <c r="D329" s="313" t="s">
        <v>337</v>
      </c>
      <c r="E329" s="313" t="s">
        <v>13</v>
      </c>
      <c r="F329" s="313" t="s">
        <v>11</v>
      </c>
      <c r="G329" s="313"/>
      <c r="H329" s="313"/>
      <c r="I329" s="313"/>
      <c r="J329" s="313"/>
      <c r="K329" s="313"/>
      <c r="L329" s="313"/>
      <c r="M329" s="313"/>
      <c r="N329" s="313"/>
      <c r="O329" s="313"/>
      <c r="P329" s="313"/>
      <c r="Q329" s="313"/>
      <c r="R329" s="313">
        <v>157</v>
      </c>
      <c r="S329" s="313">
        <v>0</v>
      </c>
      <c r="T329" s="313">
        <v>287</v>
      </c>
    </row>
    <row r="330" spans="1:20" ht="15" customHeight="1">
      <c r="A330" s="313" t="s">
        <v>266</v>
      </c>
      <c r="B330" s="313" t="s">
        <v>318</v>
      </c>
      <c r="C330" s="313" t="s">
        <v>7</v>
      </c>
      <c r="D330" s="313" t="s">
        <v>337</v>
      </c>
      <c r="E330" s="313" t="s">
        <v>13</v>
      </c>
      <c r="F330" s="313" t="s">
        <v>11</v>
      </c>
      <c r="G330" s="313"/>
      <c r="H330" s="313"/>
      <c r="I330" s="313"/>
      <c r="J330" s="313"/>
      <c r="K330" s="313"/>
      <c r="L330" s="313"/>
      <c r="M330" s="313"/>
      <c r="N330" s="313"/>
      <c r="O330" s="313"/>
      <c r="P330" s="313"/>
      <c r="Q330" s="313"/>
      <c r="R330" s="313">
        <v>41.8</v>
      </c>
      <c r="S330" s="313">
        <v>0</v>
      </c>
      <c r="T330" s="313">
        <v>76.599999999999994</v>
      </c>
    </row>
    <row r="331" spans="1:20" ht="15" customHeight="1">
      <c r="A331" s="313" t="s">
        <v>266</v>
      </c>
      <c r="B331" s="313" t="s">
        <v>313</v>
      </c>
      <c r="C331" s="313" t="s">
        <v>7</v>
      </c>
      <c r="D331" s="313" t="s">
        <v>337</v>
      </c>
      <c r="E331" s="313" t="s">
        <v>13</v>
      </c>
      <c r="F331" s="313" t="s">
        <v>11</v>
      </c>
      <c r="G331" s="313"/>
      <c r="H331" s="313"/>
      <c r="I331" s="313"/>
      <c r="J331" s="313"/>
      <c r="K331" s="313"/>
      <c r="L331" s="313"/>
      <c r="M331" s="313"/>
      <c r="N331" s="313"/>
      <c r="O331" s="313"/>
      <c r="P331" s="313"/>
      <c r="Q331" s="313"/>
      <c r="R331" s="313">
        <v>380</v>
      </c>
      <c r="S331" s="313">
        <v>0</v>
      </c>
      <c r="T331" s="313">
        <v>364</v>
      </c>
    </row>
    <row r="332" spans="1:20" ht="15" customHeight="1">
      <c r="A332" s="313" t="s">
        <v>266</v>
      </c>
      <c r="B332" s="313" t="s">
        <v>316</v>
      </c>
      <c r="C332" s="313" t="s">
        <v>7</v>
      </c>
      <c r="D332" s="313" t="s">
        <v>337</v>
      </c>
      <c r="E332" s="313" t="s">
        <v>13</v>
      </c>
      <c r="F332" s="313" t="s">
        <v>11</v>
      </c>
      <c r="G332" s="313"/>
      <c r="H332" s="313"/>
      <c r="I332" s="313"/>
      <c r="J332" s="313"/>
      <c r="K332" s="313"/>
      <c r="L332" s="313"/>
      <c r="M332" s="313"/>
      <c r="N332" s="313"/>
      <c r="O332" s="313"/>
      <c r="P332" s="313"/>
      <c r="Q332" s="313"/>
      <c r="R332" s="313">
        <v>198</v>
      </c>
      <c r="S332" s="313">
        <v>0</v>
      </c>
      <c r="T332" s="313">
        <v>287</v>
      </c>
    </row>
    <row r="333" spans="1:20" ht="15" customHeight="1">
      <c r="A333" s="313" t="s">
        <v>266</v>
      </c>
      <c r="B333" s="313" t="s">
        <v>312</v>
      </c>
      <c r="C333" s="313" t="s">
        <v>7</v>
      </c>
      <c r="D333" s="313" t="s">
        <v>337</v>
      </c>
      <c r="E333" s="313" t="s">
        <v>13</v>
      </c>
      <c r="F333" s="313" t="s">
        <v>11</v>
      </c>
      <c r="G333" s="313"/>
      <c r="H333" s="313"/>
      <c r="I333" s="313"/>
      <c r="J333" s="313"/>
      <c r="K333" s="313"/>
      <c r="L333" s="313"/>
      <c r="M333" s="313"/>
      <c r="N333" s="313"/>
      <c r="O333" s="313"/>
      <c r="P333" s="313"/>
      <c r="Q333" s="313"/>
      <c r="R333" s="313">
        <v>380</v>
      </c>
      <c r="S333" s="313">
        <v>0</v>
      </c>
      <c r="T333" s="313">
        <v>364</v>
      </c>
    </row>
    <row r="334" spans="1:20" ht="15" customHeight="1">
      <c r="A334" s="313" t="s">
        <v>266</v>
      </c>
      <c r="B334" s="313" t="s">
        <v>315</v>
      </c>
      <c r="C334" s="313" t="s">
        <v>7</v>
      </c>
      <c r="D334" s="313" t="s">
        <v>337</v>
      </c>
      <c r="E334" s="313" t="s">
        <v>13</v>
      </c>
      <c r="F334" s="313" t="s">
        <v>11</v>
      </c>
      <c r="G334" s="313"/>
      <c r="H334" s="313"/>
      <c r="I334" s="313"/>
      <c r="J334" s="313"/>
      <c r="K334" s="313"/>
      <c r="L334" s="313"/>
      <c r="M334" s="313"/>
      <c r="N334" s="313"/>
      <c r="O334" s="313"/>
      <c r="P334" s="313"/>
      <c r="Q334" s="313"/>
      <c r="R334" s="313">
        <v>181</v>
      </c>
      <c r="S334" s="313">
        <v>0</v>
      </c>
      <c r="T334" s="313">
        <v>332</v>
      </c>
    </row>
    <row r="335" spans="1:20" ht="15" customHeight="1">
      <c r="A335" s="313" t="s">
        <v>267</v>
      </c>
      <c r="B335" s="313" t="s">
        <v>332</v>
      </c>
      <c r="C335" s="313" t="s">
        <v>7</v>
      </c>
      <c r="D335" s="313" t="s">
        <v>337</v>
      </c>
      <c r="E335" s="313" t="s">
        <v>13</v>
      </c>
      <c r="F335" s="313" t="s">
        <v>11</v>
      </c>
      <c r="G335" s="313"/>
      <c r="H335" s="313"/>
      <c r="I335" s="313"/>
      <c r="J335" s="313"/>
      <c r="K335" s="313"/>
      <c r="L335" s="313"/>
      <c r="M335" s="313"/>
      <c r="N335" s="313"/>
      <c r="O335" s="313"/>
      <c r="P335" s="313"/>
      <c r="Q335" s="313"/>
      <c r="R335" s="313">
        <v>86.4</v>
      </c>
      <c r="S335" s="313">
        <v>0</v>
      </c>
      <c r="T335" s="313">
        <v>317</v>
      </c>
    </row>
    <row r="336" spans="1:20" ht="15" customHeight="1">
      <c r="A336" s="313" t="s">
        <v>267</v>
      </c>
      <c r="B336" s="313" t="s">
        <v>314</v>
      </c>
      <c r="C336" s="313" t="s">
        <v>7</v>
      </c>
      <c r="D336" s="313" t="s">
        <v>337</v>
      </c>
      <c r="E336" s="313" t="s">
        <v>13</v>
      </c>
      <c r="F336" s="313" t="s">
        <v>11</v>
      </c>
      <c r="G336" s="313"/>
      <c r="H336" s="313"/>
      <c r="I336" s="313"/>
      <c r="J336" s="313"/>
      <c r="K336" s="313"/>
      <c r="L336" s="313"/>
      <c r="M336" s="313"/>
      <c r="N336" s="313"/>
      <c r="O336" s="313"/>
      <c r="P336" s="313"/>
      <c r="Q336" s="313"/>
      <c r="R336" s="313">
        <v>90.5</v>
      </c>
      <c r="S336" s="313">
        <v>0</v>
      </c>
      <c r="T336" s="313">
        <v>332</v>
      </c>
    </row>
    <row r="337" spans="1:20" ht="15" customHeight="1">
      <c r="A337" s="313" t="s">
        <v>267</v>
      </c>
      <c r="B337" s="313" t="s">
        <v>317</v>
      </c>
      <c r="C337" s="313" t="s">
        <v>7</v>
      </c>
      <c r="D337" s="313" t="s">
        <v>337</v>
      </c>
      <c r="E337" s="313" t="s">
        <v>13</v>
      </c>
      <c r="F337" s="313" t="s">
        <v>11</v>
      </c>
      <c r="G337" s="313"/>
      <c r="H337" s="313"/>
      <c r="I337" s="313"/>
      <c r="J337" s="313"/>
      <c r="K337" s="313"/>
      <c r="L337" s="313"/>
      <c r="M337" s="313"/>
      <c r="N337" s="313"/>
      <c r="O337" s="313"/>
      <c r="P337" s="313"/>
      <c r="Q337" s="313"/>
      <c r="R337" s="313">
        <v>78.3</v>
      </c>
      <c r="S337" s="313">
        <v>0</v>
      </c>
      <c r="T337" s="313">
        <v>287</v>
      </c>
    </row>
    <row r="338" spans="1:20" ht="15" customHeight="1">
      <c r="A338" s="313" t="s">
        <v>267</v>
      </c>
      <c r="B338" s="313" t="s">
        <v>318</v>
      </c>
      <c r="C338" s="313" t="s">
        <v>7</v>
      </c>
      <c r="D338" s="313" t="s">
        <v>337</v>
      </c>
      <c r="E338" s="313" t="s">
        <v>13</v>
      </c>
      <c r="F338" s="313" t="s">
        <v>11</v>
      </c>
      <c r="G338" s="313"/>
      <c r="H338" s="313"/>
      <c r="I338" s="313"/>
      <c r="J338" s="313"/>
      <c r="K338" s="313"/>
      <c r="L338" s="313"/>
      <c r="M338" s="313"/>
      <c r="N338" s="313"/>
      <c r="O338" s="313"/>
      <c r="P338" s="313"/>
      <c r="Q338" s="313"/>
      <c r="R338" s="313">
        <v>20.9</v>
      </c>
      <c r="S338" s="313">
        <v>0</v>
      </c>
      <c r="T338" s="313">
        <v>76.599999999999994</v>
      </c>
    </row>
    <row r="339" spans="1:20" ht="15" customHeight="1">
      <c r="A339" s="313" t="s">
        <v>267</v>
      </c>
      <c r="B339" s="313" t="s">
        <v>313</v>
      </c>
      <c r="C339" s="313" t="s">
        <v>7</v>
      </c>
      <c r="D339" s="313" t="s">
        <v>337</v>
      </c>
      <c r="E339" s="313" t="s">
        <v>13</v>
      </c>
      <c r="F339" s="313" t="s">
        <v>11</v>
      </c>
      <c r="G339" s="313"/>
      <c r="H339" s="313"/>
      <c r="I339" s="313"/>
      <c r="J339" s="313"/>
      <c r="K339" s="313"/>
      <c r="L339" s="313"/>
      <c r="M339" s="313"/>
      <c r="N339" s="313"/>
      <c r="O339" s="313"/>
      <c r="P339" s="313"/>
      <c r="Q339" s="313"/>
      <c r="R339" s="313">
        <v>190</v>
      </c>
      <c r="S339" s="313">
        <v>0</v>
      </c>
      <c r="T339" s="313">
        <v>364</v>
      </c>
    </row>
    <row r="340" spans="1:20" ht="15" customHeight="1">
      <c r="A340" s="313" t="s">
        <v>267</v>
      </c>
      <c r="B340" s="313" t="s">
        <v>316</v>
      </c>
      <c r="C340" s="313" t="s">
        <v>7</v>
      </c>
      <c r="D340" s="313" t="s">
        <v>337</v>
      </c>
      <c r="E340" s="313" t="s">
        <v>13</v>
      </c>
      <c r="F340" s="313" t="s">
        <v>11</v>
      </c>
      <c r="G340" s="313"/>
      <c r="H340" s="313"/>
      <c r="I340" s="313"/>
      <c r="J340" s="313"/>
      <c r="K340" s="313"/>
      <c r="L340" s="313"/>
      <c r="M340" s="313"/>
      <c r="N340" s="313"/>
      <c r="O340" s="313"/>
      <c r="P340" s="313"/>
      <c r="Q340" s="313"/>
      <c r="R340" s="313">
        <v>99.2</v>
      </c>
      <c r="S340" s="313">
        <v>0</v>
      </c>
      <c r="T340" s="313">
        <v>287</v>
      </c>
    </row>
    <row r="341" spans="1:20" ht="15" customHeight="1">
      <c r="A341" s="313" t="s">
        <v>267</v>
      </c>
      <c r="B341" s="313" t="s">
        <v>312</v>
      </c>
      <c r="C341" s="313" t="s">
        <v>7</v>
      </c>
      <c r="D341" s="313" t="s">
        <v>337</v>
      </c>
      <c r="E341" s="313" t="s">
        <v>13</v>
      </c>
      <c r="F341" s="313" t="s">
        <v>11</v>
      </c>
      <c r="G341" s="313"/>
      <c r="H341" s="313"/>
      <c r="I341" s="313"/>
      <c r="J341" s="313"/>
      <c r="K341" s="313"/>
      <c r="L341" s="313"/>
      <c r="M341" s="313"/>
      <c r="N341" s="313"/>
      <c r="O341" s="313"/>
      <c r="P341" s="313"/>
      <c r="Q341" s="313"/>
      <c r="R341" s="313">
        <v>190</v>
      </c>
      <c r="S341" s="313">
        <v>0</v>
      </c>
      <c r="T341" s="313">
        <v>364</v>
      </c>
    </row>
    <row r="342" spans="1:20" ht="15" customHeight="1">
      <c r="A342" s="313" t="s">
        <v>267</v>
      </c>
      <c r="B342" s="313" t="s">
        <v>315</v>
      </c>
      <c r="C342" s="313" t="s">
        <v>7</v>
      </c>
      <c r="D342" s="313" t="s">
        <v>337</v>
      </c>
      <c r="E342" s="313" t="s">
        <v>13</v>
      </c>
      <c r="F342" s="313" t="s">
        <v>11</v>
      </c>
      <c r="G342" s="313"/>
      <c r="H342" s="313"/>
      <c r="I342" s="313"/>
      <c r="J342" s="313"/>
      <c r="K342" s="313"/>
      <c r="L342" s="313"/>
      <c r="M342" s="313"/>
      <c r="N342" s="313"/>
      <c r="O342" s="313"/>
      <c r="P342" s="313"/>
      <c r="Q342" s="313"/>
      <c r="R342" s="313">
        <v>90.5</v>
      </c>
      <c r="S342" s="313">
        <v>0</v>
      </c>
      <c r="T342" s="313">
        <v>332</v>
      </c>
    </row>
    <row r="343" spans="1:20" ht="15" customHeight="1">
      <c r="A343" s="313" t="s">
        <v>268</v>
      </c>
      <c r="B343" s="313" t="s">
        <v>332</v>
      </c>
      <c r="C343" s="313" t="s">
        <v>7</v>
      </c>
      <c r="D343" s="313" t="s">
        <v>337</v>
      </c>
      <c r="E343" s="313" t="s">
        <v>13</v>
      </c>
      <c r="F343" s="313" t="s">
        <v>11</v>
      </c>
      <c r="G343" s="313"/>
      <c r="H343" s="313"/>
      <c r="I343" s="313"/>
      <c r="J343" s="313"/>
      <c r="K343" s="313"/>
      <c r="L343" s="313"/>
      <c r="M343" s="313"/>
      <c r="N343" s="313"/>
      <c r="O343" s="313"/>
      <c r="P343" s="313"/>
      <c r="Q343" s="313"/>
      <c r="R343" s="313">
        <v>86.4</v>
      </c>
      <c r="S343" s="313">
        <v>0</v>
      </c>
      <c r="T343" s="313">
        <v>317</v>
      </c>
    </row>
    <row r="344" spans="1:20" ht="15" customHeight="1">
      <c r="A344" s="313" t="s">
        <v>268</v>
      </c>
      <c r="B344" s="313" t="s">
        <v>314</v>
      </c>
      <c r="C344" s="313" t="s">
        <v>7</v>
      </c>
      <c r="D344" s="313" t="s">
        <v>337</v>
      </c>
      <c r="E344" s="313" t="s">
        <v>13</v>
      </c>
      <c r="F344" s="313" t="s">
        <v>11</v>
      </c>
      <c r="G344" s="313"/>
      <c r="H344" s="313"/>
      <c r="I344" s="313"/>
      <c r="J344" s="313"/>
      <c r="K344" s="313"/>
      <c r="L344" s="313"/>
      <c r="M344" s="313"/>
      <c r="N344" s="313"/>
      <c r="O344" s="313"/>
      <c r="P344" s="313"/>
      <c r="Q344" s="313"/>
      <c r="R344" s="313">
        <v>90.5</v>
      </c>
      <c r="S344" s="313">
        <v>0</v>
      </c>
      <c r="T344" s="313">
        <v>332</v>
      </c>
    </row>
    <row r="345" spans="1:20" ht="15" customHeight="1">
      <c r="A345" s="313" t="s">
        <v>268</v>
      </c>
      <c r="B345" s="313" t="s">
        <v>317</v>
      </c>
      <c r="C345" s="313" t="s">
        <v>7</v>
      </c>
      <c r="D345" s="313" t="s">
        <v>337</v>
      </c>
      <c r="E345" s="313" t="s">
        <v>13</v>
      </c>
      <c r="F345" s="313" t="s">
        <v>11</v>
      </c>
      <c r="G345" s="313"/>
      <c r="H345" s="313"/>
      <c r="I345" s="313"/>
      <c r="J345" s="313"/>
      <c r="K345" s="313"/>
      <c r="L345" s="313"/>
      <c r="M345" s="313"/>
      <c r="N345" s="313"/>
      <c r="O345" s="313"/>
      <c r="P345" s="313"/>
      <c r="Q345" s="313"/>
      <c r="R345" s="313">
        <v>78.3</v>
      </c>
      <c r="S345" s="313">
        <v>0</v>
      </c>
      <c r="T345" s="313">
        <v>287</v>
      </c>
    </row>
    <row r="346" spans="1:20" ht="15" customHeight="1">
      <c r="A346" s="313" t="s">
        <v>268</v>
      </c>
      <c r="B346" s="313" t="s">
        <v>318</v>
      </c>
      <c r="C346" s="313" t="s">
        <v>7</v>
      </c>
      <c r="D346" s="313" t="s">
        <v>337</v>
      </c>
      <c r="E346" s="313" t="s">
        <v>13</v>
      </c>
      <c r="F346" s="313" t="s">
        <v>11</v>
      </c>
      <c r="G346" s="313"/>
      <c r="H346" s="313"/>
      <c r="I346" s="313"/>
      <c r="J346" s="313"/>
      <c r="K346" s="313"/>
      <c r="L346" s="313"/>
      <c r="M346" s="313"/>
      <c r="N346" s="313"/>
      <c r="O346" s="313"/>
      <c r="P346" s="313"/>
      <c r="Q346" s="313"/>
      <c r="R346" s="313">
        <v>20.9</v>
      </c>
      <c r="S346" s="313">
        <v>0</v>
      </c>
      <c r="T346" s="313">
        <v>76.599999999999994</v>
      </c>
    </row>
    <row r="347" spans="1:20" ht="15" customHeight="1">
      <c r="A347" s="313" t="s">
        <v>268</v>
      </c>
      <c r="B347" s="313" t="s">
        <v>313</v>
      </c>
      <c r="C347" s="313" t="s">
        <v>7</v>
      </c>
      <c r="D347" s="313" t="s">
        <v>337</v>
      </c>
      <c r="E347" s="313" t="s">
        <v>13</v>
      </c>
      <c r="F347" s="313" t="s">
        <v>11</v>
      </c>
      <c r="G347" s="313"/>
      <c r="H347" s="313"/>
      <c r="I347" s="313"/>
      <c r="J347" s="313"/>
      <c r="K347" s="313"/>
      <c r="L347" s="313"/>
      <c r="M347" s="313"/>
      <c r="N347" s="313"/>
      <c r="O347" s="313"/>
      <c r="P347" s="313"/>
      <c r="Q347" s="313"/>
      <c r="R347" s="313">
        <v>190</v>
      </c>
      <c r="S347" s="313">
        <v>0</v>
      </c>
      <c r="T347" s="313">
        <v>364</v>
      </c>
    </row>
    <row r="348" spans="1:20" ht="15" customHeight="1">
      <c r="A348" s="313" t="s">
        <v>268</v>
      </c>
      <c r="B348" s="313" t="s">
        <v>316</v>
      </c>
      <c r="C348" s="313" t="s">
        <v>7</v>
      </c>
      <c r="D348" s="313" t="s">
        <v>337</v>
      </c>
      <c r="E348" s="313" t="s">
        <v>13</v>
      </c>
      <c r="F348" s="313" t="s">
        <v>11</v>
      </c>
      <c r="G348" s="313"/>
      <c r="H348" s="313"/>
      <c r="I348" s="313"/>
      <c r="J348" s="313"/>
      <c r="K348" s="313"/>
      <c r="L348" s="313"/>
      <c r="M348" s="313"/>
      <c r="N348" s="313"/>
      <c r="O348" s="313"/>
      <c r="P348" s="313"/>
      <c r="Q348" s="313"/>
      <c r="R348" s="313">
        <v>99.2</v>
      </c>
      <c r="S348" s="313">
        <v>0</v>
      </c>
      <c r="T348" s="313">
        <v>287</v>
      </c>
    </row>
    <row r="349" spans="1:20" ht="15" customHeight="1">
      <c r="A349" s="313" t="s">
        <v>268</v>
      </c>
      <c r="B349" s="313" t="s">
        <v>312</v>
      </c>
      <c r="C349" s="313" t="s">
        <v>7</v>
      </c>
      <c r="D349" s="313" t="s">
        <v>337</v>
      </c>
      <c r="E349" s="313" t="s">
        <v>13</v>
      </c>
      <c r="F349" s="313" t="s">
        <v>11</v>
      </c>
      <c r="G349" s="313"/>
      <c r="H349" s="313"/>
      <c r="I349" s="313"/>
      <c r="J349" s="313"/>
      <c r="K349" s="313"/>
      <c r="L349" s="313"/>
      <c r="M349" s="313"/>
      <c r="N349" s="313"/>
      <c r="O349" s="313"/>
      <c r="P349" s="313"/>
      <c r="Q349" s="313"/>
      <c r="R349" s="313">
        <v>190</v>
      </c>
      <c r="S349" s="313">
        <v>0</v>
      </c>
      <c r="T349" s="313">
        <v>364</v>
      </c>
    </row>
    <row r="350" spans="1:20" ht="15" customHeight="1">
      <c r="A350" s="313" t="s">
        <v>268</v>
      </c>
      <c r="B350" s="313" t="s">
        <v>315</v>
      </c>
      <c r="C350" s="313" t="s">
        <v>7</v>
      </c>
      <c r="D350" s="313" t="s">
        <v>337</v>
      </c>
      <c r="E350" s="313" t="s">
        <v>13</v>
      </c>
      <c r="F350" s="313" t="s">
        <v>11</v>
      </c>
      <c r="G350" s="313"/>
      <c r="H350" s="313"/>
      <c r="I350" s="313"/>
      <c r="J350" s="313"/>
      <c r="K350" s="313"/>
      <c r="L350" s="313"/>
      <c r="M350" s="313"/>
      <c r="N350" s="313"/>
      <c r="O350" s="313"/>
      <c r="P350" s="313"/>
      <c r="Q350" s="313"/>
      <c r="R350" s="313">
        <v>90.5</v>
      </c>
      <c r="S350" s="313">
        <v>0</v>
      </c>
      <c r="T350" s="313">
        <v>332</v>
      </c>
    </row>
    <row r="351" spans="1:20" ht="15" customHeight="1">
      <c r="A351" s="313" t="s">
        <v>269</v>
      </c>
      <c r="B351" s="313" t="s">
        <v>332</v>
      </c>
      <c r="C351" s="313" t="s">
        <v>7</v>
      </c>
      <c r="D351" s="313" t="s">
        <v>337</v>
      </c>
      <c r="E351" s="313" t="s">
        <v>13</v>
      </c>
      <c r="F351" s="313" t="s">
        <v>11</v>
      </c>
      <c r="G351" s="313" t="s">
        <v>337</v>
      </c>
      <c r="H351" s="313" t="s">
        <v>371</v>
      </c>
      <c r="I351" s="313" t="s">
        <v>251</v>
      </c>
      <c r="J351" s="313"/>
      <c r="K351" s="313" t="s">
        <v>339</v>
      </c>
      <c r="L351" s="313" t="s">
        <v>372</v>
      </c>
      <c r="M351" s="313" t="s">
        <v>48</v>
      </c>
      <c r="N351" s="313"/>
      <c r="O351" s="313" t="s">
        <v>341</v>
      </c>
      <c r="P351" s="313" t="s">
        <v>342</v>
      </c>
      <c r="Q351" s="313" t="s">
        <v>343</v>
      </c>
      <c r="R351" s="313">
        <v>26.9</v>
      </c>
      <c r="S351" s="313"/>
      <c r="T351" s="313"/>
    </row>
    <row r="352" spans="1:20" ht="15" customHeight="1">
      <c r="A352" s="313" t="s">
        <v>269</v>
      </c>
      <c r="B352" s="313" t="s">
        <v>314</v>
      </c>
      <c r="C352" s="313" t="s">
        <v>7</v>
      </c>
      <c r="D352" s="313" t="s">
        <v>337</v>
      </c>
      <c r="E352" s="313" t="s">
        <v>13</v>
      </c>
      <c r="F352" s="313" t="s">
        <v>11</v>
      </c>
      <c r="G352" s="313" t="s">
        <v>449</v>
      </c>
      <c r="H352" s="313" t="s">
        <v>736</v>
      </c>
      <c r="I352" s="313" t="s">
        <v>251</v>
      </c>
      <c r="J352" s="313" t="s">
        <v>730</v>
      </c>
      <c r="K352" s="313" t="s">
        <v>702</v>
      </c>
      <c r="L352" s="313" t="s">
        <v>737</v>
      </c>
      <c r="M352" s="313" t="s">
        <v>48</v>
      </c>
      <c r="N352" s="313"/>
      <c r="O352" s="313" t="s">
        <v>348</v>
      </c>
      <c r="P352" s="313" t="s">
        <v>699</v>
      </c>
      <c r="Q352" s="313" t="s">
        <v>343</v>
      </c>
      <c r="R352" s="313">
        <v>31.4</v>
      </c>
      <c r="S352" s="313"/>
      <c r="T352" s="313"/>
    </row>
    <row r="353" spans="1:20" ht="15" customHeight="1">
      <c r="A353" s="313" t="s">
        <v>269</v>
      </c>
      <c r="B353" s="313" t="s">
        <v>317</v>
      </c>
      <c r="C353" s="313" t="s">
        <v>7</v>
      </c>
      <c r="D353" s="313" t="s">
        <v>337</v>
      </c>
      <c r="E353" s="313" t="s">
        <v>13</v>
      </c>
      <c r="F353" s="313" t="s">
        <v>11</v>
      </c>
      <c r="G353" s="313" t="s">
        <v>449</v>
      </c>
      <c r="H353" s="313" t="s">
        <v>738</v>
      </c>
      <c r="I353" s="313" t="s">
        <v>251</v>
      </c>
      <c r="J353" s="313" t="s">
        <v>730</v>
      </c>
      <c r="K353" s="313" t="s">
        <v>702</v>
      </c>
      <c r="L353" s="313" t="s">
        <v>739</v>
      </c>
      <c r="M353" s="313" t="s">
        <v>48</v>
      </c>
      <c r="N353" s="313"/>
      <c r="O353" s="313" t="s">
        <v>348</v>
      </c>
      <c r="P353" s="313" t="s">
        <v>699</v>
      </c>
      <c r="Q353" s="313" t="s">
        <v>343</v>
      </c>
      <c r="R353" s="313">
        <v>1.26</v>
      </c>
      <c r="S353" s="313"/>
      <c r="T353" s="313"/>
    </row>
    <row r="354" spans="1:20" ht="15" customHeight="1">
      <c r="A354" s="313" t="s">
        <v>269</v>
      </c>
      <c r="B354" s="313" t="s">
        <v>318</v>
      </c>
      <c r="C354" s="313" t="s">
        <v>7</v>
      </c>
      <c r="D354" s="313" t="s">
        <v>337</v>
      </c>
      <c r="E354" s="313" t="s">
        <v>13</v>
      </c>
      <c r="F354" s="313" t="s">
        <v>11</v>
      </c>
      <c r="G354" s="313" t="s">
        <v>449</v>
      </c>
      <c r="H354" s="313" t="s">
        <v>740</v>
      </c>
      <c r="I354" s="313" t="s">
        <v>251</v>
      </c>
      <c r="J354" s="313" t="s">
        <v>730</v>
      </c>
      <c r="K354" s="313" t="s">
        <v>702</v>
      </c>
      <c r="L354" s="313" t="s">
        <v>741</v>
      </c>
      <c r="M354" s="313" t="s">
        <v>48</v>
      </c>
      <c r="N354" s="313"/>
      <c r="O354" s="313" t="s">
        <v>348</v>
      </c>
      <c r="P354" s="313" t="s">
        <v>699</v>
      </c>
      <c r="Q354" s="313" t="s">
        <v>343</v>
      </c>
      <c r="R354" s="313">
        <v>18.8</v>
      </c>
      <c r="S354" s="313"/>
      <c r="T354" s="313"/>
    </row>
    <row r="355" spans="1:20" ht="15" customHeight="1">
      <c r="A355" s="313" t="s">
        <v>269</v>
      </c>
      <c r="B355" s="313" t="s">
        <v>313</v>
      </c>
      <c r="C355" s="313" t="s">
        <v>7</v>
      </c>
      <c r="D355" s="313" t="s">
        <v>337</v>
      </c>
      <c r="E355" s="313" t="s">
        <v>13</v>
      </c>
      <c r="F355" s="313" t="s">
        <v>11</v>
      </c>
      <c r="G355" s="313"/>
      <c r="H355" s="313"/>
      <c r="I355" s="313"/>
      <c r="J355" s="313"/>
      <c r="K355" s="313"/>
      <c r="L355" s="313"/>
      <c r="M355" s="313"/>
      <c r="N355" s="313"/>
      <c r="O355" s="313"/>
      <c r="P355" s="313"/>
      <c r="Q355" s="313"/>
      <c r="R355" s="313">
        <v>51.5</v>
      </c>
      <c r="S355" s="313"/>
      <c r="T355" s="313"/>
    </row>
    <row r="356" spans="1:20" ht="15" customHeight="1">
      <c r="A356" s="313" t="s">
        <v>269</v>
      </c>
      <c r="B356" s="313" t="s">
        <v>316</v>
      </c>
      <c r="C356" s="313" t="s">
        <v>7</v>
      </c>
      <c r="D356" s="313" t="s">
        <v>337</v>
      </c>
      <c r="E356" s="313" t="s">
        <v>13</v>
      </c>
      <c r="F356" s="313" t="s">
        <v>11</v>
      </c>
      <c r="G356" s="313" t="s">
        <v>449</v>
      </c>
      <c r="H356" s="313" t="s">
        <v>738</v>
      </c>
      <c r="I356" s="313" t="s">
        <v>251</v>
      </c>
      <c r="J356" s="313" t="s">
        <v>730</v>
      </c>
      <c r="K356" s="313" t="s">
        <v>702</v>
      </c>
      <c r="L356" s="313" t="s">
        <v>739</v>
      </c>
      <c r="M356" s="313" t="s">
        <v>48</v>
      </c>
      <c r="N356" s="313"/>
      <c r="O356" s="313" t="s">
        <v>348</v>
      </c>
      <c r="P356" s="313" t="s">
        <v>699</v>
      </c>
      <c r="Q356" s="313" t="s">
        <v>343</v>
      </c>
      <c r="R356" s="313">
        <v>20.100000000000001</v>
      </c>
      <c r="S356" s="313"/>
      <c r="T356" s="313"/>
    </row>
    <row r="357" spans="1:20" ht="15" customHeight="1">
      <c r="A357" s="313" t="s">
        <v>269</v>
      </c>
      <c r="B357" s="313" t="s">
        <v>312</v>
      </c>
      <c r="C357" s="313" t="s">
        <v>7</v>
      </c>
      <c r="D357" s="313" t="s">
        <v>337</v>
      </c>
      <c r="E357" s="313" t="s">
        <v>13</v>
      </c>
      <c r="F357" s="313" t="s">
        <v>11</v>
      </c>
      <c r="G357" s="313"/>
      <c r="H357" s="313"/>
      <c r="I357" s="313"/>
      <c r="J357" s="313"/>
      <c r="K357" s="313"/>
      <c r="L357" s="313"/>
      <c r="M357" s="313"/>
      <c r="N357" s="313"/>
      <c r="O357" s="313"/>
      <c r="P357" s="313"/>
      <c r="Q357" s="313"/>
      <c r="R357" s="313">
        <v>51.5</v>
      </c>
      <c r="S357" s="313"/>
      <c r="T357" s="313"/>
    </row>
    <row r="358" spans="1:20" ht="15" customHeight="1">
      <c r="A358" s="313" t="s">
        <v>269</v>
      </c>
      <c r="B358" s="313" t="s">
        <v>315</v>
      </c>
      <c r="C358" s="313" t="s">
        <v>7</v>
      </c>
      <c r="D358" s="313" t="s">
        <v>337</v>
      </c>
      <c r="E358" s="313" t="s">
        <v>13</v>
      </c>
      <c r="F358" s="313" t="s">
        <v>11</v>
      </c>
      <c r="G358" s="313"/>
      <c r="H358" s="313"/>
      <c r="I358" s="313"/>
      <c r="J358" s="313"/>
      <c r="K358" s="313"/>
      <c r="L358" s="313"/>
      <c r="M358" s="313"/>
      <c r="N358" s="313"/>
      <c r="O358" s="313"/>
      <c r="P358" s="313"/>
      <c r="Q358" s="313"/>
      <c r="R358" s="313">
        <v>31.4</v>
      </c>
      <c r="S358" s="313"/>
      <c r="T358" s="313"/>
    </row>
    <row r="359" spans="1:20" ht="15" customHeight="1">
      <c r="A359" s="313" t="s">
        <v>270</v>
      </c>
      <c r="B359" s="313" t="s">
        <v>332</v>
      </c>
      <c r="C359" s="313" t="s">
        <v>7</v>
      </c>
      <c r="D359" s="313" t="s">
        <v>337</v>
      </c>
      <c r="E359" s="313" t="s">
        <v>13</v>
      </c>
      <c r="F359" s="313" t="s">
        <v>11</v>
      </c>
      <c r="G359" s="313"/>
      <c r="H359" s="313"/>
      <c r="I359" s="313"/>
      <c r="J359" s="313"/>
      <c r="K359" s="313"/>
      <c r="L359" s="313"/>
      <c r="M359" s="313"/>
      <c r="N359" s="313"/>
      <c r="O359" s="313"/>
      <c r="P359" s="313"/>
      <c r="Q359" s="313"/>
      <c r="R359" s="313">
        <v>26.9</v>
      </c>
      <c r="S359" s="313"/>
      <c r="T359" s="313"/>
    </row>
    <row r="360" spans="1:20" ht="15" customHeight="1">
      <c r="A360" s="313" t="s">
        <v>270</v>
      </c>
      <c r="B360" s="313" t="s">
        <v>314</v>
      </c>
      <c r="C360" s="313" t="s">
        <v>7</v>
      </c>
      <c r="D360" s="313" t="s">
        <v>337</v>
      </c>
      <c r="E360" s="313" t="s">
        <v>13</v>
      </c>
      <c r="F360" s="313" t="s">
        <v>11</v>
      </c>
      <c r="G360" s="313"/>
      <c r="H360" s="313"/>
      <c r="I360" s="313"/>
      <c r="J360" s="313"/>
      <c r="K360" s="313"/>
      <c r="L360" s="313"/>
      <c r="M360" s="313"/>
      <c r="N360" s="313"/>
      <c r="O360" s="313"/>
      <c r="P360" s="313"/>
      <c r="Q360" s="313"/>
      <c r="R360" s="313">
        <v>31.4</v>
      </c>
      <c r="S360" s="313"/>
      <c r="T360" s="313"/>
    </row>
    <row r="361" spans="1:20" ht="15" customHeight="1">
      <c r="A361" s="313" t="s">
        <v>270</v>
      </c>
      <c r="B361" s="313" t="s">
        <v>317</v>
      </c>
      <c r="C361" s="313" t="s">
        <v>7</v>
      </c>
      <c r="D361" s="313" t="s">
        <v>337</v>
      </c>
      <c r="E361" s="313" t="s">
        <v>13</v>
      </c>
      <c r="F361" s="313" t="s">
        <v>11</v>
      </c>
      <c r="G361" s="313"/>
      <c r="H361" s="313"/>
      <c r="I361" s="313"/>
      <c r="J361" s="313"/>
      <c r="K361" s="313"/>
      <c r="L361" s="313"/>
      <c r="M361" s="313"/>
      <c r="N361" s="313"/>
      <c r="O361" s="313"/>
      <c r="P361" s="313"/>
      <c r="Q361" s="313"/>
      <c r="R361" s="313">
        <v>1.26</v>
      </c>
      <c r="S361" s="313"/>
      <c r="T361" s="313"/>
    </row>
    <row r="362" spans="1:20" ht="15" customHeight="1">
      <c r="A362" s="313" t="s">
        <v>270</v>
      </c>
      <c r="B362" s="313" t="s">
        <v>318</v>
      </c>
      <c r="C362" s="313" t="s">
        <v>7</v>
      </c>
      <c r="D362" s="313" t="s">
        <v>337</v>
      </c>
      <c r="E362" s="313" t="s">
        <v>13</v>
      </c>
      <c r="F362" s="313" t="s">
        <v>11</v>
      </c>
      <c r="G362" s="313"/>
      <c r="H362" s="313"/>
      <c r="I362" s="313"/>
      <c r="J362" s="313"/>
      <c r="K362" s="313"/>
      <c r="L362" s="313"/>
      <c r="M362" s="313"/>
      <c r="N362" s="313"/>
      <c r="O362" s="313"/>
      <c r="P362" s="313"/>
      <c r="Q362" s="313"/>
      <c r="R362" s="313">
        <v>18.8</v>
      </c>
      <c r="S362" s="313"/>
      <c r="T362" s="313"/>
    </row>
    <row r="363" spans="1:20" ht="15" customHeight="1">
      <c r="A363" s="313" t="s">
        <v>270</v>
      </c>
      <c r="B363" s="313" t="s">
        <v>313</v>
      </c>
      <c r="C363" s="313" t="s">
        <v>7</v>
      </c>
      <c r="D363" s="313" t="s">
        <v>337</v>
      </c>
      <c r="E363" s="313" t="s">
        <v>13</v>
      </c>
      <c r="F363" s="313" t="s">
        <v>11</v>
      </c>
      <c r="G363" s="313"/>
      <c r="H363" s="313"/>
      <c r="I363" s="313"/>
      <c r="J363" s="313"/>
      <c r="K363" s="313"/>
      <c r="L363" s="313"/>
      <c r="M363" s="313"/>
      <c r="N363" s="313"/>
      <c r="O363" s="313"/>
      <c r="P363" s="313"/>
      <c r="Q363" s="313"/>
      <c r="R363" s="313">
        <v>51.5</v>
      </c>
      <c r="S363" s="313"/>
      <c r="T363" s="313"/>
    </row>
    <row r="364" spans="1:20" ht="15" customHeight="1">
      <c r="A364" s="313" t="s">
        <v>270</v>
      </c>
      <c r="B364" s="313" t="s">
        <v>316</v>
      </c>
      <c r="C364" s="313" t="s">
        <v>7</v>
      </c>
      <c r="D364" s="313" t="s">
        <v>337</v>
      </c>
      <c r="E364" s="313" t="s">
        <v>13</v>
      </c>
      <c r="F364" s="313" t="s">
        <v>11</v>
      </c>
      <c r="G364" s="313"/>
      <c r="H364" s="313"/>
      <c r="I364" s="313"/>
      <c r="J364" s="313"/>
      <c r="K364" s="313"/>
      <c r="L364" s="313"/>
      <c r="M364" s="313"/>
      <c r="N364" s="313"/>
      <c r="O364" s="313"/>
      <c r="P364" s="313"/>
      <c r="Q364" s="313"/>
      <c r="R364" s="313">
        <v>20.100000000000001</v>
      </c>
      <c r="S364" s="313"/>
      <c r="T364" s="313"/>
    </row>
    <row r="365" spans="1:20" ht="15" customHeight="1">
      <c r="A365" s="313" t="s">
        <v>270</v>
      </c>
      <c r="B365" s="313" t="s">
        <v>312</v>
      </c>
      <c r="C365" s="313" t="s">
        <v>7</v>
      </c>
      <c r="D365" s="313" t="s">
        <v>337</v>
      </c>
      <c r="E365" s="313" t="s">
        <v>13</v>
      </c>
      <c r="F365" s="313" t="s">
        <v>11</v>
      </c>
      <c r="G365" s="313"/>
      <c r="H365" s="313"/>
      <c r="I365" s="313"/>
      <c r="J365" s="313"/>
      <c r="K365" s="313"/>
      <c r="L365" s="313"/>
      <c r="M365" s="313"/>
      <c r="N365" s="313"/>
      <c r="O365" s="313"/>
      <c r="P365" s="313"/>
      <c r="Q365" s="313"/>
      <c r="R365" s="313">
        <v>51.5</v>
      </c>
      <c r="S365" s="313"/>
      <c r="T365" s="313"/>
    </row>
    <row r="366" spans="1:20" ht="15" customHeight="1">
      <c r="A366" s="313" t="s">
        <v>270</v>
      </c>
      <c r="B366" s="313" t="s">
        <v>315</v>
      </c>
      <c r="C366" s="313" t="s">
        <v>7</v>
      </c>
      <c r="D366" s="313" t="s">
        <v>337</v>
      </c>
      <c r="E366" s="313" t="s">
        <v>13</v>
      </c>
      <c r="F366" s="313" t="s">
        <v>11</v>
      </c>
      <c r="G366" s="313"/>
      <c r="H366" s="313"/>
      <c r="I366" s="313"/>
      <c r="J366" s="313"/>
      <c r="K366" s="313"/>
      <c r="L366" s="313"/>
      <c r="M366" s="313"/>
      <c r="N366" s="313"/>
      <c r="O366" s="313"/>
      <c r="P366" s="313"/>
      <c r="Q366" s="313"/>
      <c r="R366" s="313">
        <v>31.4</v>
      </c>
      <c r="S366" s="313"/>
      <c r="T366" s="313"/>
    </row>
    <row r="367" spans="1:20" ht="15" customHeight="1">
      <c r="A367" s="313" t="s">
        <v>271</v>
      </c>
      <c r="B367" s="313" t="s">
        <v>332</v>
      </c>
      <c r="C367" s="313" t="s">
        <v>7</v>
      </c>
      <c r="D367" s="313" t="s">
        <v>337</v>
      </c>
      <c r="E367" s="313" t="s">
        <v>13</v>
      </c>
      <c r="F367" s="313" t="s">
        <v>11</v>
      </c>
      <c r="G367" s="313"/>
      <c r="H367" s="313"/>
      <c r="I367" s="313"/>
      <c r="J367" s="313"/>
      <c r="K367" s="313"/>
      <c r="L367" s="313"/>
      <c r="M367" s="313"/>
      <c r="N367" s="313"/>
      <c r="O367" s="313"/>
      <c r="P367" s="313"/>
      <c r="Q367" s="313"/>
      <c r="R367" s="313">
        <v>8.9700000000000006</v>
      </c>
      <c r="S367" s="313">
        <v>0</v>
      </c>
      <c r="T367" s="313">
        <v>26.9</v>
      </c>
    </row>
    <row r="368" spans="1:20" ht="15" customHeight="1">
      <c r="A368" s="313" t="s">
        <v>271</v>
      </c>
      <c r="B368" s="313" t="s">
        <v>314</v>
      </c>
      <c r="C368" s="313" t="s">
        <v>7</v>
      </c>
      <c r="D368" s="313" t="s">
        <v>337</v>
      </c>
      <c r="E368" s="313" t="s">
        <v>13</v>
      </c>
      <c r="F368" s="313" t="s">
        <v>11</v>
      </c>
      <c r="G368" s="313"/>
      <c r="H368" s="313"/>
      <c r="I368" s="313"/>
      <c r="J368" s="313"/>
      <c r="K368" s="313"/>
      <c r="L368" s="313"/>
      <c r="M368" s="313"/>
      <c r="N368" s="313"/>
      <c r="O368" s="313"/>
      <c r="P368" s="313"/>
      <c r="Q368" s="313"/>
      <c r="R368" s="313">
        <v>10.5</v>
      </c>
      <c r="S368" s="313">
        <v>0</v>
      </c>
      <c r="T368" s="313">
        <v>31.4</v>
      </c>
    </row>
    <row r="369" spans="1:20" ht="15" customHeight="1">
      <c r="A369" s="313" t="s">
        <v>271</v>
      </c>
      <c r="B369" s="313" t="s">
        <v>317</v>
      </c>
      <c r="C369" s="313" t="s">
        <v>7</v>
      </c>
      <c r="D369" s="313" t="s">
        <v>337</v>
      </c>
      <c r="E369" s="313" t="s">
        <v>13</v>
      </c>
      <c r="F369" s="313" t="s">
        <v>11</v>
      </c>
      <c r="G369" s="313"/>
      <c r="H369" s="313"/>
      <c r="I369" s="313"/>
      <c r="J369" s="313"/>
      <c r="K369" s="313"/>
      <c r="L369" s="313"/>
      <c r="M369" s="313"/>
      <c r="N369" s="313"/>
      <c r="O369" s="313"/>
      <c r="P369" s="313"/>
      <c r="Q369" s="313"/>
      <c r="R369" s="313">
        <v>0.42</v>
      </c>
      <c r="S369" s="313">
        <v>0</v>
      </c>
      <c r="T369" s="313">
        <v>1.26</v>
      </c>
    </row>
    <row r="370" spans="1:20" ht="15" customHeight="1">
      <c r="A370" s="313" t="s">
        <v>271</v>
      </c>
      <c r="B370" s="313" t="s">
        <v>318</v>
      </c>
      <c r="C370" s="313" t="s">
        <v>7</v>
      </c>
      <c r="D370" s="313" t="s">
        <v>337</v>
      </c>
      <c r="E370" s="313" t="s">
        <v>13</v>
      </c>
      <c r="F370" s="313" t="s">
        <v>11</v>
      </c>
      <c r="G370" s="313"/>
      <c r="H370" s="313"/>
      <c r="I370" s="313"/>
      <c r="J370" s="313"/>
      <c r="K370" s="313"/>
      <c r="L370" s="313"/>
      <c r="M370" s="313"/>
      <c r="N370" s="313"/>
      <c r="O370" s="313"/>
      <c r="P370" s="313"/>
      <c r="Q370" s="313"/>
      <c r="R370" s="313">
        <v>6.28</v>
      </c>
      <c r="S370" s="313">
        <v>0</v>
      </c>
      <c r="T370" s="313">
        <v>18.8</v>
      </c>
    </row>
    <row r="371" spans="1:20" ht="15" customHeight="1">
      <c r="A371" s="313" t="s">
        <v>271</v>
      </c>
      <c r="B371" s="313" t="s">
        <v>313</v>
      </c>
      <c r="C371" s="313" t="s">
        <v>7</v>
      </c>
      <c r="D371" s="313" t="s">
        <v>337</v>
      </c>
      <c r="E371" s="313" t="s">
        <v>13</v>
      </c>
      <c r="F371" s="313" t="s">
        <v>11</v>
      </c>
      <c r="G371" s="313"/>
      <c r="H371" s="313"/>
      <c r="I371" s="313"/>
      <c r="J371" s="313"/>
      <c r="K371" s="313"/>
      <c r="L371" s="313"/>
      <c r="M371" s="313"/>
      <c r="N371" s="313"/>
      <c r="O371" s="313"/>
      <c r="P371" s="313"/>
      <c r="Q371" s="313"/>
      <c r="R371" s="313">
        <v>17.2</v>
      </c>
      <c r="S371" s="313">
        <v>0</v>
      </c>
      <c r="T371" s="313">
        <v>31.4</v>
      </c>
    </row>
    <row r="372" spans="1:20" ht="15" customHeight="1">
      <c r="A372" s="313" t="s">
        <v>271</v>
      </c>
      <c r="B372" s="313" t="s">
        <v>316</v>
      </c>
      <c r="C372" s="313" t="s">
        <v>7</v>
      </c>
      <c r="D372" s="313" t="s">
        <v>337</v>
      </c>
      <c r="E372" s="313" t="s">
        <v>13</v>
      </c>
      <c r="F372" s="313" t="s">
        <v>11</v>
      </c>
      <c r="G372" s="313"/>
      <c r="H372" s="313"/>
      <c r="I372" s="313"/>
      <c r="J372" s="313"/>
      <c r="K372" s="313"/>
      <c r="L372" s="313"/>
      <c r="M372" s="313"/>
      <c r="N372" s="313"/>
      <c r="O372" s="313"/>
      <c r="P372" s="313"/>
      <c r="Q372" s="313"/>
      <c r="R372" s="313">
        <v>6.7</v>
      </c>
      <c r="S372" s="313">
        <v>0</v>
      </c>
      <c r="T372" s="313">
        <v>18.8</v>
      </c>
    </row>
    <row r="373" spans="1:20" ht="15" customHeight="1">
      <c r="A373" s="313" t="s">
        <v>271</v>
      </c>
      <c r="B373" s="313" t="s">
        <v>312</v>
      </c>
      <c r="C373" s="313" t="s">
        <v>7</v>
      </c>
      <c r="D373" s="313" t="s">
        <v>337</v>
      </c>
      <c r="E373" s="313" t="s">
        <v>13</v>
      </c>
      <c r="F373" s="313" t="s">
        <v>11</v>
      </c>
      <c r="G373" s="313"/>
      <c r="H373" s="313"/>
      <c r="I373" s="313"/>
      <c r="J373" s="313"/>
      <c r="K373" s="313"/>
      <c r="L373" s="313"/>
      <c r="M373" s="313"/>
      <c r="N373" s="313"/>
      <c r="O373" s="313"/>
      <c r="P373" s="313"/>
      <c r="Q373" s="313"/>
      <c r="R373" s="313">
        <v>17.2</v>
      </c>
      <c r="S373" s="313">
        <v>0</v>
      </c>
      <c r="T373" s="313">
        <v>31.4</v>
      </c>
    </row>
    <row r="374" spans="1:20" ht="15" customHeight="1">
      <c r="A374" s="313" t="s">
        <v>271</v>
      </c>
      <c r="B374" s="313" t="s">
        <v>315</v>
      </c>
      <c r="C374" s="313" t="s">
        <v>7</v>
      </c>
      <c r="D374" s="313" t="s">
        <v>337</v>
      </c>
      <c r="E374" s="313" t="s">
        <v>13</v>
      </c>
      <c r="F374" s="313" t="s">
        <v>11</v>
      </c>
      <c r="G374" s="313"/>
      <c r="H374" s="313"/>
      <c r="I374" s="313"/>
      <c r="J374" s="313"/>
      <c r="K374" s="313"/>
      <c r="L374" s="313"/>
      <c r="M374" s="313"/>
      <c r="N374" s="313"/>
      <c r="O374" s="313"/>
      <c r="P374" s="313"/>
      <c r="Q374" s="313"/>
      <c r="R374" s="313">
        <v>10.5</v>
      </c>
      <c r="S374" s="313">
        <v>0</v>
      </c>
      <c r="T374" s="313">
        <v>31.4</v>
      </c>
    </row>
    <row r="375" spans="1:20" ht="15" customHeight="1">
      <c r="A375" s="313" t="s">
        <v>272</v>
      </c>
      <c r="B375" s="313" t="s">
        <v>332</v>
      </c>
      <c r="C375" s="313" t="s">
        <v>7</v>
      </c>
      <c r="D375" s="313" t="s">
        <v>337</v>
      </c>
      <c r="E375" s="313" t="s">
        <v>13</v>
      </c>
      <c r="F375" s="313" t="s">
        <v>11</v>
      </c>
      <c r="G375" s="313"/>
      <c r="H375" s="313"/>
      <c r="I375" s="313"/>
      <c r="J375" s="313"/>
      <c r="K375" s="313"/>
      <c r="L375" s="313"/>
      <c r="M375" s="313"/>
      <c r="N375" s="313"/>
      <c r="O375" s="313"/>
      <c r="P375" s="313"/>
      <c r="Q375" s="313"/>
      <c r="R375" s="313">
        <v>8.9700000000000006</v>
      </c>
      <c r="S375" s="313">
        <v>0</v>
      </c>
      <c r="T375" s="313">
        <v>26.9</v>
      </c>
    </row>
    <row r="376" spans="1:20" ht="15" customHeight="1">
      <c r="A376" s="313" t="s">
        <v>272</v>
      </c>
      <c r="B376" s="313" t="s">
        <v>314</v>
      </c>
      <c r="C376" s="313" t="s">
        <v>7</v>
      </c>
      <c r="D376" s="313" t="s">
        <v>337</v>
      </c>
      <c r="E376" s="313" t="s">
        <v>13</v>
      </c>
      <c r="F376" s="313" t="s">
        <v>11</v>
      </c>
      <c r="G376" s="313"/>
      <c r="H376" s="313"/>
      <c r="I376" s="313"/>
      <c r="J376" s="313"/>
      <c r="K376" s="313"/>
      <c r="L376" s="313"/>
      <c r="M376" s="313"/>
      <c r="N376" s="313"/>
      <c r="O376" s="313"/>
      <c r="P376" s="313"/>
      <c r="Q376" s="313"/>
      <c r="R376" s="313">
        <v>10.5</v>
      </c>
      <c r="S376" s="313">
        <v>0</v>
      </c>
      <c r="T376" s="313">
        <v>31.4</v>
      </c>
    </row>
    <row r="377" spans="1:20" ht="15" customHeight="1">
      <c r="A377" s="313" t="s">
        <v>272</v>
      </c>
      <c r="B377" s="313" t="s">
        <v>317</v>
      </c>
      <c r="C377" s="313" t="s">
        <v>7</v>
      </c>
      <c r="D377" s="313" t="s">
        <v>337</v>
      </c>
      <c r="E377" s="313" t="s">
        <v>13</v>
      </c>
      <c r="F377" s="313" t="s">
        <v>11</v>
      </c>
      <c r="G377" s="313"/>
      <c r="H377" s="313"/>
      <c r="I377" s="313"/>
      <c r="J377" s="313"/>
      <c r="K377" s="313"/>
      <c r="L377" s="313"/>
      <c r="M377" s="313"/>
      <c r="N377" s="313"/>
      <c r="O377" s="313"/>
      <c r="P377" s="313"/>
      <c r="Q377" s="313"/>
      <c r="R377" s="313">
        <v>0.42</v>
      </c>
      <c r="S377" s="313">
        <v>0</v>
      </c>
      <c r="T377" s="313">
        <v>1.26</v>
      </c>
    </row>
    <row r="378" spans="1:20" ht="15" customHeight="1">
      <c r="A378" s="313" t="s">
        <v>272</v>
      </c>
      <c r="B378" s="313" t="s">
        <v>318</v>
      </c>
      <c r="C378" s="313" t="s">
        <v>7</v>
      </c>
      <c r="D378" s="313" t="s">
        <v>337</v>
      </c>
      <c r="E378" s="313" t="s">
        <v>13</v>
      </c>
      <c r="F378" s="313" t="s">
        <v>11</v>
      </c>
      <c r="G378" s="313"/>
      <c r="H378" s="313"/>
      <c r="I378" s="313"/>
      <c r="J378" s="313"/>
      <c r="K378" s="313"/>
      <c r="L378" s="313"/>
      <c r="M378" s="313"/>
      <c r="N378" s="313"/>
      <c r="O378" s="313"/>
      <c r="P378" s="313"/>
      <c r="Q378" s="313"/>
      <c r="R378" s="313">
        <v>6.28</v>
      </c>
      <c r="S378" s="313">
        <v>0</v>
      </c>
      <c r="T378" s="313">
        <v>18.8</v>
      </c>
    </row>
    <row r="379" spans="1:20" ht="15" customHeight="1">
      <c r="A379" s="313" t="s">
        <v>272</v>
      </c>
      <c r="B379" s="313" t="s">
        <v>313</v>
      </c>
      <c r="C379" s="313" t="s">
        <v>7</v>
      </c>
      <c r="D379" s="313" t="s">
        <v>337</v>
      </c>
      <c r="E379" s="313" t="s">
        <v>13</v>
      </c>
      <c r="F379" s="313" t="s">
        <v>11</v>
      </c>
      <c r="G379" s="313"/>
      <c r="H379" s="313"/>
      <c r="I379" s="313"/>
      <c r="J379" s="313"/>
      <c r="K379" s="313"/>
      <c r="L379" s="313"/>
      <c r="M379" s="313"/>
      <c r="N379" s="313"/>
      <c r="O379" s="313"/>
      <c r="P379" s="313"/>
      <c r="Q379" s="313"/>
      <c r="R379" s="313">
        <v>17.2</v>
      </c>
      <c r="S379" s="313">
        <v>0</v>
      </c>
      <c r="T379" s="313">
        <v>31.4</v>
      </c>
    </row>
    <row r="380" spans="1:20" ht="15" customHeight="1">
      <c r="A380" s="313" t="s">
        <v>272</v>
      </c>
      <c r="B380" s="313" t="s">
        <v>316</v>
      </c>
      <c r="C380" s="313" t="s">
        <v>7</v>
      </c>
      <c r="D380" s="313" t="s">
        <v>337</v>
      </c>
      <c r="E380" s="313" t="s">
        <v>13</v>
      </c>
      <c r="F380" s="313" t="s">
        <v>11</v>
      </c>
      <c r="G380" s="313"/>
      <c r="H380" s="313"/>
      <c r="I380" s="313"/>
      <c r="J380" s="313"/>
      <c r="K380" s="313"/>
      <c r="L380" s="313"/>
      <c r="M380" s="313"/>
      <c r="N380" s="313"/>
      <c r="O380" s="313"/>
      <c r="P380" s="313"/>
      <c r="Q380" s="313"/>
      <c r="R380" s="313">
        <v>6.7</v>
      </c>
      <c r="S380" s="313">
        <v>0</v>
      </c>
      <c r="T380" s="313">
        <v>18.8</v>
      </c>
    </row>
    <row r="381" spans="1:20" ht="15" customHeight="1">
      <c r="A381" s="313" t="s">
        <v>272</v>
      </c>
      <c r="B381" s="313" t="s">
        <v>312</v>
      </c>
      <c r="C381" s="313" t="s">
        <v>7</v>
      </c>
      <c r="D381" s="313" t="s">
        <v>337</v>
      </c>
      <c r="E381" s="313" t="s">
        <v>13</v>
      </c>
      <c r="F381" s="313" t="s">
        <v>11</v>
      </c>
      <c r="G381" s="313"/>
      <c r="H381" s="313"/>
      <c r="I381" s="313"/>
      <c r="J381" s="313"/>
      <c r="K381" s="313"/>
      <c r="L381" s="313"/>
      <c r="M381" s="313"/>
      <c r="N381" s="313"/>
      <c r="O381" s="313"/>
      <c r="P381" s="313"/>
      <c r="Q381" s="313"/>
      <c r="R381" s="313">
        <v>17.2</v>
      </c>
      <c r="S381" s="313">
        <v>0</v>
      </c>
      <c r="T381" s="313">
        <v>31.4</v>
      </c>
    </row>
    <row r="382" spans="1:20" ht="15" customHeight="1">
      <c r="A382" s="313" t="s">
        <v>272</v>
      </c>
      <c r="B382" s="313" t="s">
        <v>315</v>
      </c>
      <c r="C382" s="313" t="s">
        <v>7</v>
      </c>
      <c r="D382" s="313" t="s">
        <v>337</v>
      </c>
      <c r="E382" s="313" t="s">
        <v>13</v>
      </c>
      <c r="F382" s="313" t="s">
        <v>11</v>
      </c>
      <c r="G382" s="313"/>
      <c r="H382" s="313"/>
      <c r="I382" s="313"/>
      <c r="J382" s="313"/>
      <c r="K382" s="313"/>
      <c r="L382" s="313"/>
      <c r="M382" s="313"/>
      <c r="N382" s="313"/>
      <c r="O382" s="313"/>
      <c r="P382" s="313"/>
      <c r="Q382" s="313"/>
      <c r="R382" s="313">
        <v>10.5</v>
      </c>
      <c r="S382" s="313">
        <v>0</v>
      </c>
      <c r="T382" s="313">
        <v>31.4</v>
      </c>
    </row>
    <row r="383" spans="1:20" ht="15" customHeight="1">
      <c r="A383" s="313" t="s">
        <v>273</v>
      </c>
      <c r="B383" s="313" t="s">
        <v>332</v>
      </c>
      <c r="C383" s="313" t="s">
        <v>7</v>
      </c>
      <c r="D383" s="313" t="s">
        <v>337</v>
      </c>
      <c r="E383" s="313" t="s">
        <v>13</v>
      </c>
      <c r="F383" s="313" t="s">
        <v>11</v>
      </c>
      <c r="G383" s="313"/>
      <c r="H383" s="313"/>
      <c r="I383" s="313"/>
      <c r="J383" s="313"/>
      <c r="K383" s="313"/>
      <c r="L383" s="313"/>
      <c r="M383" s="313"/>
      <c r="N383" s="313"/>
      <c r="O383" s="313"/>
      <c r="P383" s="313"/>
      <c r="Q383" s="313"/>
      <c r="R383" s="313">
        <v>8.9700000000000006</v>
      </c>
      <c r="S383" s="313">
        <v>0</v>
      </c>
      <c r="T383" s="313">
        <v>26.9</v>
      </c>
    </row>
    <row r="384" spans="1:20" ht="15" customHeight="1">
      <c r="A384" s="313" t="s">
        <v>273</v>
      </c>
      <c r="B384" s="313" t="s">
        <v>314</v>
      </c>
      <c r="C384" s="313" t="s">
        <v>7</v>
      </c>
      <c r="D384" s="313" t="s">
        <v>337</v>
      </c>
      <c r="E384" s="313" t="s">
        <v>13</v>
      </c>
      <c r="F384" s="313" t="s">
        <v>11</v>
      </c>
      <c r="G384" s="313"/>
      <c r="H384" s="313"/>
      <c r="I384" s="313"/>
      <c r="J384" s="313"/>
      <c r="K384" s="313"/>
      <c r="L384" s="313"/>
      <c r="M384" s="313"/>
      <c r="N384" s="313"/>
      <c r="O384" s="313"/>
      <c r="P384" s="313"/>
      <c r="Q384" s="313"/>
      <c r="R384" s="313">
        <v>10.5</v>
      </c>
      <c r="S384" s="313">
        <v>0</v>
      </c>
      <c r="T384" s="313">
        <v>31.4</v>
      </c>
    </row>
    <row r="385" spans="1:20" ht="15" customHeight="1">
      <c r="A385" s="313" t="s">
        <v>273</v>
      </c>
      <c r="B385" s="313" t="s">
        <v>317</v>
      </c>
      <c r="C385" s="313" t="s">
        <v>7</v>
      </c>
      <c r="D385" s="313" t="s">
        <v>337</v>
      </c>
      <c r="E385" s="313" t="s">
        <v>13</v>
      </c>
      <c r="F385" s="313" t="s">
        <v>11</v>
      </c>
      <c r="G385" s="313"/>
      <c r="H385" s="313"/>
      <c r="I385" s="313"/>
      <c r="J385" s="313"/>
      <c r="K385" s="313"/>
      <c r="L385" s="313"/>
      <c r="M385" s="313"/>
      <c r="N385" s="313"/>
      <c r="O385" s="313"/>
      <c r="P385" s="313"/>
      <c r="Q385" s="313"/>
      <c r="R385" s="313">
        <v>0.42</v>
      </c>
      <c r="S385" s="313">
        <v>0</v>
      </c>
      <c r="T385" s="313">
        <v>1.26</v>
      </c>
    </row>
    <row r="386" spans="1:20" ht="15" customHeight="1">
      <c r="A386" s="313" t="s">
        <v>273</v>
      </c>
      <c r="B386" s="313" t="s">
        <v>318</v>
      </c>
      <c r="C386" s="313" t="s">
        <v>7</v>
      </c>
      <c r="D386" s="313" t="s">
        <v>337</v>
      </c>
      <c r="E386" s="313" t="s">
        <v>13</v>
      </c>
      <c r="F386" s="313" t="s">
        <v>11</v>
      </c>
      <c r="G386" s="313"/>
      <c r="H386" s="313"/>
      <c r="I386" s="313"/>
      <c r="J386" s="313"/>
      <c r="K386" s="313"/>
      <c r="L386" s="313"/>
      <c r="M386" s="313"/>
      <c r="N386" s="313"/>
      <c r="O386" s="313"/>
      <c r="P386" s="313"/>
      <c r="Q386" s="313"/>
      <c r="R386" s="313">
        <v>6.28</v>
      </c>
      <c r="S386" s="313">
        <v>0</v>
      </c>
      <c r="T386" s="313">
        <v>18.8</v>
      </c>
    </row>
    <row r="387" spans="1:20" ht="15" customHeight="1">
      <c r="A387" s="313" t="s">
        <v>273</v>
      </c>
      <c r="B387" s="313" t="s">
        <v>313</v>
      </c>
      <c r="C387" s="313" t="s">
        <v>7</v>
      </c>
      <c r="D387" s="313" t="s">
        <v>337</v>
      </c>
      <c r="E387" s="313" t="s">
        <v>13</v>
      </c>
      <c r="F387" s="313" t="s">
        <v>11</v>
      </c>
      <c r="G387" s="313"/>
      <c r="H387" s="313"/>
      <c r="I387" s="313"/>
      <c r="J387" s="313"/>
      <c r="K387" s="313"/>
      <c r="L387" s="313"/>
      <c r="M387" s="313"/>
      <c r="N387" s="313"/>
      <c r="O387" s="313"/>
      <c r="P387" s="313"/>
      <c r="Q387" s="313"/>
      <c r="R387" s="313">
        <v>17.2</v>
      </c>
      <c r="S387" s="313">
        <v>0</v>
      </c>
      <c r="T387" s="313">
        <v>31.4</v>
      </c>
    </row>
    <row r="388" spans="1:20" ht="15" customHeight="1">
      <c r="A388" s="313" t="s">
        <v>273</v>
      </c>
      <c r="B388" s="313" t="s">
        <v>316</v>
      </c>
      <c r="C388" s="313" t="s">
        <v>7</v>
      </c>
      <c r="D388" s="313" t="s">
        <v>337</v>
      </c>
      <c r="E388" s="313" t="s">
        <v>13</v>
      </c>
      <c r="F388" s="313" t="s">
        <v>11</v>
      </c>
      <c r="G388" s="313"/>
      <c r="H388" s="313"/>
      <c r="I388" s="313"/>
      <c r="J388" s="313"/>
      <c r="K388" s="313"/>
      <c r="L388" s="313"/>
      <c r="M388" s="313"/>
      <c r="N388" s="313"/>
      <c r="O388" s="313"/>
      <c r="P388" s="313"/>
      <c r="Q388" s="313"/>
      <c r="R388" s="313">
        <v>6.7</v>
      </c>
      <c r="S388" s="313">
        <v>0</v>
      </c>
      <c r="T388" s="313">
        <v>18.8</v>
      </c>
    </row>
    <row r="389" spans="1:20" ht="15" customHeight="1">
      <c r="A389" s="313" t="s">
        <v>273</v>
      </c>
      <c r="B389" s="313" t="s">
        <v>312</v>
      </c>
      <c r="C389" s="313" t="s">
        <v>7</v>
      </c>
      <c r="D389" s="313" t="s">
        <v>337</v>
      </c>
      <c r="E389" s="313" t="s">
        <v>13</v>
      </c>
      <c r="F389" s="313" t="s">
        <v>11</v>
      </c>
      <c r="G389" s="313"/>
      <c r="H389" s="313"/>
      <c r="I389" s="313"/>
      <c r="J389" s="313"/>
      <c r="K389" s="313"/>
      <c r="L389" s="313"/>
      <c r="M389" s="313"/>
      <c r="N389" s="313"/>
      <c r="O389" s="313"/>
      <c r="P389" s="313"/>
      <c r="Q389" s="313"/>
      <c r="R389" s="313">
        <v>17.2</v>
      </c>
      <c r="S389" s="313">
        <v>0</v>
      </c>
      <c r="T389" s="313">
        <v>31.4</v>
      </c>
    </row>
    <row r="390" spans="1:20" ht="15" customHeight="1">
      <c r="A390" s="313" t="s">
        <v>273</v>
      </c>
      <c r="B390" s="313" t="s">
        <v>315</v>
      </c>
      <c r="C390" s="313" t="s">
        <v>7</v>
      </c>
      <c r="D390" s="313" t="s">
        <v>337</v>
      </c>
      <c r="E390" s="313" t="s">
        <v>13</v>
      </c>
      <c r="F390" s="313" t="s">
        <v>11</v>
      </c>
      <c r="G390" s="313"/>
      <c r="H390" s="313"/>
      <c r="I390" s="313"/>
      <c r="J390" s="313"/>
      <c r="K390" s="313"/>
      <c r="L390" s="313"/>
      <c r="M390" s="313"/>
      <c r="N390" s="313"/>
      <c r="O390" s="313"/>
      <c r="P390" s="313"/>
      <c r="Q390" s="313"/>
      <c r="R390" s="313">
        <v>10.5</v>
      </c>
      <c r="S390" s="313">
        <v>0</v>
      </c>
      <c r="T390" s="313">
        <v>31.4</v>
      </c>
    </row>
    <row r="391" spans="1:20" ht="15" customHeight="1">
      <c r="A391" s="313" t="s">
        <v>274</v>
      </c>
      <c r="B391" s="313" t="s">
        <v>332</v>
      </c>
      <c r="C391" s="313" t="s">
        <v>7</v>
      </c>
      <c r="D391" s="313" t="s">
        <v>337</v>
      </c>
      <c r="E391" s="313" t="s">
        <v>13</v>
      </c>
      <c r="F391" s="313" t="s">
        <v>11</v>
      </c>
      <c r="G391" s="313"/>
      <c r="H391" s="313"/>
      <c r="I391" s="313"/>
      <c r="J391" s="313"/>
      <c r="K391" s="313"/>
      <c r="L391" s="313"/>
      <c r="M391" s="313"/>
      <c r="N391" s="313"/>
      <c r="O391" s="313"/>
      <c r="P391" s="313"/>
      <c r="Q391" s="313"/>
      <c r="R391" s="313">
        <v>8.9700000000000006</v>
      </c>
      <c r="S391" s="313">
        <v>0</v>
      </c>
      <c r="T391" s="313">
        <v>26.9</v>
      </c>
    </row>
    <row r="392" spans="1:20" ht="15" customHeight="1">
      <c r="A392" s="313" t="s">
        <v>274</v>
      </c>
      <c r="B392" s="313" t="s">
        <v>314</v>
      </c>
      <c r="C392" s="313" t="s">
        <v>7</v>
      </c>
      <c r="D392" s="313" t="s">
        <v>337</v>
      </c>
      <c r="E392" s="313" t="s">
        <v>13</v>
      </c>
      <c r="F392" s="313" t="s">
        <v>11</v>
      </c>
      <c r="G392" s="313"/>
      <c r="H392" s="313"/>
      <c r="I392" s="313"/>
      <c r="J392" s="313"/>
      <c r="K392" s="313"/>
      <c r="L392" s="313"/>
      <c r="M392" s="313"/>
      <c r="N392" s="313"/>
      <c r="O392" s="313"/>
      <c r="P392" s="313"/>
      <c r="Q392" s="313"/>
      <c r="R392" s="313">
        <v>10.5</v>
      </c>
      <c r="S392" s="313">
        <v>0</v>
      </c>
      <c r="T392" s="313">
        <v>31.4</v>
      </c>
    </row>
    <row r="393" spans="1:20" ht="15" customHeight="1">
      <c r="A393" s="313" t="s">
        <v>274</v>
      </c>
      <c r="B393" s="313" t="s">
        <v>317</v>
      </c>
      <c r="C393" s="313" t="s">
        <v>7</v>
      </c>
      <c r="D393" s="313" t="s">
        <v>337</v>
      </c>
      <c r="E393" s="313" t="s">
        <v>13</v>
      </c>
      <c r="F393" s="313" t="s">
        <v>11</v>
      </c>
      <c r="G393" s="313"/>
      <c r="H393" s="313"/>
      <c r="I393" s="313"/>
      <c r="J393" s="313"/>
      <c r="K393" s="313"/>
      <c r="L393" s="313"/>
      <c r="M393" s="313"/>
      <c r="N393" s="313"/>
      <c r="O393" s="313"/>
      <c r="P393" s="313"/>
      <c r="Q393" s="313"/>
      <c r="R393" s="313">
        <v>0.42</v>
      </c>
      <c r="S393" s="313">
        <v>0</v>
      </c>
      <c r="T393" s="313">
        <v>1.26</v>
      </c>
    </row>
    <row r="394" spans="1:20" ht="15" customHeight="1">
      <c r="A394" s="313" t="s">
        <v>274</v>
      </c>
      <c r="B394" s="313" t="s">
        <v>318</v>
      </c>
      <c r="C394" s="313" t="s">
        <v>7</v>
      </c>
      <c r="D394" s="313" t="s">
        <v>337</v>
      </c>
      <c r="E394" s="313" t="s">
        <v>13</v>
      </c>
      <c r="F394" s="313" t="s">
        <v>11</v>
      </c>
      <c r="G394" s="313"/>
      <c r="H394" s="313"/>
      <c r="I394" s="313"/>
      <c r="J394" s="313"/>
      <c r="K394" s="313"/>
      <c r="L394" s="313"/>
      <c r="M394" s="313"/>
      <c r="N394" s="313"/>
      <c r="O394" s="313"/>
      <c r="P394" s="313"/>
      <c r="Q394" s="313"/>
      <c r="R394" s="313">
        <v>6.28</v>
      </c>
      <c r="S394" s="313">
        <v>0</v>
      </c>
      <c r="T394" s="313">
        <v>18.8</v>
      </c>
    </row>
    <row r="395" spans="1:20" ht="15" customHeight="1">
      <c r="A395" s="313" t="s">
        <v>274</v>
      </c>
      <c r="B395" s="313" t="s">
        <v>313</v>
      </c>
      <c r="C395" s="313" t="s">
        <v>7</v>
      </c>
      <c r="D395" s="313" t="s">
        <v>337</v>
      </c>
      <c r="E395" s="313" t="s">
        <v>13</v>
      </c>
      <c r="F395" s="313" t="s">
        <v>11</v>
      </c>
      <c r="G395" s="313"/>
      <c r="H395" s="313"/>
      <c r="I395" s="313"/>
      <c r="J395" s="313"/>
      <c r="K395" s="313"/>
      <c r="L395" s="313"/>
      <c r="M395" s="313"/>
      <c r="N395" s="313"/>
      <c r="O395" s="313"/>
      <c r="P395" s="313"/>
      <c r="Q395" s="313"/>
      <c r="R395" s="313">
        <v>17.2</v>
      </c>
      <c r="S395" s="313">
        <v>0</v>
      </c>
      <c r="T395" s="313">
        <v>31.4</v>
      </c>
    </row>
    <row r="396" spans="1:20" ht="15" customHeight="1">
      <c r="A396" s="313" t="s">
        <v>274</v>
      </c>
      <c r="B396" s="313" t="s">
        <v>316</v>
      </c>
      <c r="C396" s="313" t="s">
        <v>7</v>
      </c>
      <c r="D396" s="313" t="s">
        <v>337</v>
      </c>
      <c r="E396" s="313" t="s">
        <v>13</v>
      </c>
      <c r="F396" s="313" t="s">
        <v>11</v>
      </c>
      <c r="G396" s="313"/>
      <c r="H396" s="313"/>
      <c r="I396" s="313"/>
      <c r="J396" s="313"/>
      <c r="K396" s="313"/>
      <c r="L396" s="313"/>
      <c r="M396" s="313"/>
      <c r="N396" s="313"/>
      <c r="O396" s="313"/>
      <c r="P396" s="313"/>
      <c r="Q396" s="313"/>
      <c r="R396" s="313">
        <v>6.7</v>
      </c>
      <c r="S396" s="313">
        <v>0</v>
      </c>
      <c r="T396" s="313">
        <v>18.8</v>
      </c>
    </row>
    <row r="397" spans="1:20" ht="15" customHeight="1">
      <c r="A397" s="313" t="s">
        <v>274</v>
      </c>
      <c r="B397" s="313" t="s">
        <v>312</v>
      </c>
      <c r="C397" s="313" t="s">
        <v>7</v>
      </c>
      <c r="D397" s="313" t="s">
        <v>337</v>
      </c>
      <c r="E397" s="313" t="s">
        <v>13</v>
      </c>
      <c r="F397" s="313" t="s">
        <v>11</v>
      </c>
      <c r="G397" s="313"/>
      <c r="H397" s="313"/>
      <c r="I397" s="313"/>
      <c r="J397" s="313"/>
      <c r="K397" s="313"/>
      <c r="L397" s="313"/>
      <c r="M397" s="313"/>
      <c r="N397" s="313"/>
      <c r="O397" s="313"/>
      <c r="P397" s="313"/>
      <c r="Q397" s="313"/>
      <c r="R397" s="313">
        <v>17.2</v>
      </c>
      <c r="S397" s="313">
        <v>0</v>
      </c>
      <c r="T397" s="313">
        <v>31.4</v>
      </c>
    </row>
    <row r="398" spans="1:20" ht="15" customHeight="1">
      <c r="A398" s="313" t="s">
        <v>274</v>
      </c>
      <c r="B398" s="313" t="s">
        <v>315</v>
      </c>
      <c r="C398" s="313" t="s">
        <v>7</v>
      </c>
      <c r="D398" s="313" t="s">
        <v>337</v>
      </c>
      <c r="E398" s="313" t="s">
        <v>13</v>
      </c>
      <c r="F398" s="313" t="s">
        <v>11</v>
      </c>
      <c r="G398" s="313"/>
      <c r="H398" s="313"/>
      <c r="I398" s="313"/>
      <c r="J398" s="313"/>
      <c r="K398" s="313"/>
      <c r="L398" s="313"/>
      <c r="M398" s="313"/>
      <c r="N398" s="313"/>
      <c r="O398" s="313"/>
      <c r="P398" s="313"/>
      <c r="Q398" s="313"/>
      <c r="R398" s="313">
        <v>10.5</v>
      </c>
      <c r="S398" s="313">
        <v>0</v>
      </c>
      <c r="T398" s="313">
        <v>31.4</v>
      </c>
    </row>
    <row r="399" spans="1:20" ht="15" customHeight="1">
      <c r="A399" s="313" t="s">
        <v>275</v>
      </c>
      <c r="B399" s="313" t="s">
        <v>332</v>
      </c>
      <c r="C399" s="313" t="s">
        <v>7</v>
      </c>
      <c r="D399" s="313" t="s">
        <v>337</v>
      </c>
      <c r="E399" s="313" t="s">
        <v>13</v>
      </c>
      <c r="F399" s="313" t="s">
        <v>11</v>
      </c>
      <c r="G399" s="313"/>
      <c r="H399" s="313"/>
      <c r="I399" s="313"/>
      <c r="J399" s="313"/>
      <c r="K399" s="313"/>
      <c r="L399" s="313"/>
      <c r="M399" s="313"/>
      <c r="N399" s="313"/>
      <c r="O399" s="313"/>
      <c r="P399" s="313"/>
      <c r="Q399" s="313"/>
      <c r="R399" s="313">
        <v>8.9600000000000009</v>
      </c>
      <c r="S399" s="313">
        <v>0</v>
      </c>
      <c r="T399" s="313">
        <v>26.9</v>
      </c>
    </row>
    <row r="400" spans="1:20" ht="15" customHeight="1">
      <c r="A400" s="313" t="s">
        <v>275</v>
      </c>
      <c r="B400" s="313" t="s">
        <v>314</v>
      </c>
      <c r="C400" s="313" t="s">
        <v>7</v>
      </c>
      <c r="D400" s="313" t="s">
        <v>337</v>
      </c>
      <c r="E400" s="313" t="s">
        <v>13</v>
      </c>
      <c r="F400" s="313" t="s">
        <v>11</v>
      </c>
      <c r="G400" s="313"/>
      <c r="H400" s="313"/>
      <c r="I400" s="313"/>
      <c r="J400" s="313"/>
      <c r="K400" s="313"/>
      <c r="L400" s="313"/>
      <c r="M400" s="313"/>
      <c r="N400" s="313"/>
      <c r="O400" s="313"/>
      <c r="P400" s="313"/>
      <c r="Q400" s="313"/>
      <c r="R400" s="313">
        <v>10.5</v>
      </c>
      <c r="S400" s="313">
        <v>0</v>
      </c>
      <c r="T400" s="313">
        <v>31.4</v>
      </c>
    </row>
    <row r="401" spans="1:20" ht="15" customHeight="1">
      <c r="A401" s="313" t="s">
        <v>275</v>
      </c>
      <c r="B401" s="313" t="s">
        <v>317</v>
      </c>
      <c r="C401" s="313" t="s">
        <v>7</v>
      </c>
      <c r="D401" s="313" t="s">
        <v>337</v>
      </c>
      <c r="E401" s="313" t="s">
        <v>13</v>
      </c>
      <c r="F401" s="313" t="s">
        <v>11</v>
      </c>
      <c r="G401" s="313"/>
      <c r="H401" s="313"/>
      <c r="I401" s="313"/>
      <c r="J401" s="313"/>
      <c r="K401" s="313"/>
      <c r="L401" s="313"/>
      <c r="M401" s="313"/>
      <c r="N401" s="313"/>
      <c r="O401" s="313"/>
      <c r="P401" s="313"/>
      <c r="Q401" s="313"/>
      <c r="R401" s="313">
        <v>0.42</v>
      </c>
      <c r="S401" s="313">
        <v>0</v>
      </c>
      <c r="T401" s="313">
        <v>1.26</v>
      </c>
    </row>
    <row r="402" spans="1:20" ht="15" customHeight="1">
      <c r="A402" s="313" t="s">
        <v>275</v>
      </c>
      <c r="B402" s="313" t="s">
        <v>318</v>
      </c>
      <c r="C402" s="313" t="s">
        <v>7</v>
      </c>
      <c r="D402" s="313" t="s">
        <v>337</v>
      </c>
      <c r="E402" s="313" t="s">
        <v>13</v>
      </c>
      <c r="F402" s="313" t="s">
        <v>11</v>
      </c>
      <c r="G402" s="313"/>
      <c r="H402" s="313"/>
      <c r="I402" s="313"/>
      <c r="J402" s="313"/>
      <c r="K402" s="313"/>
      <c r="L402" s="313"/>
      <c r="M402" s="313"/>
      <c r="N402" s="313"/>
      <c r="O402" s="313"/>
      <c r="P402" s="313"/>
      <c r="Q402" s="313"/>
      <c r="R402" s="313">
        <v>6.28</v>
      </c>
      <c r="S402" s="313">
        <v>0</v>
      </c>
      <c r="T402" s="313">
        <v>18.8</v>
      </c>
    </row>
    <row r="403" spans="1:20" ht="15" customHeight="1">
      <c r="A403" s="313" t="s">
        <v>275</v>
      </c>
      <c r="B403" s="313" t="s">
        <v>313</v>
      </c>
      <c r="C403" s="313" t="s">
        <v>7</v>
      </c>
      <c r="D403" s="313" t="s">
        <v>337</v>
      </c>
      <c r="E403" s="313" t="s">
        <v>13</v>
      </c>
      <c r="F403" s="313" t="s">
        <v>11</v>
      </c>
      <c r="G403" s="313"/>
      <c r="H403" s="313"/>
      <c r="I403" s="313"/>
      <c r="J403" s="313"/>
      <c r="K403" s="313"/>
      <c r="L403" s="313"/>
      <c r="M403" s="313"/>
      <c r="N403" s="313"/>
      <c r="O403" s="313"/>
      <c r="P403" s="313"/>
      <c r="Q403" s="313"/>
      <c r="R403" s="313">
        <v>17.2</v>
      </c>
      <c r="S403" s="313">
        <v>0</v>
      </c>
      <c r="T403" s="313">
        <v>31.4</v>
      </c>
    </row>
    <row r="404" spans="1:20" ht="15" customHeight="1">
      <c r="A404" s="313" t="s">
        <v>275</v>
      </c>
      <c r="B404" s="313" t="s">
        <v>316</v>
      </c>
      <c r="C404" s="313" t="s">
        <v>7</v>
      </c>
      <c r="D404" s="313" t="s">
        <v>337</v>
      </c>
      <c r="E404" s="313" t="s">
        <v>13</v>
      </c>
      <c r="F404" s="313" t="s">
        <v>11</v>
      </c>
      <c r="G404" s="313"/>
      <c r="H404" s="313"/>
      <c r="I404" s="313"/>
      <c r="J404" s="313"/>
      <c r="K404" s="313"/>
      <c r="L404" s="313"/>
      <c r="M404" s="313"/>
      <c r="N404" s="313"/>
      <c r="O404" s="313"/>
      <c r="P404" s="313"/>
      <c r="Q404" s="313"/>
      <c r="R404" s="313">
        <v>6.7</v>
      </c>
      <c r="S404" s="313">
        <v>0</v>
      </c>
      <c r="T404" s="313">
        <v>18.8</v>
      </c>
    </row>
    <row r="405" spans="1:20" ht="15" customHeight="1">
      <c r="A405" s="313" t="s">
        <v>275</v>
      </c>
      <c r="B405" s="313" t="s">
        <v>312</v>
      </c>
      <c r="C405" s="313" t="s">
        <v>7</v>
      </c>
      <c r="D405" s="313" t="s">
        <v>337</v>
      </c>
      <c r="E405" s="313" t="s">
        <v>13</v>
      </c>
      <c r="F405" s="313" t="s">
        <v>11</v>
      </c>
      <c r="G405" s="313"/>
      <c r="H405" s="313"/>
      <c r="I405" s="313"/>
      <c r="J405" s="313"/>
      <c r="K405" s="313"/>
      <c r="L405" s="313"/>
      <c r="M405" s="313"/>
      <c r="N405" s="313"/>
      <c r="O405" s="313"/>
      <c r="P405" s="313"/>
      <c r="Q405" s="313"/>
      <c r="R405" s="313">
        <v>17.2</v>
      </c>
      <c r="S405" s="313">
        <v>0</v>
      </c>
      <c r="T405" s="313">
        <v>31.4</v>
      </c>
    </row>
    <row r="406" spans="1:20" ht="15" customHeight="1">
      <c r="A406" s="313" t="s">
        <v>275</v>
      </c>
      <c r="B406" s="313" t="s">
        <v>315</v>
      </c>
      <c r="C406" s="313" t="s">
        <v>7</v>
      </c>
      <c r="D406" s="313" t="s">
        <v>337</v>
      </c>
      <c r="E406" s="313" t="s">
        <v>13</v>
      </c>
      <c r="F406" s="313" t="s">
        <v>11</v>
      </c>
      <c r="G406" s="313"/>
      <c r="H406" s="313"/>
      <c r="I406" s="313"/>
      <c r="J406" s="313"/>
      <c r="K406" s="313"/>
      <c r="L406" s="313"/>
      <c r="M406" s="313"/>
      <c r="N406" s="313"/>
      <c r="O406" s="313"/>
      <c r="P406" s="313"/>
      <c r="Q406" s="313"/>
      <c r="R406" s="313">
        <v>10.5</v>
      </c>
      <c r="S406" s="313">
        <v>0</v>
      </c>
      <c r="T406" s="313">
        <v>31.4</v>
      </c>
    </row>
    <row r="407" spans="1:20" ht="15" customHeight="1">
      <c r="A407" s="313" t="s">
        <v>276</v>
      </c>
      <c r="B407" s="313" t="s">
        <v>332</v>
      </c>
      <c r="C407" s="313" t="s">
        <v>7</v>
      </c>
      <c r="D407" s="313" t="s">
        <v>337</v>
      </c>
      <c r="E407" s="313" t="s">
        <v>13</v>
      </c>
      <c r="F407" s="313" t="s">
        <v>11</v>
      </c>
      <c r="G407" s="313"/>
      <c r="H407" s="313"/>
      <c r="I407" s="313"/>
      <c r="J407" s="313"/>
      <c r="K407" s="313"/>
      <c r="L407" s="313"/>
      <c r="M407" s="313"/>
      <c r="N407" s="313"/>
      <c r="O407" s="313"/>
      <c r="P407" s="313"/>
      <c r="Q407" s="313"/>
      <c r="R407" s="313">
        <v>8.9600000000000009</v>
      </c>
      <c r="S407" s="313">
        <v>0</v>
      </c>
      <c r="T407" s="313">
        <v>26.9</v>
      </c>
    </row>
    <row r="408" spans="1:20" ht="15" customHeight="1">
      <c r="A408" s="313" t="s">
        <v>276</v>
      </c>
      <c r="B408" s="313" t="s">
        <v>314</v>
      </c>
      <c r="C408" s="313" t="s">
        <v>7</v>
      </c>
      <c r="D408" s="313" t="s">
        <v>337</v>
      </c>
      <c r="E408" s="313" t="s">
        <v>13</v>
      </c>
      <c r="F408" s="313" t="s">
        <v>11</v>
      </c>
      <c r="G408" s="313"/>
      <c r="H408" s="313"/>
      <c r="I408" s="313"/>
      <c r="J408" s="313"/>
      <c r="K408" s="313"/>
      <c r="L408" s="313"/>
      <c r="M408" s="313"/>
      <c r="N408" s="313"/>
      <c r="O408" s="313"/>
      <c r="P408" s="313"/>
      <c r="Q408" s="313"/>
      <c r="R408" s="313">
        <v>10.5</v>
      </c>
      <c r="S408" s="313">
        <v>0</v>
      </c>
      <c r="T408" s="313">
        <v>31.4</v>
      </c>
    </row>
    <row r="409" spans="1:20" ht="15" customHeight="1">
      <c r="A409" s="313" t="s">
        <v>276</v>
      </c>
      <c r="B409" s="313" t="s">
        <v>317</v>
      </c>
      <c r="C409" s="313" t="s">
        <v>7</v>
      </c>
      <c r="D409" s="313" t="s">
        <v>337</v>
      </c>
      <c r="E409" s="313" t="s">
        <v>13</v>
      </c>
      <c r="F409" s="313" t="s">
        <v>11</v>
      </c>
      <c r="G409" s="313"/>
      <c r="H409" s="313"/>
      <c r="I409" s="313"/>
      <c r="J409" s="313"/>
      <c r="K409" s="313"/>
      <c r="L409" s="313"/>
      <c r="M409" s="313"/>
      <c r="N409" s="313"/>
      <c r="O409" s="313"/>
      <c r="P409" s="313"/>
      <c r="Q409" s="313"/>
      <c r="R409" s="313">
        <v>0.42</v>
      </c>
      <c r="S409" s="313">
        <v>0</v>
      </c>
      <c r="T409" s="313">
        <v>1.26</v>
      </c>
    </row>
    <row r="410" spans="1:20" ht="15" customHeight="1">
      <c r="A410" s="313" t="s">
        <v>276</v>
      </c>
      <c r="B410" s="313" t="s">
        <v>318</v>
      </c>
      <c r="C410" s="313" t="s">
        <v>7</v>
      </c>
      <c r="D410" s="313" t="s">
        <v>337</v>
      </c>
      <c r="E410" s="313" t="s">
        <v>13</v>
      </c>
      <c r="F410" s="313" t="s">
        <v>11</v>
      </c>
      <c r="G410" s="313"/>
      <c r="H410" s="313"/>
      <c r="I410" s="313"/>
      <c r="J410" s="313"/>
      <c r="K410" s="313"/>
      <c r="L410" s="313"/>
      <c r="M410" s="313"/>
      <c r="N410" s="313"/>
      <c r="O410" s="313"/>
      <c r="P410" s="313"/>
      <c r="Q410" s="313"/>
      <c r="R410" s="313">
        <v>6.28</v>
      </c>
      <c r="S410" s="313">
        <v>0</v>
      </c>
      <c r="T410" s="313">
        <v>18.8</v>
      </c>
    </row>
    <row r="411" spans="1:20" ht="15" customHeight="1">
      <c r="A411" s="313" t="s">
        <v>276</v>
      </c>
      <c r="B411" s="313" t="s">
        <v>313</v>
      </c>
      <c r="C411" s="313" t="s">
        <v>7</v>
      </c>
      <c r="D411" s="313" t="s">
        <v>337</v>
      </c>
      <c r="E411" s="313" t="s">
        <v>13</v>
      </c>
      <c r="F411" s="313" t="s">
        <v>11</v>
      </c>
      <c r="G411" s="313"/>
      <c r="H411" s="313"/>
      <c r="I411" s="313"/>
      <c r="J411" s="313"/>
      <c r="K411" s="313"/>
      <c r="L411" s="313"/>
      <c r="M411" s="313"/>
      <c r="N411" s="313"/>
      <c r="O411" s="313"/>
      <c r="P411" s="313"/>
      <c r="Q411" s="313"/>
      <c r="R411" s="313">
        <v>17.2</v>
      </c>
      <c r="S411" s="313">
        <v>0</v>
      </c>
      <c r="T411" s="313">
        <v>31.4</v>
      </c>
    </row>
    <row r="412" spans="1:20" ht="15" customHeight="1">
      <c r="A412" s="313" t="s">
        <v>276</v>
      </c>
      <c r="B412" s="313" t="s">
        <v>316</v>
      </c>
      <c r="C412" s="313" t="s">
        <v>7</v>
      </c>
      <c r="D412" s="313" t="s">
        <v>337</v>
      </c>
      <c r="E412" s="313" t="s">
        <v>13</v>
      </c>
      <c r="F412" s="313" t="s">
        <v>11</v>
      </c>
      <c r="G412" s="313"/>
      <c r="H412" s="313"/>
      <c r="I412" s="313"/>
      <c r="J412" s="313"/>
      <c r="K412" s="313"/>
      <c r="L412" s="313"/>
      <c r="M412" s="313"/>
      <c r="N412" s="313"/>
      <c r="O412" s="313"/>
      <c r="P412" s="313"/>
      <c r="Q412" s="313"/>
      <c r="R412" s="313">
        <v>6.7</v>
      </c>
      <c r="S412" s="313">
        <v>0</v>
      </c>
      <c r="T412" s="313">
        <v>18.8</v>
      </c>
    </row>
    <row r="413" spans="1:20" ht="15" customHeight="1">
      <c r="A413" s="313" t="s">
        <v>276</v>
      </c>
      <c r="B413" s="313" t="s">
        <v>312</v>
      </c>
      <c r="C413" s="313" t="s">
        <v>7</v>
      </c>
      <c r="D413" s="313" t="s">
        <v>337</v>
      </c>
      <c r="E413" s="313" t="s">
        <v>13</v>
      </c>
      <c r="F413" s="313" t="s">
        <v>11</v>
      </c>
      <c r="G413" s="313"/>
      <c r="H413" s="313"/>
      <c r="I413" s="313"/>
      <c r="J413" s="313"/>
      <c r="K413" s="313"/>
      <c r="L413" s="313"/>
      <c r="M413" s="313"/>
      <c r="N413" s="313"/>
      <c r="O413" s="313"/>
      <c r="P413" s="313"/>
      <c r="Q413" s="313"/>
      <c r="R413" s="313">
        <v>17.2</v>
      </c>
      <c r="S413" s="313">
        <v>0</v>
      </c>
      <c r="T413" s="313">
        <v>31.4</v>
      </c>
    </row>
    <row r="414" spans="1:20" ht="15" customHeight="1">
      <c r="A414" s="313" t="s">
        <v>276</v>
      </c>
      <c r="B414" s="313" t="s">
        <v>315</v>
      </c>
      <c r="C414" s="313" t="s">
        <v>7</v>
      </c>
      <c r="D414" s="313" t="s">
        <v>337</v>
      </c>
      <c r="E414" s="313" t="s">
        <v>13</v>
      </c>
      <c r="F414" s="313" t="s">
        <v>11</v>
      </c>
      <c r="G414" s="313"/>
      <c r="H414" s="313"/>
      <c r="I414" s="313"/>
      <c r="J414" s="313"/>
      <c r="K414" s="313"/>
      <c r="L414" s="313"/>
      <c r="M414" s="313"/>
      <c r="N414" s="313"/>
      <c r="O414" s="313"/>
      <c r="P414" s="313"/>
      <c r="Q414" s="313"/>
      <c r="R414" s="313">
        <v>10.5</v>
      </c>
      <c r="S414" s="313">
        <v>0</v>
      </c>
      <c r="T414" s="313">
        <v>31.4</v>
      </c>
    </row>
    <row r="415" spans="1:20" ht="15" customHeight="1">
      <c r="A415" s="313" t="s">
        <v>277</v>
      </c>
      <c r="B415" s="313" t="s">
        <v>332</v>
      </c>
      <c r="C415" s="313" t="s">
        <v>7</v>
      </c>
      <c r="D415" s="313" t="s">
        <v>337</v>
      </c>
      <c r="E415" s="313" t="s">
        <v>13</v>
      </c>
      <c r="F415" s="313" t="s">
        <v>11</v>
      </c>
      <c r="G415" s="313"/>
      <c r="H415" s="313"/>
      <c r="I415" s="313"/>
      <c r="J415" s="313"/>
      <c r="K415" s="313"/>
      <c r="L415" s="313"/>
      <c r="M415" s="313"/>
      <c r="N415" s="313"/>
      <c r="O415" s="313"/>
      <c r="P415" s="313"/>
      <c r="Q415" s="313"/>
      <c r="R415" s="313">
        <v>11</v>
      </c>
      <c r="S415" s="313"/>
      <c r="T415" s="313"/>
    </row>
    <row r="416" spans="1:20" ht="15" customHeight="1">
      <c r="A416" s="313" t="s">
        <v>277</v>
      </c>
      <c r="B416" s="313" t="s">
        <v>314</v>
      </c>
      <c r="C416" s="313" t="s">
        <v>7</v>
      </c>
      <c r="D416" s="313" t="s">
        <v>337</v>
      </c>
      <c r="E416" s="313" t="s">
        <v>13</v>
      </c>
      <c r="F416" s="313" t="s">
        <v>11</v>
      </c>
      <c r="G416" s="313"/>
      <c r="H416" s="313"/>
      <c r="I416" s="313"/>
      <c r="J416" s="313"/>
      <c r="K416" s="313"/>
      <c r="L416" s="313"/>
      <c r="M416" s="313"/>
      <c r="N416" s="313"/>
      <c r="O416" s="313"/>
      <c r="P416" s="313"/>
      <c r="Q416" s="313"/>
      <c r="R416" s="313">
        <v>119</v>
      </c>
      <c r="S416" s="313"/>
      <c r="T416" s="313"/>
    </row>
    <row r="417" spans="1:20" ht="15" customHeight="1">
      <c r="A417" s="313" t="s">
        <v>277</v>
      </c>
      <c r="B417" s="313" t="s">
        <v>317</v>
      </c>
      <c r="C417" s="313" t="s">
        <v>7</v>
      </c>
      <c r="D417" s="313" t="s">
        <v>337</v>
      </c>
      <c r="E417" s="313" t="s">
        <v>13</v>
      </c>
      <c r="F417" s="313" t="s">
        <v>11</v>
      </c>
      <c r="G417" s="313"/>
      <c r="H417" s="313"/>
      <c r="I417" s="313"/>
      <c r="J417" s="313"/>
      <c r="K417" s="313"/>
      <c r="L417" s="313"/>
      <c r="M417" s="313"/>
      <c r="N417" s="313"/>
      <c r="O417" s="313"/>
      <c r="P417" s="313"/>
      <c r="Q417" s="313"/>
      <c r="R417" s="313">
        <v>27.4</v>
      </c>
      <c r="S417" s="313"/>
      <c r="T417" s="313"/>
    </row>
    <row r="418" spans="1:20" ht="15" customHeight="1">
      <c r="A418" s="313" t="s">
        <v>277</v>
      </c>
      <c r="B418" s="313" t="s">
        <v>318</v>
      </c>
      <c r="C418" s="313" t="s">
        <v>7</v>
      </c>
      <c r="D418" s="313" t="s">
        <v>337</v>
      </c>
      <c r="E418" s="313" t="s">
        <v>13</v>
      </c>
      <c r="F418" s="313" t="s">
        <v>11</v>
      </c>
      <c r="G418" s="313"/>
      <c r="H418" s="313"/>
      <c r="I418" s="313"/>
      <c r="J418" s="313"/>
      <c r="K418" s="313"/>
      <c r="L418" s="313"/>
      <c r="M418" s="313"/>
      <c r="N418" s="313"/>
      <c r="O418" s="313"/>
      <c r="P418" s="313"/>
      <c r="Q418" s="313"/>
      <c r="R418" s="313">
        <v>47.6</v>
      </c>
      <c r="S418" s="313"/>
      <c r="T418" s="313"/>
    </row>
    <row r="419" spans="1:20" ht="15" customHeight="1">
      <c r="A419" s="313" t="s">
        <v>277</v>
      </c>
      <c r="B419" s="313" t="s">
        <v>313</v>
      </c>
      <c r="C419" s="313" t="s">
        <v>7</v>
      </c>
      <c r="D419" s="313" t="s">
        <v>337</v>
      </c>
      <c r="E419" s="313" t="s">
        <v>13</v>
      </c>
      <c r="F419" s="313" t="s">
        <v>11</v>
      </c>
      <c r="G419" s="313"/>
      <c r="H419" s="313"/>
      <c r="I419" s="313"/>
      <c r="J419" s="313"/>
      <c r="K419" s="313"/>
      <c r="L419" s="313"/>
      <c r="M419" s="313"/>
      <c r="N419" s="313"/>
      <c r="O419" s="313"/>
      <c r="P419" s="313"/>
      <c r="Q419" s="313"/>
      <c r="R419" s="313">
        <v>194</v>
      </c>
      <c r="S419" s="313"/>
      <c r="T419" s="313"/>
    </row>
    <row r="420" spans="1:20" ht="15" customHeight="1">
      <c r="A420" s="313" t="s">
        <v>277</v>
      </c>
      <c r="B420" s="313" t="s">
        <v>316</v>
      </c>
      <c r="C420" s="313" t="s">
        <v>7</v>
      </c>
      <c r="D420" s="313" t="s">
        <v>337</v>
      </c>
      <c r="E420" s="313" t="s">
        <v>13</v>
      </c>
      <c r="F420" s="313" t="s">
        <v>11</v>
      </c>
      <c r="G420" s="313"/>
      <c r="H420" s="313"/>
      <c r="I420" s="313"/>
      <c r="J420" s="313"/>
      <c r="K420" s="313"/>
      <c r="L420" s="313"/>
      <c r="M420" s="313"/>
      <c r="N420" s="313"/>
      <c r="O420" s="313"/>
      <c r="P420" s="313"/>
      <c r="Q420" s="313"/>
      <c r="R420" s="313">
        <v>75</v>
      </c>
      <c r="S420" s="313"/>
      <c r="T420" s="313"/>
    </row>
    <row r="421" spans="1:20" ht="15" customHeight="1">
      <c r="A421" s="313" t="s">
        <v>277</v>
      </c>
      <c r="B421" s="313" t="s">
        <v>312</v>
      </c>
      <c r="C421" s="313" t="s">
        <v>7</v>
      </c>
      <c r="D421" s="313" t="s">
        <v>337</v>
      </c>
      <c r="E421" s="313" t="s">
        <v>13</v>
      </c>
      <c r="F421" s="313" t="s">
        <v>11</v>
      </c>
      <c r="G421" s="313"/>
      <c r="H421" s="313"/>
      <c r="I421" s="313"/>
      <c r="J421" s="313"/>
      <c r="K421" s="313"/>
      <c r="L421" s="313"/>
      <c r="M421" s="313"/>
      <c r="N421" s="313"/>
      <c r="O421" s="313"/>
      <c r="P421" s="313"/>
      <c r="Q421" s="313"/>
      <c r="R421" s="313">
        <v>194</v>
      </c>
      <c r="S421" s="313"/>
      <c r="T421" s="313"/>
    </row>
    <row r="422" spans="1:20" ht="15" customHeight="1">
      <c r="A422" s="313" t="s">
        <v>277</v>
      </c>
      <c r="B422" s="313" t="s">
        <v>315</v>
      </c>
      <c r="C422" s="313" t="s">
        <v>7</v>
      </c>
      <c r="D422" s="313" t="s">
        <v>337</v>
      </c>
      <c r="E422" s="313" t="s">
        <v>13</v>
      </c>
      <c r="F422" s="313" t="s">
        <v>11</v>
      </c>
      <c r="G422" s="313"/>
      <c r="H422" s="313"/>
      <c r="I422" s="313"/>
      <c r="J422" s="313"/>
      <c r="K422" s="313"/>
      <c r="L422" s="313"/>
      <c r="M422" s="313"/>
      <c r="N422" s="313"/>
      <c r="O422" s="313"/>
      <c r="P422" s="313"/>
      <c r="Q422" s="313"/>
      <c r="R422" s="313">
        <v>119</v>
      </c>
      <c r="S422" s="313"/>
      <c r="T422" s="313"/>
    </row>
    <row r="423" spans="1:20" ht="15" customHeight="1">
      <c r="A423" s="313" t="s">
        <v>278</v>
      </c>
      <c r="B423" s="313" t="s">
        <v>332</v>
      </c>
      <c r="C423" s="313" t="s">
        <v>7</v>
      </c>
      <c r="D423" s="313" t="s">
        <v>337</v>
      </c>
      <c r="E423" s="313" t="s">
        <v>13</v>
      </c>
      <c r="F423" s="313" t="s">
        <v>11</v>
      </c>
      <c r="G423" s="313" t="s">
        <v>337</v>
      </c>
      <c r="H423" s="313" t="s">
        <v>373</v>
      </c>
      <c r="I423" s="313" t="s">
        <v>251</v>
      </c>
      <c r="J423" s="313"/>
      <c r="K423" s="313" t="s">
        <v>339</v>
      </c>
      <c r="L423" s="313" t="s">
        <v>374</v>
      </c>
      <c r="M423" s="313" t="s">
        <v>48</v>
      </c>
      <c r="N423" s="313"/>
      <c r="O423" s="313" t="s">
        <v>341</v>
      </c>
      <c r="P423" s="313" t="s">
        <v>342</v>
      </c>
      <c r="Q423" s="313" t="s">
        <v>343</v>
      </c>
      <c r="R423" s="313">
        <v>4.2</v>
      </c>
      <c r="S423" s="313"/>
      <c r="T423" s="313"/>
    </row>
    <row r="424" spans="1:20" ht="15" customHeight="1">
      <c r="A424" s="313" t="s">
        <v>278</v>
      </c>
      <c r="B424" s="313" t="s">
        <v>314</v>
      </c>
      <c r="C424" s="313" t="s">
        <v>7</v>
      </c>
      <c r="D424" s="313" t="s">
        <v>337</v>
      </c>
      <c r="E424" s="313" t="s">
        <v>13</v>
      </c>
      <c r="F424" s="313" t="s">
        <v>11</v>
      </c>
      <c r="G424" s="313" t="s">
        <v>449</v>
      </c>
      <c r="H424" s="313" t="s">
        <v>729</v>
      </c>
      <c r="I424" s="313" t="s">
        <v>251</v>
      </c>
      <c r="J424" s="313" t="s">
        <v>730</v>
      </c>
      <c r="K424" s="313" t="s">
        <v>702</v>
      </c>
      <c r="L424" s="313" t="s">
        <v>731</v>
      </c>
      <c r="M424" s="313" t="s">
        <v>48</v>
      </c>
      <c r="N424" s="313"/>
      <c r="O424" s="313" t="s">
        <v>348</v>
      </c>
      <c r="P424" s="313" t="s">
        <v>699</v>
      </c>
      <c r="Q424" s="313" t="s">
        <v>343</v>
      </c>
      <c r="R424" s="313">
        <v>115</v>
      </c>
      <c r="S424" s="313"/>
      <c r="T424" s="313"/>
    </row>
    <row r="425" spans="1:20" ht="15" customHeight="1">
      <c r="A425" s="313" t="s">
        <v>278</v>
      </c>
      <c r="B425" s="313" t="s">
        <v>317</v>
      </c>
      <c r="C425" s="313" t="s">
        <v>7</v>
      </c>
      <c r="D425" s="313" t="s">
        <v>337</v>
      </c>
      <c r="E425" s="313" t="s">
        <v>13</v>
      </c>
      <c r="F425" s="313" t="s">
        <v>11</v>
      </c>
      <c r="G425" s="313" t="s">
        <v>449</v>
      </c>
      <c r="H425" s="313" t="s">
        <v>732</v>
      </c>
      <c r="I425" s="313" t="s">
        <v>251</v>
      </c>
      <c r="J425" s="313" t="s">
        <v>730</v>
      </c>
      <c r="K425" s="313" t="s">
        <v>702</v>
      </c>
      <c r="L425" s="313" t="s">
        <v>733</v>
      </c>
      <c r="M425" s="313" t="s">
        <v>48</v>
      </c>
      <c r="N425" s="313"/>
      <c r="O425" s="313" t="s">
        <v>348</v>
      </c>
      <c r="P425" s="313" t="s">
        <v>699</v>
      </c>
      <c r="Q425" s="313" t="s">
        <v>343</v>
      </c>
      <c r="R425" s="313">
        <v>5.74</v>
      </c>
      <c r="S425" s="313"/>
      <c r="T425" s="313"/>
    </row>
    <row r="426" spans="1:20" ht="15" customHeight="1">
      <c r="A426" s="313" t="s">
        <v>278</v>
      </c>
      <c r="B426" s="313" t="s">
        <v>318</v>
      </c>
      <c r="C426" s="313" t="s">
        <v>7</v>
      </c>
      <c r="D426" s="313" t="s">
        <v>337</v>
      </c>
      <c r="E426" s="313" t="s">
        <v>13</v>
      </c>
      <c r="F426" s="313" t="s">
        <v>11</v>
      </c>
      <c r="G426" s="313" t="s">
        <v>449</v>
      </c>
      <c r="H426" s="313" t="s">
        <v>734</v>
      </c>
      <c r="I426" s="313" t="s">
        <v>251</v>
      </c>
      <c r="J426" s="313" t="s">
        <v>730</v>
      </c>
      <c r="K426" s="313" t="s">
        <v>702</v>
      </c>
      <c r="L426" s="313" t="s">
        <v>735</v>
      </c>
      <c r="M426" s="313" t="s">
        <v>48</v>
      </c>
      <c r="N426" s="313"/>
      <c r="O426" s="313" t="s">
        <v>348</v>
      </c>
      <c r="P426" s="313" t="s">
        <v>699</v>
      </c>
      <c r="Q426" s="313" t="s">
        <v>343</v>
      </c>
      <c r="R426" s="313">
        <v>0</v>
      </c>
      <c r="S426" s="313"/>
      <c r="T426" s="313"/>
    </row>
    <row r="427" spans="1:20" ht="15" customHeight="1">
      <c r="A427" s="313" t="s">
        <v>278</v>
      </c>
      <c r="B427" s="313" t="s">
        <v>313</v>
      </c>
      <c r="C427" s="313" t="s">
        <v>7</v>
      </c>
      <c r="D427" s="313" t="s">
        <v>337</v>
      </c>
      <c r="E427" s="313" t="s">
        <v>13</v>
      </c>
      <c r="F427" s="313" t="s">
        <v>11</v>
      </c>
      <c r="G427" s="313"/>
      <c r="H427" s="313"/>
      <c r="I427" s="313"/>
      <c r="J427" s="313"/>
      <c r="K427" s="313"/>
      <c r="L427" s="313"/>
      <c r="M427" s="313"/>
      <c r="N427" s="313"/>
      <c r="O427" s="313"/>
      <c r="P427" s="313"/>
      <c r="Q427" s="313"/>
      <c r="R427" s="313">
        <v>120</v>
      </c>
      <c r="S427" s="313"/>
      <c r="T427" s="313"/>
    </row>
    <row r="428" spans="1:20" ht="15" customHeight="1">
      <c r="A428" s="313" t="s">
        <v>278</v>
      </c>
      <c r="B428" s="313" t="s">
        <v>316</v>
      </c>
      <c r="C428" s="313" t="s">
        <v>7</v>
      </c>
      <c r="D428" s="313" t="s">
        <v>337</v>
      </c>
      <c r="E428" s="313" t="s">
        <v>13</v>
      </c>
      <c r="F428" s="313" t="s">
        <v>11</v>
      </c>
      <c r="G428" s="313" t="s">
        <v>449</v>
      </c>
      <c r="H428" s="313" t="s">
        <v>732</v>
      </c>
      <c r="I428" s="313" t="s">
        <v>251</v>
      </c>
      <c r="J428" s="313" t="s">
        <v>730</v>
      </c>
      <c r="K428" s="313" t="s">
        <v>702</v>
      </c>
      <c r="L428" s="313" t="s">
        <v>733</v>
      </c>
      <c r="M428" s="313" t="s">
        <v>48</v>
      </c>
      <c r="N428" s="313"/>
      <c r="O428" s="313" t="s">
        <v>348</v>
      </c>
      <c r="P428" s="313" t="s">
        <v>699</v>
      </c>
      <c r="Q428" s="313" t="s">
        <v>343</v>
      </c>
      <c r="R428" s="313">
        <v>5.74</v>
      </c>
      <c r="S428" s="313"/>
      <c r="T428" s="313"/>
    </row>
    <row r="429" spans="1:20" ht="15" customHeight="1">
      <c r="A429" s="313" t="s">
        <v>278</v>
      </c>
      <c r="B429" s="313" t="s">
        <v>312</v>
      </c>
      <c r="C429" s="313" t="s">
        <v>7</v>
      </c>
      <c r="D429" s="313" t="s">
        <v>337</v>
      </c>
      <c r="E429" s="313" t="s">
        <v>13</v>
      </c>
      <c r="F429" s="313" t="s">
        <v>11</v>
      </c>
      <c r="G429" s="313"/>
      <c r="H429" s="313"/>
      <c r="I429" s="313"/>
      <c r="J429" s="313"/>
      <c r="K429" s="313"/>
      <c r="L429" s="313"/>
      <c r="M429" s="313"/>
      <c r="N429" s="313"/>
      <c r="O429" s="313"/>
      <c r="P429" s="313"/>
      <c r="Q429" s="313"/>
      <c r="R429" s="313">
        <v>120</v>
      </c>
      <c r="S429" s="313"/>
      <c r="T429" s="313"/>
    </row>
    <row r="430" spans="1:20" ht="15" customHeight="1">
      <c r="A430" s="313" t="s">
        <v>278</v>
      </c>
      <c r="B430" s="313" t="s">
        <v>315</v>
      </c>
      <c r="C430" s="313" t="s">
        <v>7</v>
      </c>
      <c r="D430" s="313" t="s">
        <v>337</v>
      </c>
      <c r="E430" s="313" t="s">
        <v>13</v>
      </c>
      <c r="F430" s="313" t="s">
        <v>11</v>
      </c>
      <c r="G430" s="313"/>
      <c r="H430" s="313"/>
      <c r="I430" s="313"/>
      <c r="J430" s="313"/>
      <c r="K430" s="313"/>
      <c r="L430" s="313"/>
      <c r="M430" s="313"/>
      <c r="N430" s="313"/>
      <c r="O430" s="313"/>
      <c r="P430" s="313"/>
      <c r="Q430" s="313"/>
      <c r="R430" s="313">
        <v>115</v>
      </c>
      <c r="S430" s="313"/>
      <c r="T430" s="313"/>
    </row>
    <row r="431" spans="1:20" ht="15" customHeight="1">
      <c r="A431" s="313" t="s">
        <v>279</v>
      </c>
      <c r="B431" s="313" t="s">
        <v>332</v>
      </c>
      <c r="C431" s="313" t="s">
        <v>7</v>
      </c>
      <c r="D431" s="313" t="s">
        <v>337</v>
      </c>
      <c r="E431" s="313" t="s">
        <v>13</v>
      </c>
      <c r="F431" s="313" t="s">
        <v>11</v>
      </c>
      <c r="G431" s="313"/>
      <c r="H431" s="313"/>
      <c r="I431" s="313"/>
      <c r="J431" s="313"/>
      <c r="K431" s="313"/>
      <c r="L431" s="313"/>
      <c r="M431" s="313"/>
      <c r="N431" s="313"/>
      <c r="O431" s="313"/>
      <c r="P431" s="313"/>
      <c r="Q431" s="313"/>
      <c r="R431" s="313">
        <v>4.2</v>
      </c>
      <c r="S431" s="313"/>
      <c r="T431" s="313"/>
    </row>
    <row r="432" spans="1:20" ht="15" customHeight="1">
      <c r="A432" s="313" t="s">
        <v>279</v>
      </c>
      <c r="B432" s="313" t="s">
        <v>314</v>
      </c>
      <c r="C432" s="313" t="s">
        <v>7</v>
      </c>
      <c r="D432" s="313" t="s">
        <v>337</v>
      </c>
      <c r="E432" s="313" t="s">
        <v>13</v>
      </c>
      <c r="F432" s="313" t="s">
        <v>11</v>
      </c>
      <c r="G432" s="313"/>
      <c r="H432" s="313"/>
      <c r="I432" s="313"/>
      <c r="J432" s="313"/>
      <c r="K432" s="313"/>
      <c r="L432" s="313"/>
      <c r="M432" s="313"/>
      <c r="N432" s="313"/>
      <c r="O432" s="313"/>
      <c r="P432" s="313"/>
      <c r="Q432" s="313"/>
      <c r="R432" s="313">
        <v>115</v>
      </c>
      <c r="S432" s="313"/>
      <c r="T432" s="313"/>
    </row>
    <row r="433" spans="1:20" ht="15" customHeight="1">
      <c r="A433" s="313" t="s">
        <v>279</v>
      </c>
      <c r="B433" s="313" t="s">
        <v>317</v>
      </c>
      <c r="C433" s="313" t="s">
        <v>7</v>
      </c>
      <c r="D433" s="313" t="s">
        <v>337</v>
      </c>
      <c r="E433" s="313" t="s">
        <v>13</v>
      </c>
      <c r="F433" s="313" t="s">
        <v>11</v>
      </c>
      <c r="G433" s="313"/>
      <c r="H433" s="313"/>
      <c r="I433" s="313"/>
      <c r="J433" s="313"/>
      <c r="K433" s="313"/>
      <c r="L433" s="313"/>
      <c r="M433" s="313"/>
      <c r="N433" s="313"/>
      <c r="O433" s="313"/>
      <c r="P433" s="313"/>
      <c r="Q433" s="313"/>
      <c r="R433" s="313">
        <v>5.74</v>
      </c>
      <c r="S433" s="313"/>
      <c r="T433" s="313"/>
    </row>
    <row r="434" spans="1:20" ht="15" customHeight="1">
      <c r="A434" s="313" t="s">
        <v>279</v>
      </c>
      <c r="B434" s="313" t="s">
        <v>318</v>
      </c>
      <c r="C434" s="313" t="s">
        <v>7</v>
      </c>
      <c r="D434" s="313" t="s">
        <v>337</v>
      </c>
      <c r="E434" s="313" t="s">
        <v>13</v>
      </c>
      <c r="F434" s="313" t="s">
        <v>11</v>
      </c>
      <c r="G434" s="313"/>
      <c r="H434" s="313"/>
      <c r="I434" s="313"/>
      <c r="J434" s="313"/>
      <c r="K434" s="313"/>
      <c r="L434" s="313"/>
      <c r="M434" s="313"/>
      <c r="N434" s="313"/>
      <c r="O434" s="313"/>
      <c r="P434" s="313"/>
      <c r="Q434" s="313"/>
      <c r="R434" s="313">
        <v>0</v>
      </c>
      <c r="S434" s="313"/>
      <c r="T434" s="313"/>
    </row>
    <row r="435" spans="1:20" ht="15" customHeight="1">
      <c r="A435" s="313" t="s">
        <v>279</v>
      </c>
      <c r="B435" s="313" t="s">
        <v>313</v>
      </c>
      <c r="C435" s="313" t="s">
        <v>7</v>
      </c>
      <c r="D435" s="313" t="s">
        <v>337</v>
      </c>
      <c r="E435" s="313" t="s">
        <v>13</v>
      </c>
      <c r="F435" s="313" t="s">
        <v>11</v>
      </c>
      <c r="G435" s="313"/>
      <c r="H435" s="313"/>
      <c r="I435" s="313"/>
      <c r="J435" s="313"/>
      <c r="K435" s="313"/>
      <c r="L435" s="313"/>
      <c r="M435" s="313"/>
      <c r="N435" s="313"/>
      <c r="O435" s="313"/>
      <c r="P435" s="313"/>
      <c r="Q435" s="313"/>
      <c r="R435" s="313">
        <v>120</v>
      </c>
      <c r="S435" s="313"/>
      <c r="T435" s="313"/>
    </row>
    <row r="436" spans="1:20" ht="15" customHeight="1">
      <c r="A436" s="313" t="s">
        <v>279</v>
      </c>
      <c r="B436" s="313" t="s">
        <v>316</v>
      </c>
      <c r="C436" s="313" t="s">
        <v>7</v>
      </c>
      <c r="D436" s="313" t="s">
        <v>337</v>
      </c>
      <c r="E436" s="313" t="s">
        <v>13</v>
      </c>
      <c r="F436" s="313" t="s">
        <v>11</v>
      </c>
      <c r="G436" s="313"/>
      <c r="H436" s="313"/>
      <c r="I436" s="313"/>
      <c r="J436" s="313"/>
      <c r="K436" s="313"/>
      <c r="L436" s="313"/>
      <c r="M436" s="313"/>
      <c r="N436" s="313"/>
      <c r="O436" s="313"/>
      <c r="P436" s="313"/>
      <c r="Q436" s="313"/>
      <c r="R436" s="313">
        <v>5.74</v>
      </c>
      <c r="S436" s="313"/>
      <c r="T436" s="313"/>
    </row>
    <row r="437" spans="1:20" ht="15" customHeight="1">
      <c r="A437" s="313" t="s">
        <v>279</v>
      </c>
      <c r="B437" s="313" t="s">
        <v>312</v>
      </c>
      <c r="C437" s="313" t="s">
        <v>7</v>
      </c>
      <c r="D437" s="313" t="s">
        <v>337</v>
      </c>
      <c r="E437" s="313" t="s">
        <v>13</v>
      </c>
      <c r="F437" s="313" t="s">
        <v>11</v>
      </c>
      <c r="G437" s="313"/>
      <c r="H437" s="313"/>
      <c r="I437" s="313"/>
      <c r="J437" s="313"/>
      <c r="K437" s="313"/>
      <c r="L437" s="313"/>
      <c r="M437" s="313"/>
      <c r="N437" s="313"/>
      <c r="O437" s="313"/>
      <c r="P437" s="313"/>
      <c r="Q437" s="313"/>
      <c r="R437" s="313">
        <v>120</v>
      </c>
      <c r="S437" s="313"/>
      <c r="T437" s="313"/>
    </row>
    <row r="438" spans="1:20" ht="15" customHeight="1">
      <c r="A438" s="313" t="s">
        <v>279</v>
      </c>
      <c r="B438" s="313" t="s">
        <v>315</v>
      </c>
      <c r="C438" s="313" t="s">
        <v>7</v>
      </c>
      <c r="D438" s="313" t="s">
        <v>337</v>
      </c>
      <c r="E438" s="313" t="s">
        <v>13</v>
      </c>
      <c r="F438" s="313" t="s">
        <v>11</v>
      </c>
      <c r="G438" s="313"/>
      <c r="H438" s="313"/>
      <c r="I438" s="313"/>
      <c r="J438" s="313"/>
      <c r="K438" s="313"/>
      <c r="L438" s="313"/>
      <c r="M438" s="313"/>
      <c r="N438" s="313"/>
      <c r="O438" s="313"/>
      <c r="P438" s="313"/>
      <c r="Q438" s="313"/>
      <c r="R438" s="313">
        <v>115</v>
      </c>
      <c r="S438" s="313"/>
      <c r="T438" s="313"/>
    </row>
    <row r="439" spans="1:20" ht="15" customHeight="1">
      <c r="A439" s="313" t="s">
        <v>280</v>
      </c>
      <c r="B439" s="313" t="s">
        <v>332</v>
      </c>
      <c r="C439" s="313" t="s">
        <v>7</v>
      </c>
      <c r="D439" s="313" t="s">
        <v>337</v>
      </c>
      <c r="E439" s="313" t="s">
        <v>13</v>
      </c>
      <c r="F439" s="313" t="s">
        <v>11</v>
      </c>
      <c r="G439" s="313"/>
      <c r="H439" s="313"/>
      <c r="I439" s="313"/>
      <c r="J439" s="313"/>
      <c r="K439" s="313"/>
      <c r="L439" s="313"/>
      <c r="M439" s="313"/>
      <c r="N439" s="313"/>
      <c r="O439" s="313"/>
      <c r="P439" s="313"/>
      <c r="Q439" s="313"/>
      <c r="R439" s="313">
        <v>6.8</v>
      </c>
      <c r="S439" s="313"/>
      <c r="T439" s="313"/>
    </row>
    <row r="440" spans="1:20" ht="15" customHeight="1">
      <c r="A440" s="313" t="s">
        <v>280</v>
      </c>
      <c r="B440" s="313" t="s">
        <v>314</v>
      </c>
      <c r="C440" s="313" t="s">
        <v>7</v>
      </c>
      <c r="D440" s="313" t="s">
        <v>337</v>
      </c>
      <c r="E440" s="313" t="s">
        <v>13</v>
      </c>
      <c r="F440" s="313" t="s">
        <v>11</v>
      </c>
      <c r="G440" s="313"/>
      <c r="H440" s="313"/>
      <c r="I440" s="313"/>
      <c r="J440" s="313"/>
      <c r="K440" s="313"/>
      <c r="L440" s="313"/>
      <c r="M440" s="313"/>
      <c r="N440" s="313"/>
      <c r="O440" s="313"/>
      <c r="P440" s="313"/>
      <c r="Q440" s="313"/>
      <c r="R440" s="313">
        <v>4.33</v>
      </c>
      <c r="S440" s="313"/>
      <c r="T440" s="313"/>
    </row>
    <row r="441" spans="1:20" ht="15" customHeight="1">
      <c r="A441" s="313" t="s">
        <v>280</v>
      </c>
      <c r="B441" s="313" t="s">
        <v>317</v>
      </c>
      <c r="C441" s="313" t="s">
        <v>7</v>
      </c>
      <c r="D441" s="313" t="s">
        <v>337</v>
      </c>
      <c r="E441" s="313" t="s">
        <v>13</v>
      </c>
      <c r="F441" s="313" t="s">
        <v>11</v>
      </c>
      <c r="G441" s="313"/>
      <c r="H441" s="313"/>
      <c r="I441" s="313"/>
      <c r="J441" s="313"/>
      <c r="K441" s="313"/>
      <c r="L441" s="313"/>
      <c r="M441" s="313"/>
      <c r="N441" s="313"/>
      <c r="O441" s="313"/>
      <c r="P441" s="313"/>
      <c r="Q441" s="313"/>
      <c r="R441" s="313">
        <v>21.6</v>
      </c>
      <c r="S441" s="313"/>
      <c r="T441" s="313"/>
    </row>
    <row r="442" spans="1:20" ht="15" customHeight="1">
      <c r="A442" s="313" t="s">
        <v>280</v>
      </c>
      <c r="B442" s="313" t="s">
        <v>318</v>
      </c>
      <c r="C442" s="313" t="s">
        <v>7</v>
      </c>
      <c r="D442" s="313" t="s">
        <v>337</v>
      </c>
      <c r="E442" s="313" t="s">
        <v>13</v>
      </c>
      <c r="F442" s="313" t="s">
        <v>11</v>
      </c>
      <c r="G442" s="313"/>
      <c r="H442" s="313"/>
      <c r="I442" s="313"/>
      <c r="J442" s="313"/>
      <c r="K442" s="313"/>
      <c r="L442" s="313"/>
      <c r="M442" s="313"/>
      <c r="N442" s="313"/>
      <c r="O442" s="313"/>
      <c r="P442" s="313"/>
      <c r="Q442" s="313"/>
      <c r="R442" s="313">
        <v>47.6</v>
      </c>
      <c r="S442" s="313"/>
      <c r="T442" s="313"/>
    </row>
    <row r="443" spans="1:20" ht="15" customHeight="1">
      <c r="A443" s="313" t="s">
        <v>280</v>
      </c>
      <c r="B443" s="313" t="s">
        <v>313</v>
      </c>
      <c r="C443" s="313" t="s">
        <v>7</v>
      </c>
      <c r="D443" s="313" t="s">
        <v>337</v>
      </c>
      <c r="E443" s="313" t="s">
        <v>13</v>
      </c>
      <c r="F443" s="313" t="s">
        <v>11</v>
      </c>
      <c r="G443" s="313"/>
      <c r="H443" s="313"/>
      <c r="I443" s="313"/>
      <c r="J443" s="313"/>
      <c r="K443" s="313"/>
      <c r="L443" s="313"/>
      <c r="M443" s="313"/>
      <c r="N443" s="313"/>
      <c r="O443" s="313"/>
      <c r="P443" s="313"/>
      <c r="Q443" s="313"/>
      <c r="R443" s="313">
        <v>73.599999999999994</v>
      </c>
      <c r="S443" s="313"/>
      <c r="T443" s="313"/>
    </row>
    <row r="444" spans="1:20" ht="15" customHeight="1">
      <c r="A444" s="313" t="s">
        <v>280</v>
      </c>
      <c r="B444" s="313" t="s">
        <v>316</v>
      </c>
      <c r="C444" s="313" t="s">
        <v>7</v>
      </c>
      <c r="D444" s="313" t="s">
        <v>337</v>
      </c>
      <c r="E444" s="313" t="s">
        <v>13</v>
      </c>
      <c r="F444" s="313" t="s">
        <v>11</v>
      </c>
      <c r="G444" s="313"/>
      <c r="H444" s="313"/>
      <c r="I444" s="313"/>
      <c r="J444" s="313"/>
      <c r="K444" s="313"/>
      <c r="L444" s="313"/>
      <c r="M444" s="313"/>
      <c r="N444" s="313"/>
      <c r="O444" s="313"/>
      <c r="P444" s="313"/>
      <c r="Q444" s="313"/>
      <c r="R444" s="313">
        <v>69.3</v>
      </c>
      <c r="S444" s="313"/>
      <c r="T444" s="313"/>
    </row>
    <row r="445" spans="1:20" ht="15" customHeight="1">
      <c r="A445" s="313" t="s">
        <v>280</v>
      </c>
      <c r="B445" s="313" t="s">
        <v>312</v>
      </c>
      <c r="C445" s="313" t="s">
        <v>7</v>
      </c>
      <c r="D445" s="313" t="s">
        <v>337</v>
      </c>
      <c r="E445" s="313" t="s">
        <v>13</v>
      </c>
      <c r="F445" s="313" t="s">
        <v>11</v>
      </c>
      <c r="G445" s="313"/>
      <c r="H445" s="313"/>
      <c r="I445" s="313"/>
      <c r="J445" s="313"/>
      <c r="K445" s="313"/>
      <c r="L445" s="313"/>
      <c r="M445" s="313"/>
      <c r="N445" s="313"/>
      <c r="O445" s="313"/>
      <c r="P445" s="313"/>
      <c r="Q445" s="313"/>
      <c r="R445" s="313">
        <v>73.599999999999994</v>
      </c>
      <c r="S445" s="313"/>
      <c r="T445" s="313"/>
    </row>
    <row r="446" spans="1:20" ht="15" customHeight="1">
      <c r="A446" s="313" t="s">
        <v>280</v>
      </c>
      <c r="B446" s="313" t="s">
        <v>315</v>
      </c>
      <c r="C446" s="313" t="s">
        <v>7</v>
      </c>
      <c r="D446" s="313" t="s">
        <v>337</v>
      </c>
      <c r="E446" s="313" t="s">
        <v>13</v>
      </c>
      <c r="F446" s="313" t="s">
        <v>11</v>
      </c>
      <c r="G446" s="313"/>
      <c r="H446" s="313"/>
      <c r="I446" s="313"/>
      <c r="J446" s="313"/>
      <c r="K446" s="313"/>
      <c r="L446" s="313"/>
      <c r="M446" s="313"/>
      <c r="N446" s="313"/>
      <c r="O446" s="313"/>
      <c r="P446" s="313"/>
      <c r="Q446" s="313"/>
      <c r="R446" s="313">
        <v>4.33</v>
      </c>
      <c r="S446" s="313"/>
      <c r="T446" s="313"/>
    </row>
    <row r="447" spans="1:20" ht="15" customHeight="1">
      <c r="A447" s="313" t="s">
        <v>281</v>
      </c>
      <c r="B447" s="313" t="s">
        <v>332</v>
      </c>
      <c r="C447" s="313" t="s">
        <v>7</v>
      </c>
      <c r="D447" s="313" t="s">
        <v>337</v>
      </c>
      <c r="E447" s="313" t="s">
        <v>13</v>
      </c>
      <c r="F447" s="313" t="s">
        <v>11</v>
      </c>
      <c r="G447" s="313"/>
      <c r="H447" s="313"/>
      <c r="I447" s="313"/>
      <c r="J447" s="313"/>
      <c r="K447" s="313"/>
      <c r="L447" s="313"/>
      <c r="M447" s="313"/>
      <c r="N447" s="313"/>
      <c r="O447" s="313"/>
      <c r="P447" s="313"/>
      <c r="Q447" s="313"/>
      <c r="R447" s="313">
        <v>6.8</v>
      </c>
      <c r="S447" s="313"/>
      <c r="T447" s="313"/>
    </row>
    <row r="448" spans="1:20" ht="15" customHeight="1">
      <c r="A448" s="313" t="s">
        <v>281</v>
      </c>
      <c r="B448" s="313" t="s">
        <v>314</v>
      </c>
      <c r="C448" s="313" t="s">
        <v>7</v>
      </c>
      <c r="D448" s="313" t="s">
        <v>337</v>
      </c>
      <c r="E448" s="313" t="s">
        <v>13</v>
      </c>
      <c r="F448" s="313" t="s">
        <v>11</v>
      </c>
      <c r="G448" s="313"/>
      <c r="H448" s="313"/>
      <c r="I448" s="313"/>
      <c r="J448" s="313"/>
      <c r="K448" s="313"/>
      <c r="L448" s="313"/>
      <c r="M448" s="313"/>
      <c r="N448" s="313"/>
      <c r="O448" s="313"/>
      <c r="P448" s="313"/>
      <c r="Q448" s="313"/>
      <c r="R448" s="313">
        <v>4.33</v>
      </c>
      <c r="S448" s="313"/>
      <c r="T448" s="313"/>
    </row>
    <row r="449" spans="1:20" ht="15" customHeight="1">
      <c r="A449" s="313" t="s">
        <v>281</v>
      </c>
      <c r="B449" s="313" t="s">
        <v>317</v>
      </c>
      <c r="C449" s="313" t="s">
        <v>7</v>
      </c>
      <c r="D449" s="313" t="s">
        <v>337</v>
      </c>
      <c r="E449" s="313" t="s">
        <v>13</v>
      </c>
      <c r="F449" s="313" t="s">
        <v>11</v>
      </c>
      <c r="G449" s="313"/>
      <c r="H449" s="313"/>
      <c r="I449" s="313"/>
      <c r="J449" s="313"/>
      <c r="K449" s="313"/>
      <c r="L449" s="313"/>
      <c r="M449" s="313"/>
      <c r="N449" s="313"/>
      <c r="O449" s="313"/>
      <c r="P449" s="313"/>
      <c r="Q449" s="313"/>
      <c r="R449" s="313">
        <v>21.6</v>
      </c>
      <c r="S449" s="313"/>
      <c r="T449" s="313"/>
    </row>
    <row r="450" spans="1:20" ht="15" customHeight="1">
      <c r="A450" s="313" t="s">
        <v>281</v>
      </c>
      <c r="B450" s="313" t="s">
        <v>318</v>
      </c>
      <c r="C450" s="313" t="s">
        <v>7</v>
      </c>
      <c r="D450" s="313" t="s">
        <v>337</v>
      </c>
      <c r="E450" s="313" t="s">
        <v>13</v>
      </c>
      <c r="F450" s="313" t="s">
        <v>11</v>
      </c>
      <c r="G450" s="313"/>
      <c r="H450" s="313"/>
      <c r="I450" s="313"/>
      <c r="J450" s="313"/>
      <c r="K450" s="313"/>
      <c r="L450" s="313"/>
      <c r="M450" s="313"/>
      <c r="N450" s="313"/>
      <c r="O450" s="313"/>
      <c r="P450" s="313"/>
      <c r="Q450" s="313"/>
      <c r="R450" s="313">
        <v>47.6</v>
      </c>
      <c r="S450" s="313"/>
      <c r="T450" s="313"/>
    </row>
    <row r="451" spans="1:20" ht="15" customHeight="1">
      <c r="A451" s="313" t="s">
        <v>281</v>
      </c>
      <c r="B451" s="313" t="s">
        <v>313</v>
      </c>
      <c r="C451" s="313" t="s">
        <v>7</v>
      </c>
      <c r="D451" s="313" t="s">
        <v>337</v>
      </c>
      <c r="E451" s="313" t="s">
        <v>13</v>
      </c>
      <c r="F451" s="313" t="s">
        <v>11</v>
      </c>
      <c r="G451" s="313"/>
      <c r="H451" s="313"/>
      <c r="I451" s="313"/>
      <c r="J451" s="313"/>
      <c r="K451" s="313"/>
      <c r="L451" s="313"/>
      <c r="M451" s="313"/>
      <c r="N451" s="313"/>
      <c r="O451" s="313"/>
      <c r="P451" s="313"/>
      <c r="Q451" s="313"/>
      <c r="R451" s="313">
        <v>73.599999999999994</v>
      </c>
      <c r="S451" s="313"/>
      <c r="T451" s="313"/>
    </row>
    <row r="452" spans="1:20" ht="15" customHeight="1">
      <c r="A452" s="313" t="s">
        <v>281</v>
      </c>
      <c r="B452" s="313" t="s">
        <v>316</v>
      </c>
      <c r="C452" s="313" t="s">
        <v>7</v>
      </c>
      <c r="D452" s="313" t="s">
        <v>337</v>
      </c>
      <c r="E452" s="313" t="s">
        <v>13</v>
      </c>
      <c r="F452" s="313" t="s">
        <v>11</v>
      </c>
      <c r="G452" s="313"/>
      <c r="H452" s="313"/>
      <c r="I452" s="313"/>
      <c r="J452" s="313"/>
      <c r="K452" s="313"/>
      <c r="L452" s="313"/>
      <c r="M452" s="313"/>
      <c r="N452" s="313"/>
      <c r="O452" s="313"/>
      <c r="P452" s="313"/>
      <c r="Q452" s="313"/>
      <c r="R452" s="313">
        <v>69.3</v>
      </c>
      <c r="S452" s="313"/>
      <c r="T452" s="313"/>
    </row>
    <row r="453" spans="1:20" ht="15" customHeight="1">
      <c r="A453" s="313" t="s">
        <v>281</v>
      </c>
      <c r="B453" s="313" t="s">
        <v>312</v>
      </c>
      <c r="C453" s="313" t="s">
        <v>7</v>
      </c>
      <c r="D453" s="313" t="s">
        <v>337</v>
      </c>
      <c r="E453" s="313" t="s">
        <v>13</v>
      </c>
      <c r="F453" s="313" t="s">
        <v>11</v>
      </c>
      <c r="G453" s="313"/>
      <c r="H453" s="313"/>
      <c r="I453" s="313"/>
      <c r="J453" s="313"/>
      <c r="K453" s="313"/>
      <c r="L453" s="313"/>
      <c r="M453" s="313"/>
      <c r="N453" s="313"/>
      <c r="O453" s="313"/>
      <c r="P453" s="313"/>
      <c r="Q453" s="313"/>
      <c r="R453" s="313">
        <v>73.599999999999994</v>
      </c>
      <c r="S453" s="313"/>
      <c r="T453" s="313"/>
    </row>
    <row r="454" spans="1:20" ht="15" customHeight="1">
      <c r="A454" s="313" t="s">
        <v>281</v>
      </c>
      <c r="B454" s="313" t="s">
        <v>315</v>
      </c>
      <c r="C454" s="313" t="s">
        <v>7</v>
      </c>
      <c r="D454" s="313" t="s">
        <v>337</v>
      </c>
      <c r="E454" s="313" t="s">
        <v>13</v>
      </c>
      <c r="F454" s="313" t="s">
        <v>11</v>
      </c>
      <c r="G454" s="313"/>
      <c r="H454" s="313"/>
      <c r="I454" s="313"/>
      <c r="J454" s="313"/>
      <c r="K454" s="313"/>
      <c r="L454" s="313"/>
      <c r="M454" s="313"/>
      <c r="N454" s="313"/>
      <c r="O454" s="313"/>
      <c r="P454" s="313"/>
      <c r="Q454" s="313"/>
      <c r="R454" s="313">
        <v>4.33</v>
      </c>
      <c r="S454" s="313"/>
      <c r="T454" s="313"/>
    </row>
    <row r="455" spans="1:20" ht="15" customHeight="1">
      <c r="A455" s="313" t="s">
        <v>282</v>
      </c>
      <c r="B455" s="313" t="s">
        <v>332</v>
      </c>
      <c r="C455" s="313" t="s">
        <v>7</v>
      </c>
      <c r="D455" s="313" t="s">
        <v>337</v>
      </c>
      <c r="E455" s="313" t="s">
        <v>13</v>
      </c>
      <c r="F455" s="313" t="s">
        <v>11</v>
      </c>
      <c r="G455" s="313" t="s">
        <v>337</v>
      </c>
      <c r="H455" s="313" t="s">
        <v>375</v>
      </c>
      <c r="I455" s="313" t="s">
        <v>251</v>
      </c>
      <c r="J455" s="313"/>
      <c r="K455" s="313" t="s">
        <v>339</v>
      </c>
      <c r="L455" s="313" t="s">
        <v>376</v>
      </c>
      <c r="M455" s="313" t="s">
        <v>48</v>
      </c>
      <c r="N455" s="313"/>
      <c r="O455" s="313" t="s">
        <v>341</v>
      </c>
      <c r="P455" s="313" t="s">
        <v>342</v>
      </c>
      <c r="Q455" s="313" t="s">
        <v>343</v>
      </c>
      <c r="R455" s="313">
        <v>6.8</v>
      </c>
      <c r="S455" s="313"/>
      <c r="T455" s="313"/>
    </row>
    <row r="456" spans="1:20" ht="15" customHeight="1">
      <c r="A456" s="313" t="s">
        <v>282</v>
      </c>
      <c r="B456" s="313" t="s">
        <v>314</v>
      </c>
      <c r="C456" s="313" t="s">
        <v>7</v>
      </c>
      <c r="D456" s="313" t="s">
        <v>337</v>
      </c>
      <c r="E456" s="313" t="s">
        <v>13</v>
      </c>
      <c r="F456" s="313" t="s">
        <v>11</v>
      </c>
      <c r="G456" s="313" t="s">
        <v>449</v>
      </c>
      <c r="H456" s="313" t="s">
        <v>742</v>
      </c>
      <c r="I456" s="313" t="s">
        <v>251</v>
      </c>
      <c r="J456" s="313" t="s">
        <v>730</v>
      </c>
      <c r="K456" s="313" t="s">
        <v>702</v>
      </c>
      <c r="L456" s="313" t="s">
        <v>743</v>
      </c>
      <c r="M456" s="313" t="s">
        <v>48</v>
      </c>
      <c r="N456" s="313"/>
      <c r="O456" s="313" t="s">
        <v>348</v>
      </c>
      <c r="P456" s="313" t="s">
        <v>699</v>
      </c>
      <c r="Q456" s="313" t="s">
        <v>343</v>
      </c>
      <c r="R456" s="313">
        <v>4.33</v>
      </c>
      <c r="S456" s="313"/>
      <c r="T456" s="313"/>
    </row>
    <row r="457" spans="1:20" ht="15" customHeight="1">
      <c r="A457" s="313" t="s">
        <v>282</v>
      </c>
      <c r="B457" s="313" t="s">
        <v>317</v>
      </c>
      <c r="C457" s="313" t="s">
        <v>7</v>
      </c>
      <c r="D457" s="313" t="s">
        <v>337</v>
      </c>
      <c r="E457" s="313" t="s">
        <v>13</v>
      </c>
      <c r="F457" s="313" t="s">
        <v>11</v>
      </c>
      <c r="G457" s="313" t="s">
        <v>449</v>
      </c>
      <c r="H457" s="313" t="s">
        <v>744</v>
      </c>
      <c r="I457" s="313" t="s">
        <v>251</v>
      </c>
      <c r="J457" s="313" t="s">
        <v>730</v>
      </c>
      <c r="K457" s="313" t="s">
        <v>702</v>
      </c>
      <c r="L457" s="313" t="s">
        <v>745</v>
      </c>
      <c r="M457" s="313" t="s">
        <v>48</v>
      </c>
      <c r="N457" s="313"/>
      <c r="O457" s="313" t="s">
        <v>348</v>
      </c>
      <c r="P457" s="313" t="s">
        <v>699</v>
      </c>
      <c r="Q457" s="313" t="s">
        <v>343</v>
      </c>
      <c r="R457" s="313">
        <v>21.6</v>
      </c>
      <c r="S457" s="313"/>
      <c r="T457" s="313"/>
    </row>
    <row r="458" spans="1:20" ht="15" customHeight="1">
      <c r="A458" s="313" t="s">
        <v>282</v>
      </c>
      <c r="B458" s="313" t="s">
        <v>318</v>
      </c>
      <c r="C458" s="313" t="s">
        <v>7</v>
      </c>
      <c r="D458" s="313" t="s">
        <v>337</v>
      </c>
      <c r="E458" s="313" t="s">
        <v>13</v>
      </c>
      <c r="F458" s="313" t="s">
        <v>11</v>
      </c>
      <c r="G458" s="313" t="s">
        <v>449</v>
      </c>
      <c r="H458" s="313" t="s">
        <v>746</v>
      </c>
      <c r="I458" s="313" t="s">
        <v>251</v>
      </c>
      <c r="J458" s="313" t="s">
        <v>730</v>
      </c>
      <c r="K458" s="313" t="s">
        <v>702</v>
      </c>
      <c r="L458" s="313" t="s">
        <v>747</v>
      </c>
      <c r="M458" s="313" t="s">
        <v>48</v>
      </c>
      <c r="N458" s="313"/>
      <c r="O458" s="313" t="s">
        <v>348</v>
      </c>
      <c r="P458" s="313" t="s">
        <v>699</v>
      </c>
      <c r="Q458" s="313" t="s">
        <v>343</v>
      </c>
      <c r="R458" s="313">
        <v>47.6</v>
      </c>
      <c r="S458" s="313"/>
      <c r="T458" s="313"/>
    </row>
    <row r="459" spans="1:20" ht="15" customHeight="1">
      <c r="A459" s="313" t="s">
        <v>282</v>
      </c>
      <c r="B459" s="313" t="s">
        <v>313</v>
      </c>
      <c r="C459" s="313" t="s">
        <v>7</v>
      </c>
      <c r="D459" s="313" t="s">
        <v>337</v>
      </c>
      <c r="E459" s="313" t="s">
        <v>13</v>
      </c>
      <c r="F459" s="313" t="s">
        <v>11</v>
      </c>
      <c r="G459" s="313"/>
      <c r="H459" s="313"/>
      <c r="I459" s="313"/>
      <c r="J459" s="313"/>
      <c r="K459" s="313"/>
      <c r="L459" s="313"/>
      <c r="M459" s="313"/>
      <c r="N459" s="313"/>
      <c r="O459" s="313"/>
      <c r="P459" s="313"/>
      <c r="Q459" s="313"/>
      <c r="R459" s="313">
        <v>73.599999999999994</v>
      </c>
      <c r="S459" s="313"/>
      <c r="T459" s="313"/>
    </row>
    <row r="460" spans="1:20" ht="15" customHeight="1">
      <c r="A460" s="313" t="s">
        <v>282</v>
      </c>
      <c r="B460" s="313" t="s">
        <v>316</v>
      </c>
      <c r="C460" s="313" t="s">
        <v>7</v>
      </c>
      <c r="D460" s="313" t="s">
        <v>337</v>
      </c>
      <c r="E460" s="313" t="s">
        <v>13</v>
      </c>
      <c r="F460" s="313" t="s">
        <v>11</v>
      </c>
      <c r="G460" s="313" t="s">
        <v>449</v>
      </c>
      <c r="H460" s="313" t="s">
        <v>744</v>
      </c>
      <c r="I460" s="313" t="s">
        <v>251</v>
      </c>
      <c r="J460" s="313" t="s">
        <v>730</v>
      </c>
      <c r="K460" s="313" t="s">
        <v>702</v>
      </c>
      <c r="L460" s="313" t="s">
        <v>745</v>
      </c>
      <c r="M460" s="313" t="s">
        <v>48</v>
      </c>
      <c r="N460" s="313"/>
      <c r="O460" s="313" t="s">
        <v>348</v>
      </c>
      <c r="P460" s="313" t="s">
        <v>699</v>
      </c>
      <c r="Q460" s="313" t="s">
        <v>343</v>
      </c>
      <c r="R460" s="313">
        <v>69.3</v>
      </c>
      <c r="S460" s="313"/>
      <c r="T460" s="313"/>
    </row>
    <row r="461" spans="1:20" ht="15" customHeight="1">
      <c r="A461" s="313" t="s">
        <v>282</v>
      </c>
      <c r="B461" s="313" t="s">
        <v>312</v>
      </c>
      <c r="C461" s="313" t="s">
        <v>7</v>
      </c>
      <c r="D461" s="313" t="s">
        <v>337</v>
      </c>
      <c r="E461" s="313" t="s">
        <v>13</v>
      </c>
      <c r="F461" s="313" t="s">
        <v>11</v>
      </c>
      <c r="G461" s="313"/>
      <c r="H461" s="313"/>
      <c r="I461" s="313"/>
      <c r="J461" s="313"/>
      <c r="K461" s="313"/>
      <c r="L461" s="313"/>
      <c r="M461" s="313"/>
      <c r="N461" s="313"/>
      <c r="O461" s="313"/>
      <c r="P461" s="313"/>
      <c r="Q461" s="313"/>
      <c r="R461" s="313">
        <v>73.599999999999994</v>
      </c>
      <c r="S461" s="313"/>
      <c r="T461" s="313"/>
    </row>
    <row r="462" spans="1:20" ht="15" customHeight="1">
      <c r="A462" s="313" t="s">
        <v>282</v>
      </c>
      <c r="B462" s="313" t="s">
        <v>315</v>
      </c>
      <c r="C462" s="313" t="s">
        <v>7</v>
      </c>
      <c r="D462" s="313" t="s">
        <v>337</v>
      </c>
      <c r="E462" s="313" t="s">
        <v>13</v>
      </c>
      <c r="F462" s="313" t="s">
        <v>11</v>
      </c>
      <c r="G462" s="313"/>
      <c r="H462" s="313"/>
      <c r="I462" s="313"/>
      <c r="J462" s="313"/>
      <c r="K462" s="313"/>
      <c r="L462" s="313"/>
      <c r="M462" s="313"/>
      <c r="N462" s="313"/>
      <c r="O462" s="313"/>
      <c r="P462" s="313"/>
      <c r="Q462" s="313"/>
      <c r="R462" s="313">
        <v>4.33</v>
      </c>
      <c r="S462" s="313"/>
      <c r="T462" s="313"/>
    </row>
    <row r="463" spans="1:20" ht="15" customHeight="1">
      <c r="A463" s="313" t="s">
        <v>283</v>
      </c>
      <c r="B463" s="313" t="s">
        <v>332</v>
      </c>
      <c r="C463" s="313" t="s">
        <v>7</v>
      </c>
      <c r="D463" s="313" t="s">
        <v>337</v>
      </c>
      <c r="E463" s="313" t="s">
        <v>13</v>
      </c>
      <c r="F463" s="313" t="s">
        <v>11</v>
      </c>
      <c r="G463" s="313"/>
      <c r="H463" s="313"/>
      <c r="I463" s="313"/>
      <c r="J463" s="313"/>
      <c r="K463" s="313"/>
      <c r="L463" s="313"/>
      <c r="M463" s="313"/>
      <c r="N463" s="313"/>
      <c r="O463" s="313"/>
      <c r="P463" s="313"/>
      <c r="Q463" s="313"/>
      <c r="R463" s="313">
        <v>6.8</v>
      </c>
      <c r="S463" s="313"/>
      <c r="T463" s="313"/>
    </row>
    <row r="464" spans="1:20" ht="15" customHeight="1">
      <c r="A464" s="313" t="s">
        <v>283</v>
      </c>
      <c r="B464" s="313" t="s">
        <v>314</v>
      </c>
      <c r="C464" s="313" t="s">
        <v>7</v>
      </c>
      <c r="D464" s="313" t="s">
        <v>337</v>
      </c>
      <c r="E464" s="313" t="s">
        <v>13</v>
      </c>
      <c r="F464" s="313" t="s">
        <v>11</v>
      </c>
      <c r="G464" s="313"/>
      <c r="H464" s="313"/>
      <c r="I464" s="313"/>
      <c r="J464" s="313"/>
      <c r="K464" s="313"/>
      <c r="L464" s="313"/>
      <c r="M464" s="313"/>
      <c r="N464" s="313"/>
      <c r="O464" s="313"/>
      <c r="P464" s="313"/>
      <c r="Q464" s="313"/>
      <c r="R464" s="313">
        <v>4.33</v>
      </c>
      <c r="S464" s="313"/>
      <c r="T464" s="313"/>
    </row>
    <row r="465" spans="1:20" ht="15" customHeight="1">
      <c r="A465" s="313" t="s">
        <v>283</v>
      </c>
      <c r="B465" s="313" t="s">
        <v>317</v>
      </c>
      <c r="C465" s="313" t="s">
        <v>7</v>
      </c>
      <c r="D465" s="313" t="s">
        <v>337</v>
      </c>
      <c r="E465" s="313" t="s">
        <v>13</v>
      </c>
      <c r="F465" s="313" t="s">
        <v>11</v>
      </c>
      <c r="G465" s="313"/>
      <c r="H465" s="313"/>
      <c r="I465" s="313"/>
      <c r="J465" s="313"/>
      <c r="K465" s="313"/>
      <c r="L465" s="313"/>
      <c r="M465" s="313"/>
      <c r="N465" s="313"/>
      <c r="O465" s="313"/>
      <c r="P465" s="313"/>
      <c r="Q465" s="313"/>
      <c r="R465" s="313">
        <v>21.6</v>
      </c>
      <c r="S465" s="313"/>
      <c r="T465" s="313"/>
    </row>
    <row r="466" spans="1:20" ht="15" customHeight="1">
      <c r="A466" s="313" t="s">
        <v>283</v>
      </c>
      <c r="B466" s="313" t="s">
        <v>318</v>
      </c>
      <c r="C466" s="313" t="s">
        <v>7</v>
      </c>
      <c r="D466" s="313" t="s">
        <v>337</v>
      </c>
      <c r="E466" s="313" t="s">
        <v>13</v>
      </c>
      <c r="F466" s="313" t="s">
        <v>11</v>
      </c>
      <c r="G466" s="313"/>
      <c r="H466" s="313"/>
      <c r="I466" s="313"/>
      <c r="J466" s="313"/>
      <c r="K466" s="313"/>
      <c r="L466" s="313"/>
      <c r="M466" s="313"/>
      <c r="N466" s="313"/>
      <c r="O466" s="313"/>
      <c r="P466" s="313"/>
      <c r="Q466" s="313"/>
      <c r="R466" s="313">
        <v>47.6</v>
      </c>
      <c r="S466" s="313"/>
      <c r="T466" s="313"/>
    </row>
    <row r="467" spans="1:20" ht="15" customHeight="1">
      <c r="A467" s="313" t="s">
        <v>283</v>
      </c>
      <c r="B467" s="313" t="s">
        <v>313</v>
      </c>
      <c r="C467" s="313" t="s">
        <v>7</v>
      </c>
      <c r="D467" s="313" t="s">
        <v>337</v>
      </c>
      <c r="E467" s="313" t="s">
        <v>13</v>
      </c>
      <c r="F467" s="313" t="s">
        <v>11</v>
      </c>
      <c r="G467" s="313"/>
      <c r="H467" s="313"/>
      <c r="I467" s="313"/>
      <c r="J467" s="313"/>
      <c r="K467" s="313"/>
      <c r="L467" s="313"/>
      <c r="M467" s="313"/>
      <c r="N467" s="313"/>
      <c r="O467" s="313"/>
      <c r="P467" s="313"/>
      <c r="Q467" s="313"/>
      <c r="R467" s="313">
        <v>73.599999999999994</v>
      </c>
      <c r="S467" s="313"/>
      <c r="T467" s="313"/>
    </row>
    <row r="468" spans="1:20" ht="15" customHeight="1">
      <c r="A468" s="313" t="s">
        <v>283</v>
      </c>
      <c r="B468" s="313" t="s">
        <v>316</v>
      </c>
      <c r="C468" s="313" t="s">
        <v>7</v>
      </c>
      <c r="D468" s="313" t="s">
        <v>337</v>
      </c>
      <c r="E468" s="313" t="s">
        <v>13</v>
      </c>
      <c r="F468" s="313" t="s">
        <v>11</v>
      </c>
      <c r="G468" s="313"/>
      <c r="H468" s="313"/>
      <c r="I468" s="313"/>
      <c r="J468" s="313"/>
      <c r="K468" s="313"/>
      <c r="L468" s="313"/>
      <c r="M468" s="313"/>
      <c r="N468" s="313"/>
      <c r="O468" s="313"/>
      <c r="P468" s="313"/>
      <c r="Q468" s="313"/>
      <c r="R468" s="313">
        <v>69.3</v>
      </c>
      <c r="S468" s="313"/>
      <c r="T468" s="313"/>
    </row>
    <row r="469" spans="1:20" ht="15" customHeight="1">
      <c r="A469" s="313" t="s">
        <v>283</v>
      </c>
      <c r="B469" s="313" t="s">
        <v>312</v>
      </c>
      <c r="C469" s="313" t="s">
        <v>7</v>
      </c>
      <c r="D469" s="313" t="s">
        <v>337</v>
      </c>
      <c r="E469" s="313" t="s">
        <v>13</v>
      </c>
      <c r="F469" s="313" t="s">
        <v>11</v>
      </c>
      <c r="G469" s="313"/>
      <c r="H469" s="313"/>
      <c r="I469" s="313"/>
      <c r="J469" s="313"/>
      <c r="K469" s="313"/>
      <c r="L469" s="313"/>
      <c r="M469" s="313"/>
      <c r="N469" s="313"/>
      <c r="O469" s="313"/>
      <c r="P469" s="313"/>
      <c r="Q469" s="313"/>
      <c r="R469" s="313">
        <v>73.599999999999994</v>
      </c>
      <c r="S469" s="313"/>
      <c r="T469" s="313"/>
    </row>
    <row r="470" spans="1:20" ht="15" customHeight="1">
      <c r="A470" s="313" t="s">
        <v>283</v>
      </c>
      <c r="B470" s="313" t="s">
        <v>315</v>
      </c>
      <c r="C470" s="313" t="s">
        <v>7</v>
      </c>
      <c r="D470" s="313" t="s">
        <v>337</v>
      </c>
      <c r="E470" s="313" t="s">
        <v>13</v>
      </c>
      <c r="F470" s="313" t="s">
        <v>11</v>
      </c>
      <c r="G470" s="313"/>
      <c r="H470" s="313"/>
      <c r="I470" s="313"/>
      <c r="J470" s="313"/>
      <c r="K470" s="313"/>
      <c r="L470" s="313"/>
      <c r="M470" s="313"/>
      <c r="N470" s="313"/>
      <c r="O470" s="313"/>
      <c r="P470" s="313"/>
      <c r="Q470" s="313"/>
      <c r="R470" s="313">
        <v>4.33</v>
      </c>
      <c r="S470" s="313"/>
      <c r="T470" s="313"/>
    </row>
    <row r="471" spans="1:20" ht="15" customHeight="1">
      <c r="A471" s="313" t="s">
        <v>285</v>
      </c>
      <c r="B471" s="313" t="s">
        <v>320</v>
      </c>
      <c r="C471" s="313" t="s">
        <v>7</v>
      </c>
      <c r="D471" s="313" t="s">
        <v>337</v>
      </c>
      <c r="E471" s="313" t="s">
        <v>13</v>
      </c>
      <c r="F471" s="313" t="s">
        <v>11</v>
      </c>
      <c r="G471" s="313"/>
      <c r="H471" s="313"/>
      <c r="I471" s="313"/>
      <c r="J471" s="313"/>
      <c r="K471" s="313"/>
      <c r="L471" s="313"/>
      <c r="M471" s="313"/>
      <c r="N471" s="313"/>
      <c r="O471" s="313"/>
      <c r="P471" s="313"/>
      <c r="Q471" s="313"/>
      <c r="R471" s="313">
        <v>211</v>
      </c>
      <c r="S471" s="313"/>
      <c r="T471" s="313"/>
    </row>
    <row r="472" spans="1:20" ht="15" customHeight="1">
      <c r="A472" s="313" t="s">
        <v>285</v>
      </c>
      <c r="B472" s="313" t="s">
        <v>313</v>
      </c>
      <c r="C472" s="313" t="s">
        <v>7</v>
      </c>
      <c r="D472" s="313" t="s">
        <v>337</v>
      </c>
      <c r="E472" s="313" t="s">
        <v>13</v>
      </c>
      <c r="F472" s="313" t="s">
        <v>11</v>
      </c>
      <c r="G472" s="313"/>
      <c r="H472" s="313"/>
      <c r="I472" s="313"/>
      <c r="J472" s="313"/>
      <c r="K472" s="313"/>
      <c r="L472" s="313"/>
      <c r="M472" s="313"/>
      <c r="N472" s="313"/>
      <c r="O472" s="313"/>
      <c r="P472" s="313"/>
      <c r="Q472" s="313"/>
      <c r="R472" s="313">
        <v>4.47</v>
      </c>
      <c r="S472" s="313"/>
      <c r="T472" s="313"/>
    </row>
    <row r="473" spans="1:20" ht="15" customHeight="1">
      <c r="A473" s="313" t="s">
        <v>285</v>
      </c>
      <c r="B473" s="313" t="s">
        <v>322</v>
      </c>
      <c r="C473" s="313" t="s">
        <v>7</v>
      </c>
      <c r="D473" s="313" t="s">
        <v>337</v>
      </c>
      <c r="E473" s="313" t="s">
        <v>13</v>
      </c>
      <c r="F473" s="313" t="s">
        <v>11</v>
      </c>
      <c r="G473" s="313"/>
      <c r="H473" s="313"/>
      <c r="I473" s="313"/>
      <c r="J473" s="313"/>
      <c r="K473" s="313"/>
      <c r="L473" s="313"/>
      <c r="M473" s="313"/>
      <c r="N473" s="313"/>
      <c r="O473" s="313"/>
      <c r="P473" s="313"/>
      <c r="Q473" s="313"/>
      <c r="R473" s="313">
        <v>17.899999999999999</v>
      </c>
      <c r="S473" s="313"/>
      <c r="T473" s="313"/>
    </row>
    <row r="474" spans="1:20" ht="15" customHeight="1">
      <c r="A474" s="313" t="s">
        <v>285</v>
      </c>
      <c r="B474" s="313" t="s">
        <v>312</v>
      </c>
      <c r="C474" s="313" t="s">
        <v>7</v>
      </c>
      <c r="D474" s="313" t="s">
        <v>337</v>
      </c>
      <c r="E474" s="313" t="s">
        <v>13</v>
      </c>
      <c r="F474" s="313" t="s">
        <v>11</v>
      </c>
      <c r="G474" s="313"/>
      <c r="H474" s="313"/>
      <c r="I474" s="313"/>
      <c r="J474" s="313"/>
      <c r="K474" s="313"/>
      <c r="L474" s="313"/>
      <c r="M474" s="313"/>
      <c r="N474" s="313"/>
      <c r="O474" s="313"/>
      <c r="P474" s="313"/>
      <c r="Q474" s="313"/>
      <c r="R474" s="313">
        <v>233</v>
      </c>
      <c r="S474" s="313"/>
      <c r="T474" s="313"/>
    </row>
    <row r="475" spans="1:20" ht="15" customHeight="1">
      <c r="A475" s="313" t="s">
        <v>285</v>
      </c>
      <c r="B475" s="313" t="s">
        <v>321</v>
      </c>
      <c r="C475" s="313" t="s">
        <v>7</v>
      </c>
      <c r="D475" s="313" t="s">
        <v>337</v>
      </c>
      <c r="E475" s="313" t="s">
        <v>13</v>
      </c>
      <c r="F475" s="313" t="s">
        <v>11</v>
      </c>
      <c r="G475" s="313"/>
      <c r="H475" s="313"/>
      <c r="I475" s="313"/>
      <c r="J475" s="313"/>
      <c r="K475" s="313"/>
      <c r="L475" s="313"/>
      <c r="M475" s="313"/>
      <c r="N475" s="313"/>
      <c r="O475" s="313"/>
      <c r="P475" s="313"/>
      <c r="Q475" s="313"/>
      <c r="R475" s="313">
        <v>17.899999999999999</v>
      </c>
      <c r="S475" s="313"/>
      <c r="T475" s="313"/>
    </row>
    <row r="476" spans="1:20" ht="15" customHeight="1">
      <c r="A476" s="313" t="s">
        <v>285</v>
      </c>
      <c r="B476" s="313" t="s">
        <v>319</v>
      </c>
      <c r="C476" s="313" t="s">
        <v>7</v>
      </c>
      <c r="D476" s="313" t="s">
        <v>337</v>
      </c>
      <c r="E476" s="313" t="s">
        <v>13</v>
      </c>
      <c r="F476" s="313" t="s">
        <v>11</v>
      </c>
      <c r="G476" s="313"/>
      <c r="H476" s="313"/>
      <c r="I476" s="313"/>
      <c r="J476" s="313"/>
      <c r="K476" s="313"/>
      <c r="L476" s="313"/>
      <c r="M476" s="313"/>
      <c r="N476" s="313"/>
      <c r="O476" s="313"/>
      <c r="P476" s="313"/>
      <c r="Q476" s="313"/>
      <c r="R476" s="313">
        <v>4.47</v>
      </c>
      <c r="S476" s="313"/>
      <c r="T476" s="313"/>
    </row>
    <row r="477" spans="1:20" ht="15" customHeight="1">
      <c r="A477" s="313" t="s">
        <v>285</v>
      </c>
      <c r="B477" s="313" t="s">
        <v>323</v>
      </c>
      <c r="C477" s="313" t="s">
        <v>7</v>
      </c>
      <c r="D477" s="313" t="s">
        <v>337</v>
      </c>
      <c r="E477" s="313" t="s">
        <v>13</v>
      </c>
      <c r="F477" s="313" t="s">
        <v>11</v>
      </c>
      <c r="G477" s="313"/>
      <c r="H477" s="313"/>
      <c r="I477" s="313"/>
      <c r="J477" s="313"/>
      <c r="K477" s="313"/>
      <c r="L477" s="313"/>
      <c r="M477" s="313"/>
      <c r="N477" s="313"/>
      <c r="O477" s="313"/>
      <c r="P477" s="313"/>
      <c r="Q477" s="313"/>
      <c r="R477" s="313">
        <v>5.96</v>
      </c>
      <c r="S477" s="313">
        <v>0</v>
      </c>
      <c r="T477" s="313">
        <v>17.899999999999999</v>
      </c>
    </row>
    <row r="478" spans="1:20" ht="15" customHeight="1">
      <c r="A478" s="313" t="s">
        <v>285</v>
      </c>
      <c r="B478" s="313" t="s">
        <v>324</v>
      </c>
      <c r="C478" s="313" t="s">
        <v>7</v>
      </c>
      <c r="D478" s="313" t="s">
        <v>337</v>
      </c>
      <c r="E478" s="313" t="s">
        <v>13</v>
      </c>
      <c r="F478" s="313" t="s">
        <v>11</v>
      </c>
      <c r="G478" s="313"/>
      <c r="H478" s="313"/>
      <c r="I478" s="313"/>
      <c r="J478" s="313"/>
      <c r="K478" s="313"/>
      <c r="L478" s="313"/>
      <c r="M478" s="313"/>
      <c r="N478" s="313"/>
      <c r="O478" s="313"/>
      <c r="P478" s="313"/>
      <c r="Q478" s="313"/>
      <c r="R478" s="313">
        <v>5.96</v>
      </c>
      <c r="S478" s="313">
        <v>0</v>
      </c>
      <c r="T478" s="313">
        <v>17.899999999999999</v>
      </c>
    </row>
    <row r="479" spans="1:20" ht="15" customHeight="1">
      <c r="A479" s="313" t="s">
        <v>285</v>
      </c>
      <c r="B479" s="313" t="s">
        <v>325</v>
      </c>
      <c r="C479" s="313" t="s">
        <v>7</v>
      </c>
      <c r="D479" s="313" t="s">
        <v>337</v>
      </c>
      <c r="E479" s="313" t="s">
        <v>13</v>
      </c>
      <c r="F479" s="313" t="s">
        <v>11</v>
      </c>
      <c r="G479" s="313"/>
      <c r="H479" s="313"/>
      <c r="I479" s="313"/>
      <c r="J479" s="313"/>
      <c r="K479" s="313"/>
      <c r="L479" s="313"/>
      <c r="M479" s="313"/>
      <c r="N479" s="313"/>
      <c r="O479" s="313"/>
      <c r="P479" s="313"/>
      <c r="Q479" s="313"/>
      <c r="R479" s="313">
        <v>5.96</v>
      </c>
      <c r="S479" s="313">
        <v>0</v>
      </c>
      <c r="T479" s="313">
        <v>17.899999999999999</v>
      </c>
    </row>
    <row r="480" spans="1:20" ht="15" customHeight="1">
      <c r="A480" s="313" t="s">
        <v>287</v>
      </c>
      <c r="B480" s="313" t="s">
        <v>320</v>
      </c>
      <c r="C480" s="313" t="s">
        <v>7</v>
      </c>
      <c r="D480" s="313" t="s">
        <v>337</v>
      </c>
      <c r="E480" s="313" t="s">
        <v>13</v>
      </c>
      <c r="F480" s="313" t="s">
        <v>11</v>
      </c>
      <c r="G480" s="313" t="s">
        <v>181</v>
      </c>
      <c r="H480" s="313" t="s">
        <v>719</v>
      </c>
      <c r="I480" s="313" t="s">
        <v>288</v>
      </c>
      <c r="J480" s="313" t="s">
        <v>709</v>
      </c>
      <c r="K480" s="313" t="s">
        <v>702</v>
      </c>
      <c r="L480" s="313" t="s">
        <v>720</v>
      </c>
      <c r="M480" s="313" t="s">
        <v>47</v>
      </c>
      <c r="N480" s="313"/>
      <c r="O480" s="313" t="s">
        <v>348</v>
      </c>
      <c r="P480" s="313" t="s">
        <v>699</v>
      </c>
      <c r="Q480" s="313" t="s">
        <v>343</v>
      </c>
      <c r="R480" s="313">
        <v>87.6</v>
      </c>
      <c r="S480" s="313"/>
      <c r="T480" s="313"/>
    </row>
    <row r="481" spans="1:20" ht="15" customHeight="1">
      <c r="A481" s="313" t="s">
        <v>287</v>
      </c>
      <c r="B481" s="313" t="s">
        <v>312</v>
      </c>
      <c r="C481" s="313" t="s">
        <v>7</v>
      </c>
      <c r="D481" s="313" t="s">
        <v>337</v>
      </c>
      <c r="E481" s="313" t="s">
        <v>13</v>
      </c>
      <c r="F481" s="313" t="s">
        <v>11</v>
      </c>
      <c r="G481" s="313"/>
      <c r="H481" s="313"/>
      <c r="I481" s="313"/>
      <c r="J481" s="313"/>
      <c r="K481" s="313"/>
      <c r="L481" s="313"/>
      <c r="M481" s="313"/>
      <c r="N481" s="313"/>
      <c r="O481" s="313"/>
      <c r="P481" s="313"/>
      <c r="Q481" s="313"/>
      <c r="R481" s="313">
        <v>87.6</v>
      </c>
      <c r="S481" s="313"/>
      <c r="T481" s="313"/>
    </row>
    <row r="482" spans="1:20" ht="15" customHeight="1">
      <c r="A482" s="313" t="s">
        <v>289</v>
      </c>
      <c r="B482" s="313" t="s">
        <v>313</v>
      </c>
      <c r="C482" s="313" t="s">
        <v>7</v>
      </c>
      <c r="D482" s="313" t="s">
        <v>337</v>
      </c>
      <c r="E482" s="313" t="s">
        <v>13</v>
      </c>
      <c r="F482" s="313" t="s">
        <v>11</v>
      </c>
      <c r="G482" s="313"/>
      <c r="H482" s="313"/>
      <c r="I482" s="313"/>
      <c r="J482" s="313"/>
      <c r="K482" s="313"/>
      <c r="L482" s="313"/>
      <c r="M482" s="313"/>
      <c r="N482" s="313"/>
      <c r="O482" s="313"/>
      <c r="P482" s="313"/>
      <c r="Q482" s="313"/>
      <c r="R482" s="313">
        <v>4.47</v>
      </c>
      <c r="S482" s="313"/>
      <c r="T482" s="313"/>
    </row>
    <row r="483" spans="1:20" ht="15" customHeight="1">
      <c r="A483" s="313" t="s">
        <v>289</v>
      </c>
      <c r="B483" s="313" t="s">
        <v>322</v>
      </c>
      <c r="C483" s="313" t="s">
        <v>7</v>
      </c>
      <c r="D483" s="313" t="s">
        <v>337</v>
      </c>
      <c r="E483" s="313" t="s">
        <v>13</v>
      </c>
      <c r="F483" s="313" t="s">
        <v>11</v>
      </c>
      <c r="G483" s="313"/>
      <c r="H483" s="313"/>
      <c r="I483" s="313"/>
      <c r="J483" s="313"/>
      <c r="K483" s="313"/>
      <c r="L483" s="313"/>
      <c r="M483" s="313"/>
      <c r="N483" s="313"/>
      <c r="O483" s="313"/>
      <c r="P483" s="313"/>
      <c r="Q483" s="313"/>
      <c r="R483" s="313">
        <v>17.899999999999999</v>
      </c>
      <c r="S483" s="313"/>
      <c r="T483" s="313"/>
    </row>
    <row r="484" spans="1:20" ht="15" customHeight="1">
      <c r="A484" s="313" t="s">
        <v>289</v>
      </c>
      <c r="B484" s="313" t="s">
        <v>320</v>
      </c>
      <c r="C484" s="313" t="s">
        <v>7</v>
      </c>
      <c r="D484" s="313" t="s">
        <v>337</v>
      </c>
      <c r="E484" s="313" t="s">
        <v>13</v>
      </c>
      <c r="F484" s="313" t="s">
        <v>11</v>
      </c>
      <c r="G484" s="313"/>
      <c r="H484" s="313"/>
      <c r="I484" s="313"/>
      <c r="J484" s="313"/>
      <c r="K484" s="313"/>
      <c r="L484" s="313"/>
      <c r="M484" s="313"/>
      <c r="N484" s="313"/>
      <c r="O484" s="313"/>
      <c r="P484" s="313"/>
      <c r="Q484" s="313"/>
      <c r="R484" s="313">
        <v>123</v>
      </c>
      <c r="S484" s="313"/>
      <c r="T484" s="313"/>
    </row>
    <row r="485" spans="1:20" ht="15" customHeight="1">
      <c r="A485" s="313" t="s">
        <v>289</v>
      </c>
      <c r="B485" s="313" t="s">
        <v>312</v>
      </c>
      <c r="C485" s="313" t="s">
        <v>7</v>
      </c>
      <c r="D485" s="313" t="s">
        <v>337</v>
      </c>
      <c r="E485" s="313" t="s">
        <v>13</v>
      </c>
      <c r="F485" s="313" t="s">
        <v>11</v>
      </c>
      <c r="G485" s="313"/>
      <c r="H485" s="313"/>
      <c r="I485" s="313"/>
      <c r="J485" s="313"/>
      <c r="K485" s="313"/>
      <c r="L485" s="313"/>
      <c r="M485" s="313"/>
      <c r="N485" s="313"/>
      <c r="O485" s="313"/>
      <c r="P485" s="313"/>
      <c r="Q485" s="313"/>
      <c r="R485" s="313">
        <v>145</v>
      </c>
      <c r="S485" s="313"/>
      <c r="T485" s="313"/>
    </row>
    <row r="486" spans="1:20" ht="15" customHeight="1">
      <c r="A486" s="313" t="s">
        <v>289</v>
      </c>
      <c r="B486" s="313" t="s">
        <v>321</v>
      </c>
      <c r="C486" s="313" t="s">
        <v>7</v>
      </c>
      <c r="D486" s="313" t="s">
        <v>337</v>
      </c>
      <c r="E486" s="313" t="s">
        <v>13</v>
      </c>
      <c r="F486" s="313" t="s">
        <v>11</v>
      </c>
      <c r="G486" s="313"/>
      <c r="H486" s="313"/>
      <c r="I486" s="313"/>
      <c r="J486" s="313"/>
      <c r="K486" s="313"/>
      <c r="L486" s="313"/>
      <c r="M486" s="313"/>
      <c r="N486" s="313"/>
      <c r="O486" s="313"/>
      <c r="P486" s="313"/>
      <c r="Q486" s="313"/>
      <c r="R486" s="313">
        <v>17.899999999999999</v>
      </c>
      <c r="S486" s="313"/>
      <c r="T486" s="313"/>
    </row>
    <row r="487" spans="1:20" ht="15" customHeight="1">
      <c r="A487" s="313" t="s">
        <v>289</v>
      </c>
      <c r="B487" s="313" t="s">
        <v>319</v>
      </c>
      <c r="C487" s="313" t="s">
        <v>7</v>
      </c>
      <c r="D487" s="313" t="s">
        <v>337</v>
      </c>
      <c r="E487" s="313" t="s">
        <v>13</v>
      </c>
      <c r="F487" s="313" t="s">
        <v>11</v>
      </c>
      <c r="G487" s="313"/>
      <c r="H487" s="313"/>
      <c r="I487" s="313"/>
      <c r="J487" s="313"/>
      <c r="K487" s="313"/>
      <c r="L487" s="313"/>
      <c r="M487" s="313"/>
      <c r="N487" s="313"/>
      <c r="O487" s="313"/>
      <c r="P487" s="313"/>
      <c r="Q487" s="313"/>
      <c r="R487" s="313">
        <v>4.47</v>
      </c>
      <c r="S487" s="313"/>
      <c r="T487" s="313"/>
    </row>
    <row r="488" spans="1:20" ht="15" customHeight="1">
      <c r="A488" s="313" t="s">
        <v>289</v>
      </c>
      <c r="B488" s="313" t="s">
        <v>323</v>
      </c>
      <c r="C488" s="313" t="s">
        <v>7</v>
      </c>
      <c r="D488" s="313" t="s">
        <v>337</v>
      </c>
      <c r="E488" s="313" t="s">
        <v>13</v>
      </c>
      <c r="F488" s="313" t="s">
        <v>11</v>
      </c>
      <c r="G488" s="313"/>
      <c r="H488" s="313"/>
      <c r="I488" s="313"/>
      <c r="J488" s="313"/>
      <c r="K488" s="313"/>
      <c r="L488" s="313"/>
      <c r="M488" s="313"/>
      <c r="N488" s="313"/>
      <c r="O488" s="313"/>
      <c r="P488" s="313"/>
      <c r="Q488" s="313"/>
      <c r="R488" s="313">
        <v>5.96</v>
      </c>
      <c r="S488" s="313">
        <v>0</v>
      </c>
      <c r="T488" s="313">
        <v>17.899999999999999</v>
      </c>
    </row>
    <row r="489" spans="1:20" ht="15" customHeight="1">
      <c r="A489" s="313" t="s">
        <v>289</v>
      </c>
      <c r="B489" s="313" t="s">
        <v>324</v>
      </c>
      <c r="C489" s="313" t="s">
        <v>7</v>
      </c>
      <c r="D489" s="313" t="s">
        <v>337</v>
      </c>
      <c r="E489" s="313" t="s">
        <v>13</v>
      </c>
      <c r="F489" s="313" t="s">
        <v>11</v>
      </c>
      <c r="G489" s="313"/>
      <c r="H489" s="313"/>
      <c r="I489" s="313"/>
      <c r="J489" s="313"/>
      <c r="K489" s="313"/>
      <c r="L489" s="313"/>
      <c r="M489" s="313"/>
      <c r="N489" s="313"/>
      <c r="O489" s="313"/>
      <c r="P489" s="313"/>
      <c r="Q489" s="313"/>
      <c r="R489" s="313">
        <v>5.96</v>
      </c>
      <c r="S489" s="313">
        <v>0</v>
      </c>
      <c r="T489" s="313">
        <v>17.899999999999999</v>
      </c>
    </row>
    <row r="490" spans="1:20" ht="15" customHeight="1">
      <c r="A490" s="313" t="s">
        <v>289</v>
      </c>
      <c r="B490" s="313" t="s">
        <v>325</v>
      </c>
      <c r="C490" s="313" t="s">
        <v>7</v>
      </c>
      <c r="D490" s="313" t="s">
        <v>337</v>
      </c>
      <c r="E490" s="313" t="s">
        <v>13</v>
      </c>
      <c r="F490" s="313" t="s">
        <v>11</v>
      </c>
      <c r="G490" s="313"/>
      <c r="H490" s="313"/>
      <c r="I490" s="313"/>
      <c r="J490" s="313"/>
      <c r="K490" s="313"/>
      <c r="L490" s="313"/>
      <c r="M490" s="313"/>
      <c r="N490" s="313"/>
      <c r="O490" s="313"/>
      <c r="P490" s="313"/>
      <c r="Q490" s="313"/>
      <c r="R490" s="313">
        <v>5.96</v>
      </c>
      <c r="S490" s="313">
        <v>0</v>
      </c>
      <c r="T490" s="313">
        <v>17.899999999999999</v>
      </c>
    </row>
    <row r="491" spans="1:20" ht="15" customHeight="1">
      <c r="A491" s="313" t="s">
        <v>290</v>
      </c>
      <c r="B491" s="313" t="s">
        <v>313</v>
      </c>
      <c r="C491" s="313" t="s">
        <v>7</v>
      </c>
      <c r="D491" s="313" t="s">
        <v>337</v>
      </c>
      <c r="E491" s="313" t="s">
        <v>13</v>
      </c>
      <c r="F491" s="313" t="s">
        <v>11</v>
      </c>
      <c r="G491" s="313" t="s">
        <v>181</v>
      </c>
      <c r="H491" s="313" t="s">
        <v>721</v>
      </c>
      <c r="I491" s="313" t="s">
        <v>288</v>
      </c>
      <c r="J491" s="313" t="s">
        <v>709</v>
      </c>
      <c r="K491" s="313" t="s">
        <v>702</v>
      </c>
      <c r="L491" s="313" t="s">
        <v>722</v>
      </c>
      <c r="M491" s="313" t="s">
        <v>47</v>
      </c>
      <c r="N491" s="313"/>
      <c r="O491" s="313" t="s">
        <v>348</v>
      </c>
      <c r="P491" s="313" t="s">
        <v>699</v>
      </c>
      <c r="Q491" s="313" t="s">
        <v>343</v>
      </c>
      <c r="R491" s="313">
        <v>4.47</v>
      </c>
      <c r="S491" s="313"/>
      <c r="T491" s="313"/>
    </row>
    <row r="492" spans="1:20" ht="15" customHeight="1">
      <c r="A492" s="313" t="s">
        <v>290</v>
      </c>
      <c r="B492" s="313" t="s">
        <v>322</v>
      </c>
      <c r="C492" s="313" t="s">
        <v>7</v>
      </c>
      <c r="D492" s="313" t="s">
        <v>337</v>
      </c>
      <c r="E492" s="313" t="s">
        <v>13</v>
      </c>
      <c r="F492" s="313" t="s">
        <v>11</v>
      </c>
      <c r="G492" s="313" t="s">
        <v>181</v>
      </c>
      <c r="H492" s="313" t="s">
        <v>723</v>
      </c>
      <c r="I492" s="313" t="s">
        <v>288</v>
      </c>
      <c r="J492" s="313" t="s">
        <v>709</v>
      </c>
      <c r="K492" s="313" t="s">
        <v>702</v>
      </c>
      <c r="L492" s="313" t="s">
        <v>724</v>
      </c>
      <c r="M492" s="313" t="s">
        <v>47</v>
      </c>
      <c r="N492" s="313"/>
      <c r="O492" s="313" t="s">
        <v>348</v>
      </c>
      <c r="P492" s="313" t="s">
        <v>699</v>
      </c>
      <c r="Q492" s="313" t="s">
        <v>343</v>
      </c>
      <c r="R492" s="313">
        <v>17.899999999999999</v>
      </c>
      <c r="S492" s="313"/>
      <c r="T492" s="313"/>
    </row>
    <row r="493" spans="1:20" ht="15" customHeight="1">
      <c r="A493" s="313" t="s">
        <v>290</v>
      </c>
      <c r="B493" s="313" t="s">
        <v>312</v>
      </c>
      <c r="C493" s="313" t="s">
        <v>7</v>
      </c>
      <c r="D493" s="313" t="s">
        <v>337</v>
      </c>
      <c r="E493" s="313" t="s">
        <v>13</v>
      </c>
      <c r="F493" s="313" t="s">
        <v>11</v>
      </c>
      <c r="G493" s="313"/>
      <c r="H493" s="313"/>
      <c r="I493" s="313"/>
      <c r="J493" s="313"/>
      <c r="K493" s="313"/>
      <c r="L493" s="313"/>
      <c r="M493" s="313"/>
      <c r="N493" s="313"/>
      <c r="O493" s="313"/>
      <c r="P493" s="313"/>
      <c r="Q493" s="313"/>
      <c r="R493" s="313">
        <v>22.4</v>
      </c>
      <c r="S493" s="313"/>
      <c r="T493" s="313"/>
    </row>
    <row r="494" spans="1:20" ht="15" customHeight="1">
      <c r="A494" s="313" t="s">
        <v>290</v>
      </c>
      <c r="B494" s="313" t="s">
        <v>321</v>
      </c>
      <c r="C494" s="313" t="s">
        <v>7</v>
      </c>
      <c r="D494" s="313" t="s">
        <v>337</v>
      </c>
      <c r="E494" s="313" t="s">
        <v>13</v>
      </c>
      <c r="F494" s="313" t="s">
        <v>11</v>
      </c>
      <c r="G494" s="313" t="s">
        <v>181</v>
      </c>
      <c r="H494" s="313" t="s">
        <v>723</v>
      </c>
      <c r="I494" s="313" t="s">
        <v>288</v>
      </c>
      <c r="J494" s="313" t="s">
        <v>709</v>
      </c>
      <c r="K494" s="313" t="s">
        <v>702</v>
      </c>
      <c r="L494" s="313" t="s">
        <v>724</v>
      </c>
      <c r="M494" s="313" t="s">
        <v>47</v>
      </c>
      <c r="N494" s="313"/>
      <c r="O494" s="313" t="s">
        <v>348</v>
      </c>
      <c r="P494" s="313" t="s">
        <v>699</v>
      </c>
      <c r="Q494" s="313" t="s">
        <v>343</v>
      </c>
      <c r="R494" s="313">
        <v>17.899999999999999</v>
      </c>
      <c r="S494" s="313"/>
      <c r="T494" s="313"/>
    </row>
    <row r="495" spans="1:20" ht="15" customHeight="1">
      <c r="A495" s="313" t="s">
        <v>290</v>
      </c>
      <c r="B495" s="313" t="s">
        <v>319</v>
      </c>
      <c r="C495" s="313" t="s">
        <v>7</v>
      </c>
      <c r="D495" s="313" t="s">
        <v>337</v>
      </c>
      <c r="E495" s="313" t="s">
        <v>13</v>
      </c>
      <c r="F495" s="313" t="s">
        <v>11</v>
      </c>
      <c r="G495" s="313" t="s">
        <v>181</v>
      </c>
      <c r="H495" s="313" t="s">
        <v>721</v>
      </c>
      <c r="I495" s="313" t="s">
        <v>288</v>
      </c>
      <c r="J495" s="313" t="s">
        <v>709</v>
      </c>
      <c r="K495" s="313" t="s">
        <v>702</v>
      </c>
      <c r="L495" s="313" t="s">
        <v>722</v>
      </c>
      <c r="M495" s="313" t="s">
        <v>47</v>
      </c>
      <c r="N495" s="313"/>
      <c r="O495" s="313" t="s">
        <v>348</v>
      </c>
      <c r="P495" s="313" t="s">
        <v>699</v>
      </c>
      <c r="Q495" s="313" t="s">
        <v>343</v>
      </c>
      <c r="R495" s="313">
        <v>4.47</v>
      </c>
      <c r="S495" s="313"/>
      <c r="T495" s="313"/>
    </row>
    <row r="496" spans="1:20" ht="15" customHeight="1">
      <c r="A496" s="313" t="s">
        <v>290</v>
      </c>
      <c r="B496" s="313" t="s">
        <v>323</v>
      </c>
      <c r="C496" s="313" t="s">
        <v>7</v>
      </c>
      <c r="D496" s="313" t="s">
        <v>337</v>
      </c>
      <c r="E496" s="313" t="s">
        <v>13</v>
      </c>
      <c r="F496" s="313" t="s">
        <v>11</v>
      </c>
      <c r="G496" s="313"/>
      <c r="H496" s="313"/>
      <c r="I496" s="313"/>
      <c r="J496" s="313"/>
      <c r="K496" s="313"/>
      <c r="L496" s="313"/>
      <c r="M496" s="313"/>
      <c r="N496" s="313"/>
      <c r="O496" s="313"/>
      <c r="P496" s="313"/>
      <c r="Q496" s="313"/>
      <c r="R496" s="313">
        <v>5.96</v>
      </c>
      <c r="S496" s="313">
        <v>0</v>
      </c>
      <c r="T496" s="313">
        <v>17.899999999999999</v>
      </c>
    </row>
    <row r="497" spans="1:20" ht="15" customHeight="1">
      <c r="A497" s="313" t="s">
        <v>290</v>
      </c>
      <c r="B497" s="313" t="s">
        <v>324</v>
      </c>
      <c r="C497" s="313" t="s">
        <v>7</v>
      </c>
      <c r="D497" s="313" t="s">
        <v>337</v>
      </c>
      <c r="E497" s="313" t="s">
        <v>13</v>
      </c>
      <c r="F497" s="313" t="s">
        <v>11</v>
      </c>
      <c r="G497" s="313"/>
      <c r="H497" s="313"/>
      <c r="I497" s="313"/>
      <c r="J497" s="313"/>
      <c r="K497" s="313"/>
      <c r="L497" s="313"/>
      <c r="M497" s="313"/>
      <c r="N497" s="313"/>
      <c r="O497" s="313"/>
      <c r="P497" s="313"/>
      <c r="Q497" s="313"/>
      <c r="R497" s="313">
        <v>5.96</v>
      </c>
      <c r="S497" s="313">
        <v>0</v>
      </c>
      <c r="T497" s="313">
        <v>17.899999999999999</v>
      </c>
    </row>
    <row r="498" spans="1:20" ht="15" customHeight="1">
      <c r="A498" s="313" t="s">
        <v>290</v>
      </c>
      <c r="B498" s="313" t="s">
        <v>325</v>
      </c>
      <c r="C498" s="313" t="s">
        <v>7</v>
      </c>
      <c r="D498" s="313" t="s">
        <v>337</v>
      </c>
      <c r="E498" s="313" t="s">
        <v>13</v>
      </c>
      <c r="F498" s="313" t="s">
        <v>11</v>
      </c>
      <c r="G498" s="313"/>
      <c r="H498" s="313"/>
      <c r="I498" s="313"/>
      <c r="J498" s="313"/>
      <c r="K498" s="313"/>
      <c r="L498" s="313"/>
      <c r="M498" s="313"/>
      <c r="N498" s="313"/>
      <c r="O498" s="313"/>
      <c r="P498" s="313"/>
      <c r="Q498" s="313"/>
      <c r="R498" s="313">
        <v>5.96</v>
      </c>
      <c r="S498" s="313">
        <v>0</v>
      </c>
      <c r="T498" s="313">
        <v>17.899999999999999</v>
      </c>
    </row>
    <row r="499" spans="1:20" ht="15" customHeight="1">
      <c r="A499" s="313" t="s">
        <v>291</v>
      </c>
      <c r="B499" s="313" t="s">
        <v>320</v>
      </c>
      <c r="C499" s="313" t="s">
        <v>7</v>
      </c>
      <c r="D499" s="313" t="s">
        <v>337</v>
      </c>
      <c r="E499" s="313" t="s">
        <v>13</v>
      </c>
      <c r="F499" s="313" t="s">
        <v>11</v>
      </c>
      <c r="G499" s="313" t="s">
        <v>181</v>
      </c>
      <c r="H499" s="313" t="s">
        <v>725</v>
      </c>
      <c r="I499" s="313" t="s">
        <v>288</v>
      </c>
      <c r="J499" s="313" t="s">
        <v>709</v>
      </c>
      <c r="K499" s="313" t="s">
        <v>702</v>
      </c>
      <c r="L499" s="313" t="s">
        <v>726</v>
      </c>
      <c r="M499" s="313" t="s">
        <v>47</v>
      </c>
      <c r="N499" s="313"/>
      <c r="O499" s="313" t="s">
        <v>348</v>
      </c>
      <c r="P499" s="313" t="s">
        <v>699</v>
      </c>
      <c r="Q499" s="313" t="s">
        <v>343</v>
      </c>
      <c r="R499" s="313">
        <v>67.099999999999994</v>
      </c>
      <c r="S499" s="313"/>
      <c r="T499" s="313"/>
    </row>
    <row r="500" spans="1:20" ht="15" customHeight="1">
      <c r="A500" s="313" t="s">
        <v>291</v>
      </c>
      <c r="B500" s="313" t="s">
        <v>312</v>
      </c>
      <c r="C500" s="313" t="s">
        <v>7</v>
      </c>
      <c r="D500" s="313" t="s">
        <v>337</v>
      </c>
      <c r="E500" s="313" t="s">
        <v>13</v>
      </c>
      <c r="F500" s="313" t="s">
        <v>11</v>
      </c>
      <c r="G500" s="313"/>
      <c r="H500" s="313"/>
      <c r="I500" s="313"/>
      <c r="J500" s="313"/>
      <c r="K500" s="313"/>
      <c r="L500" s="313"/>
      <c r="M500" s="313"/>
      <c r="N500" s="313"/>
      <c r="O500" s="313"/>
      <c r="P500" s="313"/>
      <c r="Q500" s="313"/>
      <c r="R500" s="313">
        <v>67.099999999999994</v>
      </c>
      <c r="S500" s="313"/>
      <c r="T500" s="313"/>
    </row>
    <row r="501" spans="1:20" ht="15" customHeight="1">
      <c r="A501" s="313" t="s">
        <v>292</v>
      </c>
      <c r="B501" s="313" t="s">
        <v>320</v>
      </c>
      <c r="C501" s="313" t="s">
        <v>7</v>
      </c>
      <c r="D501" s="313" t="s">
        <v>337</v>
      </c>
      <c r="E501" s="313" t="s">
        <v>13</v>
      </c>
      <c r="F501" s="313" t="s">
        <v>11</v>
      </c>
      <c r="G501" s="313" t="s">
        <v>181</v>
      </c>
      <c r="H501" s="313" t="s">
        <v>727</v>
      </c>
      <c r="I501" s="313" t="s">
        <v>288</v>
      </c>
      <c r="J501" s="313" t="s">
        <v>709</v>
      </c>
      <c r="K501" s="313" t="s">
        <v>702</v>
      </c>
      <c r="L501" s="313" t="s">
        <v>728</v>
      </c>
      <c r="M501" s="313" t="s">
        <v>47</v>
      </c>
      <c r="N501" s="313"/>
      <c r="O501" s="313" t="s">
        <v>348</v>
      </c>
      <c r="P501" s="313" t="s">
        <v>699</v>
      </c>
      <c r="Q501" s="313" t="s">
        <v>343</v>
      </c>
      <c r="R501" s="313">
        <v>55.9</v>
      </c>
      <c r="S501" s="313"/>
      <c r="T501" s="313"/>
    </row>
    <row r="502" spans="1:20" ht="15" customHeight="1">
      <c r="A502" s="313" t="s">
        <v>292</v>
      </c>
      <c r="B502" s="313" t="s">
        <v>312</v>
      </c>
      <c r="C502" s="313" t="s">
        <v>7</v>
      </c>
      <c r="D502" s="313" t="s">
        <v>337</v>
      </c>
      <c r="E502" s="313" t="s">
        <v>13</v>
      </c>
      <c r="F502" s="313" t="s">
        <v>11</v>
      </c>
      <c r="G502" s="313"/>
      <c r="H502" s="313"/>
      <c r="I502" s="313"/>
      <c r="J502" s="313"/>
      <c r="K502" s="313"/>
      <c r="L502" s="313"/>
      <c r="M502" s="313"/>
      <c r="N502" s="313"/>
      <c r="O502" s="313"/>
      <c r="P502" s="313"/>
      <c r="Q502" s="313"/>
      <c r="R502" s="313">
        <v>55.9</v>
      </c>
      <c r="S502" s="313"/>
      <c r="T502" s="313"/>
    </row>
    <row r="503" spans="1:20" ht="15" customHeight="1">
      <c r="A503" s="313" t="s">
        <v>293</v>
      </c>
      <c r="B503" s="313" t="s">
        <v>328</v>
      </c>
      <c r="C503" s="313" t="s">
        <v>7</v>
      </c>
      <c r="D503" s="313" t="s">
        <v>337</v>
      </c>
      <c r="E503" s="313" t="s">
        <v>13</v>
      </c>
      <c r="F503" s="313" t="s">
        <v>11</v>
      </c>
      <c r="G503" s="313"/>
      <c r="H503" s="313"/>
      <c r="I503" s="313"/>
      <c r="J503" s="313"/>
      <c r="K503" s="313"/>
      <c r="L503" s="313"/>
      <c r="M503" s="313"/>
      <c r="N503" s="313"/>
      <c r="O503" s="313"/>
      <c r="P503" s="313"/>
      <c r="Q503" s="313"/>
      <c r="R503" s="313">
        <v>64.2</v>
      </c>
      <c r="S503" s="313"/>
      <c r="T503" s="313"/>
    </row>
    <row r="504" spans="1:20" ht="15" customHeight="1">
      <c r="A504" s="313" t="s">
        <v>293</v>
      </c>
      <c r="B504" s="313" t="s">
        <v>326</v>
      </c>
      <c r="C504" s="313" t="s">
        <v>7</v>
      </c>
      <c r="D504" s="313" t="s">
        <v>337</v>
      </c>
      <c r="E504" s="313" t="s">
        <v>13</v>
      </c>
      <c r="F504" s="313" t="s">
        <v>11</v>
      </c>
      <c r="G504" s="313"/>
      <c r="H504" s="313"/>
      <c r="I504" s="313"/>
      <c r="J504" s="313"/>
      <c r="K504" s="313"/>
      <c r="L504" s="313"/>
      <c r="M504" s="313"/>
      <c r="N504" s="313"/>
      <c r="O504" s="313"/>
      <c r="P504" s="313"/>
      <c r="Q504" s="313"/>
      <c r="R504" s="313">
        <v>64.2</v>
      </c>
      <c r="S504" s="313"/>
      <c r="T504" s="313"/>
    </row>
    <row r="505" spans="1:20" ht="15" customHeight="1">
      <c r="A505" s="313" t="s">
        <v>293</v>
      </c>
      <c r="B505" s="313" t="s">
        <v>312</v>
      </c>
      <c r="C505" s="313" t="s">
        <v>7</v>
      </c>
      <c r="D505" s="313" t="s">
        <v>337</v>
      </c>
      <c r="E505" s="313" t="s">
        <v>13</v>
      </c>
      <c r="F505" s="313" t="s">
        <v>11</v>
      </c>
      <c r="G505" s="313"/>
      <c r="H505" s="313"/>
      <c r="I505" s="313"/>
      <c r="J505" s="313"/>
      <c r="K505" s="313"/>
      <c r="L505" s="313"/>
      <c r="M505" s="313"/>
      <c r="N505" s="313"/>
      <c r="O505" s="313"/>
      <c r="P505" s="313"/>
      <c r="Q505" s="313"/>
      <c r="R505" s="313">
        <v>64.2</v>
      </c>
      <c r="S505" s="313"/>
      <c r="T505" s="313"/>
    </row>
    <row r="506" spans="1:20" ht="15" customHeight="1">
      <c r="A506" s="313" t="s">
        <v>297</v>
      </c>
      <c r="B506" s="313" t="s">
        <v>328</v>
      </c>
      <c r="C506" s="313" t="s">
        <v>7</v>
      </c>
      <c r="D506" s="313" t="s">
        <v>337</v>
      </c>
      <c r="E506" s="313" t="s">
        <v>13</v>
      </c>
      <c r="F506" s="313" t="s">
        <v>11</v>
      </c>
      <c r="G506" s="313"/>
      <c r="H506" s="313"/>
      <c r="I506" s="313"/>
      <c r="J506" s="313"/>
      <c r="K506" s="313"/>
      <c r="L506" s="313"/>
      <c r="M506" s="313"/>
      <c r="N506" s="313"/>
      <c r="O506" s="313"/>
      <c r="P506" s="313"/>
      <c r="Q506" s="313"/>
      <c r="R506" s="313">
        <v>64.2</v>
      </c>
      <c r="S506" s="313"/>
      <c r="T506" s="313"/>
    </row>
    <row r="507" spans="1:20" ht="15" customHeight="1">
      <c r="A507" s="313" t="s">
        <v>297</v>
      </c>
      <c r="B507" s="313" t="s">
        <v>326</v>
      </c>
      <c r="C507" s="313" t="s">
        <v>7</v>
      </c>
      <c r="D507" s="313" t="s">
        <v>337</v>
      </c>
      <c r="E507" s="313" t="s">
        <v>13</v>
      </c>
      <c r="F507" s="313" t="s">
        <v>11</v>
      </c>
      <c r="G507" s="313"/>
      <c r="H507" s="313"/>
      <c r="I507" s="313"/>
      <c r="J507" s="313"/>
      <c r="K507" s="313"/>
      <c r="L507" s="313"/>
      <c r="M507" s="313"/>
      <c r="N507" s="313"/>
      <c r="O507" s="313"/>
      <c r="P507" s="313"/>
      <c r="Q507" s="313"/>
      <c r="R507" s="313">
        <v>64.2</v>
      </c>
      <c r="S507" s="313"/>
      <c r="T507" s="313"/>
    </row>
    <row r="508" spans="1:20" ht="15" customHeight="1">
      <c r="A508" s="313" t="s">
        <v>297</v>
      </c>
      <c r="B508" s="313" t="s">
        <v>312</v>
      </c>
      <c r="C508" s="313" t="s">
        <v>7</v>
      </c>
      <c r="D508" s="313" t="s">
        <v>337</v>
      </c>
      <c r="E508" s="313" t="s">
        <v>13</v>
      </c>
      <c r="F508" s="313" t="s">
        <v>11</v>
      </c>
      <c r="G508" s="313"/>
      <c r="H508" s="313"/>
      <c r="I508" s="313"/>
      <c r="J508" s="313"/>
      <c r="K508" s="313"/>
      <c r="L508" s="313"/>
      <c r="M508" s="313"/>
      <c r="N508" s="313"/>
      <c r="O508" s="313"/>
      <c r="P508" s="313"/>
      <c r="Q508" s="313"/>
      <c r="R508" s="313">
        <v>64.2</v>
      </c>
      <c r="S508" s="313"/>
      <c r="T508" s="313"/>
    </row>
    <row r="509" spans="1:20" ht="15" customHeight="1">
      <c r="A509" s="313" t="s">
        <v>298</v>
      </c>
      <c r="B509" s="313" t="s">
        <v>328</v>
      </c>
      <c r="C509" s="313" t="s">
        <v>7</v>
      </c>
      <c r="D509" s="313" t="s">
        <v>337</v>
      </c>
      <c r="E509" s="313" t="s">
        <v>13</v>
      </c>
      <c r="F509" s="313" t="s">
        <v>11</v>
      </c>
      <c r="G509" s="313"/>
      <c r="H509" s="313"/>
      <c r="I509" s="313"/>
      <c r="J509" s="313"/>
      <c r="K509" s="313"/>
      <c r="L509" s="313"/>
      <c r="M509" s="313"/>
      <c r="N509" s="313"/>
      <c r="O509" s="313" t="s">
        <v>357</v>
      </c>
      <c r="P509" s="313" t="s">
        <v>693</v>
      </c>
      <c r="Q509" s="313" t="s">
        <v>694</v>
      </c>
      <c r="R509" s="313">
        <v>64.2</v>
      </c>
      <c r="S509" s="313"/>
      <c r="T509" s="313"/>
    </row>
    <row r="510" spans="1:20" ht="15" customHeight="1">
      <c r="A510" s="313" t="s">
        <v>298</v>
      </c>
      <c r="B510" s="313" t="s">
        <v>326</v>
      </c>
      <c r="C510" s="313" t="s">
        <v>7</v>
      </c>
      <c r="D510" s="313" t="s">
        <v>337</v>
      </c>
      <c r="E510" s="313" t="s">
        <v>13</v>
      </c>
      <c r="F510" s="313" t="s">
        <v>11</v>
      </c>
      <c r="G510" s="313"/>
      <c r="H510" s="313"/>
      <c r="I510" s="313"/>
      <c r="J510" s="313"/>
      <c r="K510" s="313"/>
      <c r="L510" s="313"/>
      <c r="M510" s="313"/>
      <c r="N510" s="313"/>
      <c r="O510" s="313"/>
      <c r="P510" s="313"/>
      <c r="Q510" s="313"/>
      <c r="R510" s="313">
        <v>64.2</v>
      </c>
      <c r="S510" s="313"/>
      <c r="T510" s="313"/>
    </row>
    <row r="511" spans="1:20" ht="15" customHeight="1">
      <c r="A511" s="313" t="s">
        <v>298</v>
      </c>
      <c r="B511" s="313" t="s">
        <v>312</v>
      </c>
      <c r="C511" s="313" t="s">
        <v>7</v>
      </c>
      <c r="D511" s="313" t="s">
        <v>337</v>
      </c>
      <c r="E511" s="313" t="s">
        <v>13</v>
      </c>
      <c r="F511" s="313" t="s">
        <v>11</v>
      </c>
      <c r="G511" s="313"/>
      <c r="H511" s="313"/>
      <c r="I511" s="313"/>
      <c r="J511" s="313"/>
      <c r="K511" s="313"/>
      <c r="L511" s="313"/>
      <c r="M511" s="313"/>
      <c r="N511" s="313"/>
      <c r="O511" s="313"/>
      <c r="P511" s="313"/>
      <c r="Q511" s="313"/>
      <c r="R511" s="313">
        <v>64.2</v>
      </c>
      <c r="S511" s="313"/>
      <c r="T511" s="313"/>
    </row>
    <row r="512" spans="1:20" ht="15" customHeight="1">
      <c r="A512" s="313" t="s">
        <v>301</v>
      </c>
      <c r="B512" s="313" t="s">
        <v>234</v>
      </c>
      <c r="C512" s="313" t="s">
        <v>7</v>
      </c>
      <c r="D512" s="313" t="s">
        <v>337</v>
      </c>
      <c r="E512" s="313" t="s">
        <v>13</v>
      </c>
      <c r="F512" s="313" t="s">
        <v>11</v>
      </c>
      <c r="G512" s="313"/>
      <c r="H512" s="313"/>
      <c r="I512" s="313"/>
      <c r="J512" s="313"/>
      <c r="K512" s="313"/>
      <c r="L512" s="313"/>
      <c r="M512" s="313"/>
      <c r="N512" s="313"/>
      <c r="O512" s="313"/>
      <c r="P512" s="313"/>
      <c r="Q512" s="313"/>
      <c r="R512" s="313">
        <v>926</v>
      </c>
      <c r="S512" s="313"/>
      <c r="T512" s="313"/>
    </row>
    <row r="513" spans="1:20" ht="15" customHeight="1">
      <c r="A513" s="313" t="s">
        <v>301</v>
      </c>
      <c r="B513" s="313" t="s">
        <v>233</v>
      </c>
      <c r="C513" s="313" t="s">
        <v>7</v>
      </c>
      <c r="D513" s="313" t="s">
        <v>337</v>
      </c>
      <c r="E513" s="313" t="s">
        <v>13</v>
      </c>
      <c r="F513" s="313" t="s">
        <v>11</v>
      </c>
      <c r="G513" s="313"/>
      <c r="H513" s="313"/>
      <c r="I513" s="313"/>
      <c r="J513" s="313"/>
      <c r="K513" s="313"/>
      <c r="L513" s="313"/>
      <c r="M513" s="313"/>
      <c r="N513" s="313"/>
      <c r="O513" s="313"/>
      <c r="P513" s="313"/>
      <c r="Q513" s="313"/>
      <c r="R513" s="313">
        <v>6550</v>
      </c>
      <c r="S513" s="313"/>
      <c r="T513" s="313"/>
    </row>
    <row r="514" spans="1:20" ht="15" customHeight="1">
      <c r="A514" s="313" t="s">
        <v>301</v>
      </c>
      <c r="B514" s="313" t="s">
        <v>223</v>
      </c>
      <c r="C514" s="313" t="s">
        <v>7</v>
      </c>
      <c r="D514" s="313" t="s">
        <v>337</v>
      </c>
      <c r="E514" s="313" t="s">
        <v>13</v>
      </c>
      <c r="F514" s="313" t="s">
        <v>11</v>
      </c>
      <c r="G514" s="313"/>
      <c r="H514" s="313"/>
      <c r="I514" s="313"/>
      <c r="J514" s="313"/>
      <c r="K514" s="313"/>
      <c r="L514" s="313"/>
      <c r="M514" s="313"/>
      <c r="N514" s="313"/>
      <c r="O514" s="313"/>
      <c r="P514" s="313"/>
      <c r="Q514" s="313"/>
      <c r="R514" s="313">
        <v>7170</v>
      </c>
      <c r="S514" s="313"/>
      <c r="T514" s="313"/>
    </row>
    <row r="515" spans="1:20" ht="15" customHeight="1">
      <c r="A515" s="313" t="s">
        <v>301</v>
      </c>
      <c r="B515" s="313" t="s">
        <v>236</v>
      </c>
      <c r="C515" s="313" t="s">
        <v>7</v>
      </c>
      <c r="D515" s="313" t="s">
        <v>337</v>
      </c>
      <c r="E515" s="313" t="s">
        <v>13</v>
      </c>
      <c r="F515" s="313" t="s">
        <v>11</v>
      </c>
      <c r="G515" s="313"/>
      <c r="H515" s="313"/>
      <c r="I515" s="313"/>
      <c r="J515" s="313"/>
      <c r="K515" s="313"/>
      <c r="L515" s="313"/>
      <c r="M515" s="313"/>
      <c r="N515" s="313"/>
      <c r="O515" s="313"/>
      <c r="P515" s="313"/>
      <c r="Q515" s="313"/>
      <c r="R515" s="313">
        <v>926</v>
      </c>
      <c r="S515" s="313"/>
      <c r="T515" s="313"/>
    </row>
    <row r="516" spans="1:20" ht="15" customHeight="1">
      <c r="A516" s="313" t="s">
        <v>301</v>
      </c>
      <c r="B516" s="313" t="s">
        <v>239</v>
      </c>
      <c r="C516" s="313" t="s">
        <v>7</v>
      </c>
      <c r="D516" s="313" t="s">
        <v>337</v>
      </c>
      <c r="E516" s="313" t="s">
        <v>13</v>
      </c>
      <c r="F516" s="313" t="s">
        <v>11</v>
      </c>
      <c r="G516" s="313"/>
      <c r="H516" s="313"/>
      <c r="I516" s="313"/>
      <c r="J516" s="313"/>
      <c r="K516" s="313"/>
      <c r="L516" s="313"/>
      <c r="M516" s="313"/>
      <c r="N516" s="313"/>
      <c r="O516" s="313"/>
      <c r="P516" s="313"/>
      <c r="Q516" s="313"/>
      <c r="R516" s="313">
        <v>209</v>
      </c>
      <c r="S516" s="313"/>
      <c r="T516" s="313"/>
    </row>
    <row r="517" spans="1:20" ht="15" customHeight="1">
      <c r="A517" s="313" t="s">
        <v>301</v>
      </c>
      <c r="B517" s="313" t="s">
        <v>242</v>
      </c>
      <c r="C517" s="313" t="s">
        <v>7</v>
      </c>
      <c r="D517" s="313" t="s">
        <v>337</v>
      </c>
      <c r="E517" s="313" t="s">
        <v>13</v>
      </c>
      <c r="F517" s="313" t="s">
        <v>11</v>
      </c>
      <c r="G517" s="313"/>
      <c r="H517" s="313"/>
      <c r="I517" s="313"/>
      <c r="J517" s="313"/>
      <c r="K517" s="313"/>
      <c r="L517" s="313"/>
      <c r="M517" s="313"/>
      <c r="N517" s="313"/>
      <c r="O517" s="313"/>
      <c r="P517" s="313"/>
      <c r="Q517" s="313"/>
      <c r="R517" s="313">
        <v>5330</v>
      </c>
      <c r="S517" s="313"/>
      <c r="T517" s="313"/>
    </row>
    <row r="518" spans="1:20" ht="15" customHeight="1">
      <c r="A518" s="313" t="s">
        <v>301</v>
      </c>
      <c r="B518" s="313" t="s">
        <v>238</v>
      </c>
      <c r="C518" s="313" t="s">
        <v>7</v>
      </c>
      <c r="D518" s="313" t="s">
        <v>337</v>
      </c>
      <c r="E518" s="313" t="s">
        <v>13</v>
      </c>
      <c r="F518" s="313" t="s">
        <v>11</v>
      </c>
      <c r="G518" s="313"/>
      <c r="H518" s="313"/>
      <c r="I518" s="313"/>
      <c r="J518" s="313"/>
      <c r="K518" s="313"/>
      <c r="L518" s="313"/>
      <c r="M518" s="313"/>
      <c r="N518" s="313"/>
      <c r="O518" s="313"/>
      <c r="P518" s="313"/>
      <c r="Q518" s="313"/>
      <c r="R518" s="313">
        <v>5620</v>
      </c>
      <c r="S518" s="313"/>
      <c r="T518" s="313"/>
    </row>
    <row r="519" spans="1:20" ht="15" customHeight="1">
      <c r="A519" s="313" t="s">
        <v>301</v>
      </c>
      <c r="B519" s="313" t="s">
        <v>240</v>
      </c>
      <c r="C519" s="313" t="s">
        <v>7</v>
      </c>
      <c r="D519" s="313" t="s">
        <v>337</v>
      </c>
      <c r="E519" s="313" t="s">
        <v>13</v>
      </c>
      <c r="F519" s="313" t="s">
        <v>11</v>
      </c>
      <c r="G519" s="313"/>
      <c r="H519" s="313"/>
      <c r="I519" s="313"/>
      <c r="J519" s="313"/>
      <c r="K519" s="313"/>
      <c r="L519" s="313"/>
      <c r="M519" s="313"/>
      <c r="N519" s="313"/>
      <c r="O519" s="313"/>
      <c r="P519" s="313"/>
      <c r="Q519" s="313"/>
      <c r="R519" s="313">
        <v>209</v>
      </c>
      <c r="S519" s="313"/>
      <c r="T519" s="313"/>
    </row>
    <row r="520" spans="1:20" ht="15" customHeight="1">
      <c r="A520" s="313" t="s">
        <v>301</v>
      </c>
      <c r="B520" s="313" t="s">
        <v>243</v>
      </c>
      <c r="C520" s="313" t="s">
        <v>7</v>
      </c>
      <c r="D520" s="313" t="s">
        <v>337</v>
      </c>
      <c r="E520" s="313" t="s">
        <v>13</v>
      </c>
      <c r="F520" s="313" t="s">
        <v>11</v>
      </c>
      <c r="G520" s="313"/>
      <c r="H520" s="313"/>
      <c r="I520" s="313"/>
      <c r="J520" s="313"/>
      <c r="K520" s="313"/>
      <c r="L520" s="313"/>
      <c r="M520" s="313"/>
      <c r="N520" s="313"/>
      <c r="O520" s="313"/>
      <c r="P520" s="313"/>
      <c r="Q520" s="313"/>
      <c r="R520" s="313">
        <v>5330</v>
      </c>
      <c r="S520" s="313"/>
      <c r="T520" s="313"/>
    </row>
    <row r="521" spans="1:20" ht="15" customHeight="1">
      <c r="A521" s="313" t="s">
        <v>301</v>
      </c>
      <c r="B521" s="313" t="s">
        <v>226</v>
      </c>
      <c r="C521" s="313" t="s">
        <v>7</v>
      </c>
      <c r="D521" s="313" t="s">
        <v>337</v>
      </c>
      <c r="E521" s="313" t="s">
        <v>13</v>
      </c>
      <c r="F521" s="313" t="s">
        <v>11</v>
      </c>
      <c r="G521" s="313"/>
      <c r="H521" s="313"/>
      <c r="I521" s="313"/>
      <c r="J521" s="313"/>
      <c r="K521" s="313"/>
      <c r="L521" s="313"/>
      <c r="M521" s="313"/>
      <c r="N521" s="313"/>
      <c r="O521" s="313"/>
      <c r="P521" s="313"/>
      <c r="Q521" s="313"/>
      <c r="R521" s="313">
        <v>625</v>
      </c>
      <c r="S521" s="313"/>
      <c r="T521" s="313"/>
    </row>
    <row r="522" spans="1:20" ht="15" customHeight="1">
      <c r="A522" s="313" t="s">
        <v>301</v>
      </c>
      <c r="B522" s="313" t="s">
        <v>244</v>
      </c>
      <c r="C522" s="313" t="s">
        <v>7</v>
      </c>
      <c r="D522" s="313" t="s">
        <v>337</v>
      </c>
      <c r="E522" s="313" t="s">
        <v>13</v>
      </c>
      <c r="F522" s="313" t="s">
        <v>11</v>
      </c>
      <c r="G522" s="313"/>
      <c r="H522" s="313"/>
      <c r="I522" s="313"/>
      <c r="J522" s="313"/>
      <c r="K522" s="313"/>
      <c r="L522" s="313"/>
      <c r="M522" s="313"/>
      <c r="N522" s="313"/>
      <c r="O522" s="313"/>
      <c r="P522" s="313"/>
      <c r="Q522" s="313"/>
      <c r="R522" s="313">
        <v>80.2</v>
      </c>
      <c r="S522" s="313"/>
      <c r="T522" s="313"/>
    </row>
    <row r="523" spans="1:20" ht="15" customHeight="1">
      <c r="A523" s="313" t="s">
        <v>301</v>
      </c>
      <c r="B523" s="313" t="s">
        <v>230</v>
      </c>
      <c r="C523" s="313" t="s">
        <v>7</v>
      </c>
      <c r="D523" s="313" t="s">
        <v>337</v>
      </c>
      <c r="E523" s="313" t="s">
        <v>13</v>
      </c>
      <c r="F523" s="313" t="s">
        <v>11</v>
      </c>
      <c r="G523" s="313"/>
      <c r="H523" s="313"/>
      <c r="I523" s="313"/>
      <c r="J523" s="313"/>
      <c r="K523" s="313"/>
      <c r="L523" s="313"/>
      <c r="M523" s="313"/>
      <c r="N523" s="313"/>
      <c r="O523" s="313"/>
      <c r="P523" s="313"/>
      <c r="Q523" s="313"/>
      <c r="R523" s="313">
        <v>625</v>
      </c>
      <c r="S523" s="313"/>
      <c r="T523" s="313"/>
    </row>
    <row r="524" spans="1:20" ht="15" customHeight="1">
      <c r="A524" s="313" t="s">
        <v>301</v>
      </c>
      <c r="B524" s="313" t="s">
        <v>247</v>
      </c>
      <c r="C524" s="313" t="s">
        <v>7</v>
      </c>
      <c r="D524" s="313" t="s">
        <v>337</v>
      </c>
      <c r="E524" s="313" t="s">
        <v>13</v>
      </c>
      <c r="F524" s="313" t="s">
        <v>11</v>
      </c>
      <c r="G524" s="313"/>
      <c r="H524" s="313"/>
      <c r="I524" s="313"/>
      <c r="J524" s="313"/>
      <c r="K524" s="313"/>
      <c r="L524" s="313"/>
      <c r="M524" s="313"/>
      <c r="N524" s="313"/>
      <c r="O524" s="313"/>
      <c r="P524" s="313"/>
      <c r="Q524" s="313"/>
      <c r="R524" s="313">
        <v>209</v>
      </c>
      <c r="S524" s="313"/>
      <c r="T524" s="313"/>
    </row>
    <row r="525" spans="1:20" ht="15" customHeight="1">
      <c r="A525" s="313" t="s">
        <v>301</v>
      </c>
      <c r="B525" s="313" t="s">
        <v>249</v>
      </c>
      <c r="C525" s="313" t="s">
        <v>7</v>
      </c>
      <c r="D525" s="313" t="s">
        <v>337</v>
      </c>
      <c r="E525" s="313" t="s">
        <v>13</v>
      </c>
      <c r="F525" s="313" t="s">
        <v>11</v>
      </c>
      <c r="G525" s="313"/>
      <c r="H525" s="313"/>
      <c r="I525" s="313"/>
      <c r="J525" s="313"/>
      <c r="K525" s="313"/>
      <c r="L525" s="313"/>
      <c r="M525" s="313"/>
      <c r="N525" s="313"/>
      <c r="O525" s="313"/>
      <c r="P525" s="313"/>
      <c r="Q525" s="313"/>
      <c r="R525" s="313">
        <v>5330</v>
      </c>
      <c r="S525" s="313"/>
      <c r="T525" s="313"/>
    </row>
    <row r="526" spans="1:20" ht="15" customHeight="1">
      <c r="A526" s="313" t="s">
        <v>301</v>
      </c>
      <c r="B526" s="313" t="s">
        <v>250</v>
      </c>
      <c r="C526" s="313" t="s">
        <v>7</v>
      </c>
      <c r="D526" s="313" t="s">
        <v>337</v>
      </c>
      <c r="E526" s="313" t="s">
        <v>13</v>
      </c>
      <c r="F526" s="313" t="s">
        <v>11</v>
      </c>
      <c r="G526" s="313"/>
      <c r="H526" s="313"/>
      <c r="I526" s="313"/>
      <c r="J526" s="313"/>
      <c r="K526" s="313"/>
      <c r="L526" s="313"/>
      <c r="M526" s="313"/>
      <c r="N526" s="313"/>
      <c r="O526" s="313"/>
      <c r="P526" s="313"/>
      <c r="Q526" s="313"/>
      <c r="R526" s="313">
        <v>2930</v>
      </c>
      <c r="S526" s="313">
        <v>652</v>
      </c>
      <c r="T526" s="313">
        <v>5540</v>
      </c>
    </row>
    <row r="527" spans="1:20" ht="15" customHeight="1">
      <c r="A527" s="313" t="s">
        <v>301</v>
      </c>
      <c r="B527" s="313" t="s">
        <v>252</v>
      </c>
      <c r="C527" s="313" t="s">
        <v>7</v>
      </c>
      <c r="D527" s="313" t="s">
        <v>337</v>
      </c>
      <c r="E527" s="313" t="s">
        <v>13</v>
      </c>
      <c r="F527" s="313" t="s">
        <v>11</v>
      </c>
      <c r="G527" s="313"/>
      <c r="H527" s="313"/>
      <c r="I527" s="313"/>
      <c r="J527" s="313"/>
      <c r="K527" s="313"/>
      <c r="L527" s="313"/>
      <c r="M527" s="313"/>
      <c r="N527" s="313"/>
      <c r="O527" s="313"/>
      <c r="P527" s="313"/>
      <c r="Q527" s="313"/>
      <c r="R527" s="313">
        <v>2700</v>
      </c>
      <c r="S527" s="313">
        <v>85</v>
      </c>
      <c r="T527" s="313">
        <v>4970</v>
      </c>
    </row>
    <row r="528" spans="1:20" ht="15" customHeight="1">
      <c r="A528" s="313" t="s">
        <v>302</v>
      </c>
      <c r="B528" s="313" t="s">
        <v>234</v>
      </c>
      <c r="C528" s="313" t="s">
        <v>7</v>
      </c>
      <c r="D528" s="313" t="s">
        <v>337</v>
      </c>
      <c r="E528" s="313" t="s">
        <v>13</v>
      </c>
      <c r="F528" s="313" t="s">
        <v>11</v>
      </c>
      <c r="G528" s="313" t="s">
        <v>337</v>
      </c>
      <c r="H528" s="313" t="s">
        <v>377</v>
      </c>
      <c r="I528" s="313" t="s">
        <v>229</v>
      </c>
      <c r="J528" s="313"/>
      <c r="K528" s="313" t="s">
        <v>339</v>
      </c>
      <c r="L528" s="313" t="s">
        <v>378</v>
      </c>
      <c r="M528" s="313" t="s">
        <v>39</v>
      </c>
      <c r="N528" s="313"/>
      <c r="O528" s="313" t="s">
        <v>379</v>
      </c>
      <c r="P528" s="313" t="s">
        <v>342</v>
      </c>
      <c r="Q528" s="313" t="s">
        <v>343</v>
      </c>
      <c r="R528" s="313">
        <v>926</v>
      </c>
      <c r="S528" s="313"/>
      <c r="T528" s="313"/>
    </row>
    <row r="529" spans="1:20" ht="15" customHeight="1">
      <c r="A529" s="313" t="s">
        <v>302</v>
      </c>
      <c r="B529" s="313" t="s">
        <v>233</v>
      </c>
      <c r="C529" s="313" t="s">
        <v>7</v>
      </c>
      <c r="D529" s="313" t="s">
        <v>337</v>
      </c>
      <c r="E529" s="313" t="s">
        <v>13</v>
      </c>
      <c r="F529" s="313" t="s">
        <v>11</v>
      </c>
      <c r="G529" s="313"/>
      <c r="H529" s="313"/>
      <c r="I529" s="313"/>
      <c r="J529" s="313"/>
      <c r="K529" s="313"/>
      <c r="L529" s="313"/>
      <c r="M529" s="313"/>
      <c r="N529" s="313"/>
      <c r="O529" s="313"/>
      <c r="P529" s="313"/>
      <c r="Q529" s="313"/>
      <c r="R529" s="313">
        <v>926</v>
      </c>
      <c r="S529" s="313"/>
      <c r="T529" s="313"/>
    </row>
    <row r="530" spans="1:20" ht="15" customHeight="1">
      <c r="A530" s="313" t="s">
        <v>302</v>
      </c>
      <c r="B530" s="313" t="s">
        <v>223</v>
      </c>
      <c r="C530" s="313" t="s">
        <v>7</v>
      </c>
      <c r="D530" s="313" t="s">
        <v>337</v>
      </c>
      <c r="E530" s="313" t="s">
        <v>13</v>
      </c>
      <c r="F530" s="313" t="s">
        <v>11</v>
      </c>
      <c r="G530" s="313"/>
      <c r="H530" s="313"/>
      <c r="I530" s="313"/>
      <c r="J530" s="313"/>
      <c r="K530" s="313"/>
      <c r="L530" s="313"/>
      <c r="M530" s="313"/>
      <c r="N530" s="313"/>
      <c r="O530" s="313"/>
      <c r="P530" s="313"/>
      <c r="Q530" s="313"/>
      <c r="R530" s="313">
        <v>926</v>
      </c>
      <c r="S530" s="313"/>
      <c r="T530" s="313"/>
    </row>
    <row r="531" spans="1:20" ht="15" customHeight="1">
      <c r="A531" s="313" t="s">
        <v>302</v>
      </c>
      <c r="B531" s="313" t="s">
        <v>236</v>
      </c>
      <c r="C531" s="313" t="s">
        <v>7</v>
      </c>
      <c r="D531" s="313" t="s">
        <v>337</v>
      </c>
      <c r="E531" s="313" t="s">
        <v>13</v>
      </c>
      <c r="F531" s="313" t="s">
        <v>11</v>
      </c>
      <c r="G531" s="313"/>
      <c r="H531" s="313"/>
      <c r="I531" s="313"/>
      <c r="J531" s="313"/>
      <c r="K531" s="313"/>
      <c r="L531" s="313"/>
      <c r="M531" s="313"/>
      <c r="N531" s="313"/>
      <c r="O531" s="313"/>
      <c r="P531" s="313"/>
      <c r="Q531" s="313"/>
      <c r="R531" s="313">
        <v>926</v>
      </c>
      <c r="S531" s="313"/>
      <c r="T531" s="313"/>
    </row>
    <row r="532" spans="1:20" ht="15" customHeight="1">
      <c r="A532" s="313" t="s">
        <v>303</v>
      </c>
      <c r="B532" s="313" t="s">
        <v>239</v>
      </c>
      <c r="C532" s="313" t="s">
        <v>7</v>
      </c>
      <c r="D532" s="313" t="s">
        <v>337</v>
      </c>
      <c r="E532" s="313" t="s">
        <v>13</v>
      </c>
      <c r="F532" s="313" t="s">
        <v>11</v>
      </c>
      <c r="G532" s="313" t="s">
        <v>337</v>
      </c>
      <c r="H532" s="313" t="s">
        <v>380</v>
      </c>
      <c r="I532" s="313" t="s">
        <v>229</v>
      </c>
      <c r="J532" s="313"/>
      <c r="K532" s="313" t="s">
        <v>339</v>
      </c>
      <c r="L532" s="313" t="s">
        <v>381</v>
      </c>
      <c r="M532" s="313" t="s">
        <v>39</v>
      </c>
      <c r="N532" s="313"/>
      <c r="O532" s="313" t="s">
        <v>379</v>
      </c>
      <c r="P532" s="313" t="s">
        <v>342</v>
      </c>
      <c r="Q532" s="313" t="s">
        <v>343</v>
      </c>
      <c r="R532" s="313">
        <v>209</v>
      </c>
      <c r="S532" s="313"/>
      <c r="T532" s="313"/>
    </row>
    <row r="533" spans="1:20" ht="15" customHeight="1">
      <c r="A533" s="313" t="s">
        <v>303</v>
      </c>
      <c r="B533" s="313" t="s">
        <v>242</v>
      </c>
      <c r="C533" s="313" t="s">
        <v>7</v>
      </c>
      <c r="D533" s="313" t="s">
        <v>337</v>
      </c>
      <c r="E533" s="313" t="s">
        <v>13</v>
      </c>
      <c r="F533" s="313" t="s">
        <v>11</v>
      </c>
      <c r="G533" s="313" t="s">
        <v>337</v>
      </c>
      <c r="H533" s="313" t="s">
        <v>382</v>
      </c>
      <c r="I533" s="313" t="s">
        <v>229</v>
      </c>
      <c r="J533" s="313"/>
      <c r="K533" s="313" t="s">
        <v>339</v>
      </c>
      <c r="L533" s="313" t="s">
        <v>383</v>
      </c>
      <c r="M533" s="313" t="s">
        <v>39</v>
      </c>
      <c r="N533" s="313"/>
      <c r="O533" s="313" t="s">
        <v>379</v>
      </c>
      <c r="P533" s="313" t="s">
        <v>342</v>
      </c>
      <c r="Q533" s="313" t="s">
        <v>343</v>
      </c>
      <c r="R533" s="313">
        <v>5330</v>
      </c>
      <c r="S533" s="313"/>
      <c r="T533" s="313"/>
    </row>
    <row r="534" spans="1:20" ht="15" customHeight="1">
      <c r="A534" s="313" t="s">
        <v>303</v>
      </c>
      <c r="B534" s="313" t="s">
        <v>238</v>
      </c>
      <c r="C534" s="313" t="s">
        <v>7</v>
      </c>
      <c r="D534" s="313" t="s">
        <v>337</v>
      </c>
      <c r="E534" s="313" t="s">
        <v>13</v>
      </c>
      <c r="F534" s="313" t="s">
        <v>11</v>
      </c>
      <c r="G534" s="313" t="s">
        <v>337</v>
      </c>
      <c r="H534" s="313" t="s">
        <v>996</v>
      </c>
      <c r="I534" s="313" t="s">
        <v>229</v>
      </c>
      <c r="J534" s="313" t="s">
        <v>709</v>
      </c>
      <c r="K534" s="313" t="s">
        <v>339</v>
      </c>
      <c r="L534" s="313" t="s">
        <v>997</v>
      </c>
      <c r="M534" s="313" t="s">
        <v>39</v>
      </c>
      <c r="N534" s="313"/>
      <c r="O534" s="313" t="s">
        <v>379</v>
      </c>
      <c r="P534" s="313" t="s">
        <v>342</v>
      </c>
      <c r="Q534" s="313" t="s">
        <v>343</v>
      </c>
      <c r="R534" s="313">
        <v>5540</v>
      </c>
      <c r="S534" s="313"/>
      <c r="T534" s="313"/>
    </row>
    <row r="535" spans="1:20" ht="15" customHeight="1">
      <c r="A535" s="313" t="s">
        <v>303</v>
      </c>
      <c r="B535" s="313" t="s">
        <v>233</v>
      </c>
      <c r="C535" s="313" t="s">
        <v>7</v>
      </c>
      <c r="D535" s="313" t="s">
        <v>337</v>
      </c>
      <c r="E535" s="313" t="s">
        <v>13</v>
      </c>
      <c r="F535" s="313" t="s">
        <v>11</v>
      </c>
      <c r="G535" s="313"/>
      <c r="H535" s="313"/>
      <c r="I535" s="313"/>
      <c r="J535" s="313"/>
      <c r="K535" s="313"/>
      <c r="L535" s="313"/>
      <c r="M535" s="313"/>
      <c r="N535" s="313"/>
      <c r="O535" s="313"/>
      <c r="P535" s="313"/>
      <c r="Q535" s="313"/>
      <c r="R535" s="313">
        <v>5540</v>
      </c>
      <c r="S535" s="313"/>
      <c r="T535" s="313"/>
    </row>
    <row r="536" spans="1:20" ht="15" customHeight="1">
      <c r="A536" s="313" t="s">
        <v>303</v>
      </c>
      <c r="B536" s="313" t="s">
        <v>223</v>
      </c>
      <c r="C536" s="313" t="s">
        <v>7</v>
      </c>
      <c r="D536" s="313" t="s">
        <v>337</v>
      </c>
      <c r="E536" s="313" t="s">
        <v>13</v>
      </c>
      <c r="F536" s="313" t="s">
        <v>11</v>
      </c>
      <c r="G536" s="313"/>
      <c r="H536" s="313"/>
      <c r="I536" s="313"/>
      <c r="J536" s="313"/>
      <c r="K536" s="313"/>
      <c r="L536" s="313"/>
      <c r="M536" s="313"/>
      <c r="N536" s="313"/>
      <c r="O536" s="313"/>
      <c r="P536" s="313"/>
      <c r="Q536" s="313"/>
      <c r="R536" s="313">
        <v>5540</v>
      </c>
      <c r="S536" s="313"/>
      <c r="T536" s="313"/>
    </row>
    <row r="537" spans="1:20" ht="15" customHeight="1">
      <c r="A537" s="313" t="s">
        <v>303</v>
      </c>
      <c r="B537" s="313" t="s">
        <v>240</v>
      </c>
      <c r="C537" s="313" t="s">
        <v>7</v>
      </c>
      <c r="D537" s="313" t="s">
        <v>337</v>
      </c>
      <c r="E537" s="313" t="s">
        <v>13</v>
      </c>
      <c r="F537" s="313" t="s">
        <v>11</v>
      </c>
      <c r="G537" s="313"/>
      <c r="H537" s="313"/>
      <c r="I537" s="313"/>
      <c r="J537" s="313"/>
      <c r="K537" s="313"/>
      <c r="L537" s="313"/>
      <c r="M537" s="313"/>
      <c r="N537" s="313"/>
      <c r="O537" s="313"/>
      <c r="P537" s="313"/>
      <c r="Q537" s="313"/>
      <c r="R537" s="313">
        <v>209</v>
      </c>
      <c r="S537" s="313"/>
      <c r="T537" s="313"/>
    </row>
    <row r="538" spans="1:20" ht="15" customHeight="1">
      <c r="A538" s="313" t="s">
        <v>303</v>
      </c>
      <c r="B538" s="313" t="s">
        <v>243</v>
      </c>
      <c r="C538" s="313" t="s">
        <v>7</v>
      </c>
      <c r="D538" s="313" t="s">
        <v>337</v>
      </c>
      <c r="E538" s="313" t="s">
        <v>13</v>
      </c>
      <c r="F538" s="313" t="s">
        <v>11</v>
      </c>
      <c r="G538" s="313"/>
      <c r="H538" s="313"/>
      <c r="I538" s="313"/>
      <c r="J538" s="313"/>
      <c r="K538" s="313"/>
      <c r="L538" s="313"/>
      <c r="M538" s="313"/>
      <c r="N538" s="313"/>
      <c r="O538" s="313"/>
      <c r="P538" s="313"/>
      <c r="Q538" s="313"/>
      <c r="R538" s="313">
        <v>5330</v>
      </c>
      <c r="S538" s="313"/>
      <c r="T538" s="313"/>
    </row>
    <row r="539" spans="1:20" ht="15" customHeight="1">
      <c r="A539" s="313" t="s">
        <v>303</v>
      </c>
      <c r="B539" s="313" t="s">
        <v>247</v>
      </c>
      <c r="C539" s="313" t="s">
        <v>7</v>
      </c>
      <c r="D539" s="313" t="s">
        <v>337</v>
      </c>
      <c r="E539" s="313" t="s">
        <v>13</v>
      </c>
      <c r="F539" s="313" t="s">
        <v>11</v>
      </c>
      <c r="G539" s="313"/>
      <c r="H539" s="313"/>
      <c r="I539" s="313"/>
      <c r="J539" s="313"/>
      <c r="K539" s="313"/>
      <c r="L539" s="313"/>
      <c r="M539" s="313"/>
      <c r="N539" s="313"/>
      <c r="O539" s="313"/>
      <c r="P539" s="313"/>
      <c r="Q539" s="313"/>
      <c r="R539" s="313">
        <v>209</v>
      </c>
      <c r="S539" s="313"/>
      <c r="T539" s="313"/>
    </row>
    <row r="540" spans="1:20" ht="15" customHeight="1">
      <c r="A540" s="313" t="s">
        <v>303</v>
      </c>
      <c r="B540" s="313" t="s">
        <v>249</v>
      </c>
      <c r="C540" s="313" t="s">
        <v>7</v>
      </c>
      <c r="D540" s="313" t="s">
        <v>337</v>
      </c>
      <c r="E540" s="313" t="s">
        <v>13</v>
      </c>
      <c r="F540" s="313" t="s">
        <v>11</v>
      </c>
      <c r="G540" s="313"/>
      <c r="H540" s="313"/>
      <c r="I540" s="313"/>
      <c r="J540" s="313"/>
      <c r="K540" s="313"/>
      <c r="L540" s="313"/>
      <c r="M540" s="313"/>
      <c r="N540" s="313"/>
      <c r="O540" s="313"/>
      <c r="P540" s="313"/>
      <c r="Q540" s="313"/>
      <c r="R540" s="313">
        <v>5330</v>
      </c>
      <c r="S540" s="313"/>
      <c r="T540" s="313"/>
    </row>
    <row r="541" spans="1:20" ht="15" customHeight="1">
      <c r="A541" s="313" t="s">
        <v>303</v>
      </c>
      <c r="B541" s="313" t="s">
        <v>250</v>
      </c>
      <c r="C541" s="313" t="s">
        <v>7</v>
      </c>
      <c r="D541" s="313" t="s">
        <v>337</v>
      </c>
      <c r="E541" s="313" t="s">
        <v>13</v>
      </c>
      <c r="F541" s="313" t="s">
        <v>11</v>
      </c>
      <c r="G541" s="313"/>
      <c r="H541" s="313"/>
      <c r="I541" s="313"/>
      <c r="J541" s="313"/>
      <c r="K541" s="313"/>
      <c r="L541" s="313"/>
      <c r="M541" s="313"/>
      <c r="N541" s="313"/>
      <c r="O541" s="313"/>
      <c r="P541" s="313"/>
      <c r="Q541" s="313"/>
      <c r="R541" s="313">
        <v>2850</v>
      </c>
      <c r="S541" s="313">
        <v>571</v>
      </c>
      <c r="T541" s="313">
        <v>5540</v>
      </c>
    </row>
    <row r="542" spans="1:20" ht="15" customHeight="1">
      <c r="A542" s="313" t="s">
        <v>303</v>
      </c>
      <c r="B542" s="313" t="s">
        <v>252</v>
      </c>
      <c r="C542" s="313" t="s">
        <v>7</v>
      </c>
      <c r="D542" s="313" t="s">
        <v>337</v>
      </c>
      <c r="E542" s="313" t="s">
        <v>13</v>
      </c>
      <c r="F542" s="313" t="s">
        <v>11</v>
      </c>
      <c r="G542" s="313"/>
      <c r="H542" s="313"/>
      <c r="I542" s="313"/>
      <c r="J542" s="313"/>
      <c r="K542" s="313"/>
      <c r="L542" s="313"/>
      <c r="M542" s="313"/>
      <c r="N542" s="313"/>
      <c r="O542" s="313"/>
      <c r="P542" s="313"/>
      <c r="Q542" s="313"/>
      <c r="R542" s="313">
        <v>2690</v>
      </c>
      <c r="S542" s="313">
        <v>4.84</v>
      </c>
      <c r="T542" s="313">
        <v>4970</v>
      </c>
    </row>
    <row r="543" spans="1:20" ht="15" customHeight="1">
      <c r="A543" s="313" t="s">
        <v>304</v>
      </c>
      <c r="B543" s="313" t="s">
        <v>226</v>
      </c>
      <c r="C543" s="313" t="s">
        <v>7</v>
      </c>
      <c r="D543" s="313" t="s">
        <v>337</v>
      </c>
      <c r="E543" s="313" t="s">
        <v>13</v>
      </c>
      <c r="F543" s="313" t="s">
        <v>11</v>
      </c>
      <c r="G543" s="313" t="s">
        <v>337</v>
      </c>
      <c r="H543" s="313" t="s">
        <v>384</v>
      </c>
      <c r="I543" s="313" t="s">
        <v>229</v>
      </c>
      <c r="J543" s="313"/>
      <c r="K543" s="313" t="s">
        <v>339</v>
      </c>
      <c r="L543" s="313" t="s">
        <v>385</v>
      </c>
      <c r="M543" s="313" t="s">
        <v>39</v>
      </c>
      <c r="N543" s="313"/>
      <c r="O543" s="313" t="s">
        <v>379</v>
      </c>
      <c r="P543" s="313" t="s">
        <v>342</v>
      </c>
      <c r="Q543" s="313" t="s">
        <v>343</v>
      </c>
      <c r="R543" s="313">
        <v>625</v>
      </c>
      <c r="S543" s="313"/>
      <c r="T543" s="313"/>
    </row>
    <row r="544" spans="1:20" ht="15" customHeight="1">
      <c r="A544" s="313" t="s">
        <v>304</v>
      </c>
      <c r="B544" s="313" t="s">
        <v>244</v>
      </c>
      <c r="C544" s="313" t="s">
        <v>7</v>
      </c>
      <c r="D544" s="313" t="s">
        <v>337</v>
      </c>
      <c r="E544" s="313" t="s">
        <v>13</v>
      </c>
      <c r="F544" s="313" t="s">
        <v>11</v>
      </c>
      <c r="G544" s="313" t="s">
        <v>337</v>
      </c>
      <c r="H544" s="313" t="s">
        <v>386</v>
      </c>
      <c r="I544" s="313" t="s">
        <v>229</v>
      </c>
      <c r="J544" s="313"/>
      <c r="K544" s="313" t="s">
        <v>339</v>
      </c>
      <c r="L544" s="313" t="s">
        <v>387</v>
      </c>
      <c r="M544" s="313" t="s">
        <v>39</v>
      </c>
      <c r="N544" s="313"/>
      <c r="O544" s="313" t="s">
        <v>379</v>
      </c>
      <c r="P544" s="313" t="s">
        <v>342</v>
      </c>
      <c r="Q544" s="313" t="s">
        <v>343</v>
      </c>
      <c r="R544" s="313">
        <v>80.2</v>
      </c>
      <c r="S544" s="313"/>
      <c r="T544" s="313"/>
    </row>
    <row r="545" spans="1:20" ht="15" customHeight="1">
      <c r="A545" s="313" t="s">
        <v>304</v>
      </c>
      <c r="B545" s="313" t="s">
        <v>223</v>
      </c>
      <c r="C545" s="313" t="s">
        <v>7</v>
      </c>
      <c r="D545" s="313" t="s">
        <v>337</v>
      </c>
      <c r="E545" s="313" t="s">
        <v>13</v>
      </c>
      <c r="F545" s="313" t="s">
        <v>11</v>
      </c>
      <c r="G545" s="313"/>
      <c r="H545" s="313"/>
      <c r="I545" s="313"/>
      <c r="J545" s="313"/>
      <c r="K545" s="313"/>
      <c r="L545" s="313"/>
      <c r="M545" s="313"/>
      <c r="N545" s="313"/>
      <c r="O545" s="313"/>
      <c r="P545" s="313"/>
      <c r="Q545" s="313"/>
      <c r="R545" s="313">
        <v>705</v>
      </c>
      <c r="S545" s="313"/>
      <c r="T545" s="313"/>
    </row>
    <row r="546" spans="1:20" ht="15" customHeight="1">
      <c r="A546" s="313" t="s">
        <v>304</v>
      </c>
      <c r="B546" s="313" t="s">
        <v>238</v>
      </c>
      <c r="C546" s="313" t="s">
        <v>7</v>
      </c>
      <c r="D546" s="313" t="s">
        <v>337</v>
      </c>
      <c r="E546" s="313" t="s">
        <v>13</v>
      </c>
      <c r="F546" s="313" t="s">
        <v>11</v>
      </c>
      <c r="G546" s="313" t="s">
        <v>337</v>
      </c>
      <c r="H546" s="313" t="s">
        <v>386</v>
      </c>
      <c r="I546" s="313" t="s">
        <v>229</v>
      </c>
      <c r="J546" s="313" t="s">
        <v>709</v>
      </c>
      <c r="K546" s="313" t="s">
        <v>339</v>
      </c>
      <c r="L546" s="313" t="s">
        <v>387</v>
      </c>
      <c r="M546" s="313" t="s">
        <v>39</v>
      </c>
      <c r="N546" s="313"/>
      <c r="O546" s="313" t="s">
        <v>379</v>
      </c>
      <c r="P546" s="313" t="s">
        <v>342</v>
      </c>
      <c r="Q546" s="313" t="s">
        <v>343</v>
      </c>
      <c r="R546" s="313">
        <v>80.2</v>
      </c>
      <c r="S546" s="313"/>
      <c r="T546" s="313"/>
    </row>
    <row r="547" spans="1:20" ht="15" customHeight="1">
      <c r="A547" s="313" t="s">
        <v>304</v>
      </c>
      <c r="B547" s="313" t="s">
        <v>233</v>
      </c>
      <c r="C547" s="313" t="s">
        <v>7</v>
      </c>
      <c r="D547" s="313" t="s">
        <v>337</v>
      </c>
      <c r="E547" s="313" t="s">
        <v>13</v>
      </c>
      <c r="F547" s="313" t="s">
        <v>11</v>
      </c>
      <c r="G547" s="313"/>
      <c r="H547" s="313"/>
      <c r="I547" s="313"/>
      <c r="J547" s="313"/>
      <c r="K547" s="313"/>
      <c r="L547" s="313"/>
      <c r="M547" s="313"/>
      <c r="N547" s="313"/>
      <c r="O547" s="313"/>
      <c r="P547" s="313"/>
      <c r="Q547" s="313"/>
      <c r="R547" s="313">
        <v>80.2</v>
      </c>
      <c r="S547" s="313"/>
      <c r="T547" s="313"/>
    </row>
    <row r="548" spans="1:20" ht="15" customHeight="1">
      <c r="A548" s="313" t="s">
        <v>304</v>
      </c>
      <c r="B548" s="313" t="s">
        <v>230</v>
      </c>
      <c r="C548" s="313" t="s">
        <v>7</v>
      </c>
      <c r="D548" s="313" t="s">
        <v>337</v>
      </c>
      <c r="E548" s="313" t="s">
        <v>13</v>
      </c>
      <c r="F548" s="313" t="s">
        <v>11</v>
      </c>
      <c r="G548" s="313" t="s">
        <v>337</v>
      </c>
      <c r="H548" s="313" t="s">
        <v>998</v>
      </c>
      <c r="I548" s="313" t="s">
        <v>229</v>
      </c>
      <c r="J548" s="313" t="s">
        <v>709</v>
      </c>
      <c r="K548" s="313" t="s">
        <v>339</v>
      </c>
      <c r="L548" s="313" t="s">
        <v>999</v>
      </c>
      <c r="M548" s="313" t="s">
        <v>39</v>
      </c>
      <c r="N548" s="313"/>
      <c r="O548" s="313" t="s">
        <v>379</v>
      </c>
      <c r="P548" s="313" t="s">
        <v>342</v>
      </c>
      <c r="Q548" s="313" t="s">
        <v>343</v>
      </c>
      <c r="R548" s="313">
        <v>625</v>
      </c>
      <c r="S548" s="313"/>
      <c r="T548" s="313"/>
    </row>
    <row r="549" spans="1:20" ht="15" customHeight="1">
      <c r="A549" s="313" t="s">
        <v>304</v>
      </c>
      <c r="B549" s="313" t="s">
        <v>250</v>
      </c>
      <c r="C549" s="313" t="s">
        <v>7</v>
      </c>
      <c r="D549" s="313" t="s">
        <v>337</v>
      </c>
      <c r="E549" s="313" t="s">
        <v>13</v>
      </c>
      <c r="F549" s="313" t="s">
        <v>11</v>
      </c>
      <c r="G549" s="313"/>
      <c r="H549" s="313"/>
      <c r="I549" s="313"/>
      <c r="J549" s="313"/>
      <c r="K549" s="313"/>
      <c r="L549" s="313"/>
      <c r="M549" s="313"/>
      <c r="N549" s="313"/>
      <c r="O549" s="313"/>
      <c r="P549" s="313"/>
      <c r="Q549" s="313"/>
      <c r="R549" s="313">
        <v>72.599999999999994</v>
      </c>
      <c r="S549" s="313">
        <v>0</v>
      </c>
      <c r="T549" s="313">
        <v>80.2</v>
      </c>
    </row>
    <row r="550" spans="1:20" ht="15" customHeight="1">
      <c r="A550" s="313" t="s">
        <v>304</v>
      </c>
      <c r="B550" s="313" t="s">
        <v>252</v>
      </c>
      <c r="C550" s="313" t="s">
        <v>7</v>
      </c>
      <c r="D550" s="313" t="s">
        <v>337</v>
      </c>
      <c r="E550" s="313" t="s">
        <v>13</v>
      </c>
      <c r="F550" s="313" t="s">
        <v>11</v>
      </c>
      <c r="G550" s="313"/>
      <c r="H550" s="313"/>
      <c r="I550" s="313"/>
      <c r="J550" s="313"/>
      <c r="K550" s="313"/>
      <c r="L550" s="313"/>
      <c r="M550" s="313"/>
      <c r="N550" s="313"/>
      <c r="O550" s="313"/>
      <c r="P550" s="313"/>
      <c r="Q550" s="313"/>
      <c r="R550" s="313">
        <v>7.55</v>
      </c>
      <c r="S550" s="313">
        <v>0</v>
      </c>
      <c r="T550" s="313">
        <v>80.2</v>
      </c>
    </row>
    <row r="551" spans="1:20" ht="15" customHeight="1">
      <c r="A551" s="313" t="s">
        <v>305</v>
      </c>
      <c r="B551" s="313" t="s">
        <v>295</v>
      </c>
      <c r="C551" s="313" t="s">
        <v>7</v>
      </c>
      <c r="D551" s="313" t="s">
        <v>337</v>
      </c>
      <c r="E551" s="313" t="s">
        <v>13</v>
      </c>
      <c r="F551" s="313" t="s">
        <v>11</v>
      </c>
      <c r="G551" s="313"/>
      <c r="H551" s="313"/>
      <c r="I551" s="313"/>
      <c r="J551" s="313"/>
      <c r="K551" s="313"/>
      <c r="L551" s="313"/>
      <c r="M551" s="313"/>
      <c r="N551" s="313"/>
      <c r="O551" s="313"/>
      <c r="P551" s="313"/>
      <c r="Q551" s="313"/>
      <c r="R551" s="313">
        <v>604</v>
      </c>
      <c r="S551" s="313"/>
      <c r="T551" s="313"/>
    </row>
    <row r="552" spans="1:20" ht="15" customHeight="1">
      <c r="A552" s="313" t="s">
        <v>305</v>
      </c>
      <c r="B552" s="313" t="s">
        <v>293</v>
      </c>
      <c r="C552" s="313" t="s">
        <v>7</v>
      </c>
      <c r="D552" s="313" t="s">
        <v>337</v>
      </c>
      <c r="E552" s="313" t="s">
        <v>13</v>
      </c>
      <c r="F552" s="313" t="s">
        <v>11</v>
      </c>
      <c r="G552" s="313"/>
      <c r="H552" s="313"/>
      <c r="I552" s="313"/>
      <c r="J552" s="313"/>
      <c r="K552" s="313"/>
      <c r="L552" s="313"/>
      <c r="M552" s="313"/>
      <c r="N552" s="313"/>
      <c r="O552" s="313"/>
      <c r="P552" s="313"/>
      <c r="Q552" s="313"/>
      <c r="R552" s="313">
        <v>1030</v>
      </c>
      <c r="S552" s="313"/>
      <c r="T552" s="313"/>
    </row>
    <row r="553" spans="1:20" ht="15" customHeight="1">
      <c r="A553" s="313" t="s">
        <v>305</v>
      </c>
      <c r="B553" s="313" t="s">
        <v>298</v>
      </c>
      <c r="C553" s="313" t="s">
        <v>7</v>
      </c>
      <c r="D553" s="313" t="s">
        <v>337</v>
      </c>
      <c r="E553" s="313" t="s">
        <v>13</v>
      </c>
      <c r="F553" s="313" t="s">
        <v>11</v>
      </c>
      <c r="G553" s="313"/>
      <c r="H553" s="313"/>
      <c r="I553" s="313"/>
      <c r="J553" s="313"/>
      <c r="K553" s="313"/>
      <c r="L553" s="313"/>
      <c r="M553" s="313"/>
      <c r="N553" s="313"/>
      <c r="O553" s="313"/>
      <c r="P553" s="313"/>
      <c r="Q553" s="313"/>
      <c r="R553" s="313">
        <v>64.2</v>
      </c>
      <c r="S553" s="313"/>
      <c r="T553" s="313"/>
    </row>
    <row r="554" spans="1:20" ht="15" customHeight="1">
      <c r="A554" s="313" t="s">
        <v>305</v>
      </c>
      <c r="B554" s="313" t="s">
        <v>299</v>
      </c>
      <c r="C554" s="313" t="s">
        <v>7</v>
      </c>
      <c r="D554" s="313" t="s">
        <v>337</v>
      </c>
      <c r="E554" s="313" t="s">
        <v>13</v>
      </c>
      <c r="F554" s="313" t="s">
        <v>11</v>
      </c>
      <c r="G554" s="313"/>
      <c r="H554" s="313"/>
      <c r="I554" s="313"/>
      <c r="J554" s="313"/>
      <c r="K554" s="313"/>
      <c r="L554" s="313"/>
      <c r="M554" s="313"/>
      <c r="N554" s="313"/>
      <c r="O554" s="313"/>
      <c r="P554" s="313"/>
      <c r="Q554" s="313"/>
      <c r="R554" s="313">
        <v>364</v>
      </c>
      <c r="S554" s="313"/>
      <c r="T554" s="313"/>
    </row>
    <row r="555" spans="1:20" ht="15" customHeight="1">
      <c r="A555" s="313" t="s">
        <v>305</v>
      </c>
      <c r="B555" s="313" t="s">
        <v>297</v>
      </c>
      <c r="C555" s="313" t="s">
        <v>7</v>
      </c>
      <c r="D555" s="313" t="s">
        <v>337</v>
      </c>
      <c r="E555" s="313" t="s">
        <v>13</v>
      </c>
      <c r="F555" s="313" t="s">
        <v>11</v>
      </c>
      <c r="G555" s="313"/>
      <c r="H555" s="313"/>
      <c r="I555" s="313"/>
      <c r="J555" s="313"/>
      <c r="K555" s="313"/>
      <c r="L555" s="313"/>
      <c r="M555" s="313"/>
      <c r="N555" s="313"/>
      <c r="O555" s="313"/>
      <c r="P555" s="313"/>
      <c r="Q555" s="313"/>
      <c r="R555" s="313">
        <v>428</v>
      </c>
      <c r="S555" s="313"/>
      <c r="T555" s="313"/>
    </row>
    <row r="556" spans="1:20" ht="15" customHeight="1">
      <c r="A556" s="313" t="s">
        <v>305</v>
      </c>
      <c r="B556" s="313" t="s">
        <v>261</v>
      </c>
      <c r="C556" s="313" t="s">
        <v>7</v>
      </c>
      <c r="D556" s="313" t="s">
        <v>337</v>
      </c>
      <c r="E556" s="313" t="s">
        <v>13</v>
      </c>
      <c r="F556" s="313" t="s">
        <v>11</v>
      </c>
      <c r="G556" s="313"/>
      <c r="H556" s="313"/>
      <c r="I556" s="313"/>
      <c r="J556" s="313"/>
      <c r="K556" s="313"/>
      <c r="L556" s="313"/>
      <c r="M556" s="313"/>
      <c r="N556" s="313"/>
      <c r="O556" s="313"/>
      <c r="P556" s="313"/>
      <c r="Q556" s="313"/>
      <c r="R556" s="313">
        <v>195</v>
      </c>
      <c r="S556" s="313">
        <v>0</v>
      </c>
      <c r="T556" s="313">
        <v>429</v>
      </c>
    </row>
    <row r="557" spans="1:20" ht="15" customHeight="1">
      <c r="A557" s="313" t="s">
        <v>305</v>
      </c>
      <c r="B557" s="313" t="s">
        <v>266</v>
      </c>
      <c r="C557" s="313" t="s">
        <v>7</v>
      </c>
      <c r="D557" s="313" t="s">
        <v>337</v>
      </c>
      <c r="E557" s="313" t="s">
        <v>13</v>
      </c>
      <c r="F557" s="313" t="s">
        <v>11</v>
      </c>
      <c r="G557" s="313"/>
      <c r="H557" s="313"/>
      <c r="I557" s="313"/>
      <c r="J557" s="313"/>
      <c r="K557" s="313"/>
      <c r="L557" s="313"/>
      <c r="M557" s="313"/>
      <c r="N557" s="313"/>
      <c r="O557" s="313"/>
      <c r="P557" s="313"/>
      <c r="Q557" s="313"/>
      <c r="R557" s="313">
        <v>234</v>
      </c>
      <c r="S557" s="313">
        <v>0</v>
      </c>
      <c r="T557" s="313">
        <v>429</v>
      </c>
    </row>
    <row r="558" spans="1:20" ht="15" customHeight="1">
      <c r="A558" s="313" t="s">
        <v>305</v>
      </c>
      <c r="B558" s="313" t="s">
        <v>271</v>
      </c>
      <c r="C558" s="313" t="s">
        <v>7</v>
      </c>
      <c r="D558" s="313" t="s">
        <v>337</v>
      </c>
      <c r="E558" s="313" t="s">
        <v>13</v>
      </c>
      <c r="F558" s="313" t="s">
        <v>11</v>
      </c>
      <c r="G558" s="313"/>
      <c r="H558" s="313"/>
      <c r="I558" s="313"/>
      <c r="J558" s="313"/>
      <c r="K558" s="313"/>
      <c r="L558" s="313"/>
      <c r="M558" s="313"/>
      <c r="N558" s="313"/>
      <c r="O558" s="313"/>
      <c r="P558" s="313"/>
      <c r="Q558" s="313"/>
      <c r="R558" s="313">
        <v>14</v>
      </c>
      <c r="S558" s="313">
        <v>0</v>
      </c>
      <c r="T558" s="313">
        <v>41.9</v>
      </c>
    </row>
    <row r="559" spans="1:20" ht="15" customHeight="1">
      <c r="A559" s="313" t="s">
        <v>305</v>
      </c>
      <c r="B559" s="313" t="s">
        <v>275</v>
      </c>
      <c r="C559" s="313" t="s">
        <v>7</v>
      </c>
      <c r="D559" s="313" t="s">
        <v>337</v>
      </c>
      <c r="E559" s="313" t="s">
        <v>13</v>
      </c>
      <c r="F559" s="313" t="s">
        <v>11</v>
      </c>
      <c r="G559" s="313"/>
      <c r="H559" s="313"/>
      <c r="I559" s="313"/>
      <c r="J559" s="313"/>
      <c r="K559" s="313"/>
      <c r="L559" s="313"/>
      <c r="M559" s="313"/>
      <c r="N559" s="313"/>
      <c r="O559" s="313"/>
      <c r="P559" s="313"/>
      <c r="Q559" s="313"/>
      <c r="R559" s="313">
        <v>14</v>
      </c>
      <c r="S559" s="313">
        <v>0</v>
      </c>
      <c r="T559" s="313">
        <v>41.9</v>
      </c>
    </row>
    <row r="560" spans="1:20" ht="15" customHeight="1">
      <c r="A560" s="313" t="s">
        <v>305</v>
      </c>
      <c r="B560" s="313" t="s">
        <v>273</v>
      </c>
      <c r="C560" s="313" t="s">
        <v>7</v>
      </c>
      <c r="D560" s="313" t="s">
        <v>337</v>
      </c>
      <c r="E560" s="313" t="s">
        <v>13</v>
      </c>
      <c r="F560" s="313" t="s">
        <v>11</v>
      </c>
      <c r="G560" s="313"/>
      <c r="H560" s="313"/>
      <c r="I560" s="313"/>
      <c r="J560" s="313"/>
      <c r="K560" s="313"/>
      <c r="L560" s="313"/>
      <c r="M560" s="313"/>
      <c r="N560" s="313"/>
      <c r="O560" s="313"/>
      <c r="P560" s="313"/>
      <c r="Q560" s="313"/>
      <c r="R560" s="313">
        <v>14</v>
      </c>
      <c r="S560" s="313">
        <v>0</v>
      </c>
      <c r="T560" s="313">
        <v>41.9</v>
      </c>
    </row>
    <row r="561" spans="1:20" ht="15" customHeight="1">
      <c r="A561" s="313" t="s">
        <v>305</v>
      </c>
      <c r="B561" s="313" t="s">
        <v>277</v>
      </c>
      <c r="C561" s="313" t="s">
        <v>7</v>
      </c>
      <c r="D561" s="313" t="s">
        <v>337</v>
      </c>
      <c r="E561" s="313" t="s">
        <v>13</v>
      </c>
      <c r="F561" s="313" t="s">
        <v>11</v>
      </c>
      <c r="G561" s="313"/>
      <c r="H561" s="313"/>
      <c r="I561" s="313"/>
      <c r="J561" s="313"/>
      <c r="K561" s="313"/>
      <c r="L561" s="313"/>
      <c r="M561" s="313"/>
      <c r="N561" s="313"/>
      <c r="O561" s="313"/>
      <c r="P561" s="313"/>
      <c r="Q561" s="313"/>
      <c r="R561" s="313">
        <v>73.599999999999994</v>
      </c>
      <c r="S561" s="313"/>
      <c r="T561" s="313"/>
    </row>
    <row r="562" spans="1:20" ht="15" customHeight="1">
      <c r="A562" s="313" t="s">
        <v>305</v>
      </c>
      <c r="B562" s="313" t="s">
        <v>256</v>
      </c>
      <c r="C562" s="313" t="s">
        <v>7</v>
      </c>
      <c r="D562" s="313" t="s">
        <v>337</v>
      </c>
      <c r="E562" s="313" t="s">
        <v>13</v>
      </c>
      <c r="F562" s="313" t="s">
        <v>11</v>
      </c>
      <c r="G562" s="313"/>
      <c r="H562" s="313"/>
      <c r="I562" s="313"/>
      <c r="J562" s="313"/>
      <c r="K562" s="313"/>
      <c r="L562" s="313"/>
      <c r="M562" s="313"/>
      <c r="N562" s="313"/>
      <c r="O562" s="313"/>
      <c r="P562" s="313"/>
      <c r="Q562" s="313"/>
      <c r="R562" s="313">
        <v>184</v>
      </c>
      <c r="S562" s="313"/>
      <c r="T562" s="313"/>
    </row>
    <row r="563" spans="1:20" ht="15" customHeight="1">
      <c r="A563" s="313" t="s">
        <v>305</v>
      </c>
      <c r="B563" s="313" t="s">
        <v>254</v>
      </c>
      <c r="C563" s="313" t="s">
        <v>7</v>
      </c>
      <c r="D563" s="313" t="s">
        <v>337</v>
      </c>
      <c r="E563" s="313" t="s">
        <v>13</v>
      </c>
      <c r="F563" s="313" t="s">
        <v>11</v>
      </c>
      <c r="G563" s="313"/>
      <c r="H563" s="313"/>
      <c r="I563" s="313"/>
      <c r="J563" s="313"/>
      <c r="K563" s="313"/>
      <c r="L563" s="313"/>
      <c r="M563" s="313"/>
      <c r="N563" s="313"/>
      <c r="O563" s="313"/>
      <c r="P563" s="313"/>
      <c r="Q563" s="313"/>
      <c r="R563" s="313">
        <v>728</v>
      </c>
      <c r="S563" s="313"/>
      <c r="T563" s="313"/>
    </row>
    <row r="564" spans="1:20" ht="15" customHeight="1">
      <c r="A564" s="313" t="s">
        <v>305</v>
      </c>
      <c r="B564" s="313" t="s">
        <v>260</v>
      </c>
      <c r="C564" s="313" t="s">
        <v>7</v>
      </c>
      <c r="D564" s="313" t="s">
        <v>337</v>
      </c>
      <c r="E564" s="313" t="s">
        <v>13</v>
      </c>
      <c r="F564" s="313" t="s">
        <v>11</v>
      </c>
      <c r="G564" s="313"/>
      <c r="H564" s="313"/>
      <c r="I564" s="313"/>
      <c r="J564" s="313"/>
      <c r="K564" s="313"/>
      <c r="L564" s="313"/>
      <c r="M564" s="313"/>
      <c r="N564" s="313"/>
      <c r="O564" s="313"/>
      <c r="P564" s="313"/>
      <c r="Q564" s="313"/>
      <c r="R564" s="313">
        <v>195</v>
      </c>
      <c r="S564" s="313">
        <v>0</v>
      </c>
      <c r="T564" s="313">
        <v>429</v>
      </c>
    </row>
    <row r="565" spans="1:20" ht="15" customHeight="1">
      <c r="A565" s="313" t="s">
        <v>305</v>
      </c>
      <c r="B565" s="313" t="s">
        <v>259</v>
      </c>
      <c r="C565" s="313" t="s">
        <v>7</v>
      </c>
      <c r="D565" s="313" t="s">
        <v>337</v>
      </c>
      <c r="E565" s="313" t="s">
        <v>13</v>
      </c>
      <c r="F565" s="313" t="s">
        <v>11</v>
      </c>
      <c r="G565" s="313"/>
      <c r="H565" s="313"/>
      <c r="I565" s="313"/>
      <c r="J565" s="313"/>
      <c r="K565" s="313"/>
      <c r="L565" s="313"/>
      <c r="M565" s="313"/>
      <c r="N565" s="313"/>
      <c r="O565" s="313"/>
      <c r="P565" s="313"/>
      <c r="Q565" s="313"/>
      <c r="R565" s="313">
        <v>429</v>
      </c>
      <c r="S565" s="313"/>
      <c r="T565" s="313"/>
    </row>
    <row r="566" spans="1:20" ht="15" customHeight="1">
      <c r="A566" s="313" t="s">
        <v>305</v>
      </c>
      <c r="B566" s="313" t="s">
        <v>265</v>
      </c>
      <c r="C566" s="313" t="s">
        <v>7</v>
      </c>
      <c r="D566" s="313" t="s">
        <v>337</v>
      </c>
      <c r="E566" s="313" t="s">
        <v>13</v>
      </c>
      <c r="F566" s="313" t="s">
        <v>11</v>
      </c>
      <c r="G566" s="313"/>
      <c r="H566" s="313"/>
      <c r="I566" s="313"/>
      <c r="J566" s="313"/>
      <c r="K566" s="313"/>
      <c r="L566" s="313"/>
      <c r="M566" s="313"/>
      <c r="N566" s="313"/>
      <c r="O566" s="313"/>
      <c r="P566" s="313"/>
      <c r="Q566" s="313"/>
      <c r="R566" s="313">
        <v>234</v>
      </c>
      <c r="S566" s="313">
        <v>0</v>
      </c>
      <c r="T566" s="313">
        <v>429</v>
      </c>
    </row>
    <row r="567" spans="1:20" ht="15" customHeight="1">
      <c r="A567" s="313" t="s">
        <v>305</v>
      </c>
      <c r="B567" s="313" t="s">
        <v>258</v>
      </c>
      <c r="C567" s="313" t="s">
        <v>7</v>
      </c>
      <c r="D567" s="313" t="s">
        <v>337</v>
      </c>
      <c r="E567" s="313" t="s">
        <v>13</v>
      </c>
      <c r="F567" s="313" t="s">
        <v>11</v>
      </c>
      <c r="G567" s="313"/>
      <c r="H567" s="313"/>
      <c r="I567" s="313"/>
      <c r="J567" s="313"/>
      <c r="K567" s="313"/>
      <c r="L567" s="313"/>
      <c r="M567" s="313"/>
      <c r="N567" s="313"/>
      <c r="O567" s="313"/>
      <c r="P567" s="313"/>
      <c r="Q567" s="313"/>
      <c r="R567" s="313">
        <v>544</v>
      </c>
      <c r="S567" s="313"/>
      <c r="T567" s="313"/>
    </row>
    <row r="568" spans="1:20" ht="15" customHeight="1">
      <c r="A568" s="313" t="s">
        <v>305</v>
      </c>
      <c r="B568" s="313" t="s">
        <v>270</v>
      </c>
      <c r="C568" s="313" t="s">
        <v>7</v>
      </c>
      <c r="D568" s="313" t="s">
        <v>337</v>
      </c>
      <c r="E568" s="313" t="s">
        <v>13</v>
      </c>
      <c r="F568" s="313" t="s">
        <v>11</v>
      </c>
      <c r="G568" s="313"/>
      <c r="H568" s="313"/>
      <c r="I568" s="313"/>
      <c r="J568" s="313"/>
      <c r="K568" s="313"/>
      <c r="L568" s="313"/>
      <c r="M568" s="313"/>
      <c r="N568" s="313"/>
      <c r="O568" s="313"/>
      <c r="P568" s="313"/>
      <c r="Q568" s="313"/>
      <c r="R568" s="313">
        <v>41.9</v>
      </c>
      <c r="S568" s="313"/>
      <c r="T568" s="313"/>
    </row>
    <row r="569" spans="1:20" ht="15" customHeight="1">
      <c r="A569" s="313" t="s">
        <v>305</v>
      </c>
      <c r="B569" s="313" t="s">
        <v>269</v>
      </c>
      <c r="C569" s="313" t="s">
        <v>7</v>
      </c>
      <c r="D569" s="313" t="s">
        <v>337</v>
      </c>
      <c r="E569" s="313" t="s">
        <v>13</v>
      </c>
      <c r="F569" s="313" t="s">
        <v>11</v>
      </c>
      <c r="G569" s="313"/>
      <c r="H569" s="313"/>
      <c r="I569" s="313"/>
      <c r="J569" s="313"/>
      <c r="K569" s="313"/>
      <c r="L569" s="313"/>
      <c r="M569" s="313"/>
      <c r="N569" s="313"/>
      <c r="O569" s="313"/>
      <c r="P569" s="313"/>
      <c r="Q569" s="313"/>
      <c r="R569" s="313">
        <v>41.9</v>
      </c>
      <c r="S569" s="313"/>
      <c r="T569" s="313"/>
    </row>
    <row r="570" spans="1:20" ht="15" customHeight="1">
      <c r="A570" s="313" t="s">
        <v>305</v>
      </c>
      <c r="B570" s="313" t="s">
        <v>263</v>
      </c>
      <c r="C570" s="313" t="s">
        <v>7</v>
      </c>
      <c r="D570" s="313" t="s">
        <v>337</v>
      </c>
      <c r="E570" s="313" t="s">
        <v>13</v>
      </c>
      <c r="F570" s="313" t="s">
        <v>11</v>
      </c>
      <c r="G570" s="313"/>
      <c r="H570" s="313"/>
      <c r="I570" s="313"/>
      <c r="J570" s="313"/>
      <c r="K570" s="313"/>
      <c r="L570" s="313"/>
      <c r="M570" s="313"/>
      <c r="N570" s="313"/>
      <c r="O570" s="313"/>
      <c r="P570" s="313"/>
      <c r="Q570" s="313"/>
      <c r="R570" s="313">
        <v>195</v>
      </c>
      <c r="S570" s="313">
        <v>0</v>
      </c>
      <c r="T570" s="313">
        <v>429</v>
      </c>
    </row>
    <row r="571" spans="1:20" ht="15" customHeight="1">
      <c r="A571" s="313" t="s">
        <v>305</v>
      </c>
      <c r="B571" s="313" t="s">
        <v>272</v>
      </c>
      <c r="C571" s="313" t="s">
        <v>7</v>
      </c>
      <c r="D571" s="313" t="s">
        <v>337</v>
      </c>
      <c r="E571" s="313" t="s">
        <v>13</v>
      </c>
      <c r="F571" s="313" t="s">
        <v>11</v>
      </c>
      <c r="G571" s="313"/>
      <c r="H571" s="313"/>
      <c r="I571" s="313"/>
      <c r="J571" s="313"/>
      <c r="K571" s="313"/>
      <c r="L571" s="313"/>
      <c r="M571" s="313"/>
      <c r="N571" s="313"/>
      <c r="O571" s="313"/>
      <c r="P571" s="313"/>
      <c r="Q571" s="313"/>
      <c r="R571" s="313">
        <v>14</v>
      </c>
      <c r="S571" s="313">
        <v>0</v>
      </c>
      <c r="T571" s="313">
        <v>41.9</v>
      </c>
    </row>
    <row r="572" spans="1:20" ht="15" customHeight="1">
      <c r="A572" s="313" t="s">
        <v>305</v>
      </c>
      <c r="B572" s="313" t="s">
        <v>274</v>
      </c>
      <c r="C572" s="313" t="s">
        <v>7</v>
      </c>
      <c r="D572" s="313" t="s">
        <v>337</v>
      </c>
      <c r="E572" s="313" t="s">
        <v>13</v>
      </c>
      <c r="F572" s="313" t="s">
        <v>11</v>
      </c>
      <c r="G572" s="313"/>
      <c r="H572" s="313"/>
      <c r="I572" s="313"/>
      <c r="J572" s="313"/>
      <c r="K572" s="313"/>
      <c r="L572" s="313"/>
      <c r="M572" s="313"/>
      <c r="N572" s="313"/>
      <c r="O572" s="313"/>
      <c r="P572" s="313"/>
      <c r="Q572" s="313"/>
      <c r="R572" s="313">
        <v>14</v>
      </c>
      <c r="S572" s="313">
        <v>0</v>
      </c>
      <c r="T572" s="313">
        <v>41.9</v>
      </c>
    </row>
    <row r="573" spans="1:20" ht="15" customHeight="1">
      <c r="A573" s="313" t="s">
        <v>305</v>
      </c>
      <c r="B573" s="313" t="s">
        <v>276</v>
      </c>
      <c r="C573" s="313" t="s">
        <v>7</v>
      </c>
      <c r="D573" s="313" t="s">
        <v>337</v>
      </c>
      <c r="E573" s="313" t="s">
        <v>13</v>
      </c>
      <c r="F573" s="313" t="s">
        <v>11</v>
      </c>
      <c r="G573" s="313"/>
      <c r="H573" s="313"/>
      <c r="I573" s="313"/>
      <c r="J573" s="313"/>
      <c r="K573" s="313"/>
      <c r="L573" s="313"/>
      <c r="M573" s="313"/>
      <c r="N573" s="313"/>
      <c r="O573" s="313"/>
      <c r="P573" s="313"/>
      <c r="Q573" s="313"/>
      <c r="R573" s="313">
        <v>14</v>
      </c>
      <c r="S573" s="313">
        <v>0</v>
      </c>
      <c r="T573" s="313">
        <v>41.9</v>
      </c>
    </row>
    <row r="574" spans="1:20" ht="15" customHeight="1">
      <c r="A574" s="313" t="s">
        <v>305</v>
      </c>
      <c r="B574" s="313" t="s">
        <v>287</v>
      </c>
      <c r="C574" s="313" t="s">
        <v>7</v>
      </c>
      <c r="D574" s="313" t="s">
        <v>337</v>
      </c>
      <c r="E574" s="313" t="s">
        <v>13</v>
      </c>
      <c r="F574" s="313" t="s">
        <v>11</v>
      </c>
      <c r="G574" s="313"/>
      <c r="H574" s="313"/>
      <c r="I574" s="313"/>
      <c r="J574" s="313"/>
      <c r="K574" s="313"/>
      <c r="L574" s="313"/>
      <c r="M574" s="313"/>
      <c r="N574" s="313"/>
      <c r="O574" s="313"/>
      <c r="P574" s="313"/>
      <c r="Q574" s="313"/>
      <c r="R574" s="313">
        <v>87.6</v>
      </c>
      <c r="S574" s="313"/>
      <c r="T574" s="313"/>
    </row>
    <row r="575" spans="1:20" ht="15" customHeight="1">
      <c r="A575" s="313" t="s">
        <v>305</v>
      </c>
      <c r="B575" s="313" t="s">
        <v>285</v>
      </c>
      <c r="C575" s="313" t="s">
        <v>7</v>
      </c>
      <c r="D575" s="313" t="s">
        <v>337</v>
      </c>
      <c r="E575" s="313" t="s">
        <v>13</v>
      </c>
      <c r="F575" s="313" t="s">
        <v>11</v>
      </c>
      <c r="G575" s="313"/>
      <c r="H575" s="313"/>
      <c r="I575" s="313"/>
      <c r="J575" s="313"/>
      <c r="K575" s="313"/>
      <c r="L575" s="313"/>
      <c r="M575" s="313"/>
      <c r="N575" s="313"/>
      <c r="O575" s="313"/>
      <c r="P575" s="313"/>
      <c r="Q575" s="313"/>
      <c r="R575" s="313">
        <v>233</v>
      </c>
      <c r="S575" s="313"/>
      <c r="T575" s="313"/>
    </row>
    <row r="576" spans="1:20" ht="15" customHeight="1">
      <c r="A576" s="313" t="s">
        <v>305</v>
      </c>
      <c r="B576" s="313" t="s">
        <v>290</v>
      </c>
      <c r="C576" s="313" t="s">
        <v>7</v>
      </c>
      <c r="D576" s="313" t="s">
        <v>337</v>
      </c>
      <c r="E576" s="313" t="s">
        <v>13</v>
      </c>
      <c r="F576" s="313" t="s">
        <v>11</v>
      </c>
      <c r="G576" s="313"/>
      <c r="H576" s="313"/>
      <c r="I576" s="313"/>
      <c r="J576" s="313"/>
      <c r="K576" s="313"/>
      <c r="L576" s="313"/>
      <c r="M576" s="313"/>
      <c r="N576" s="313"/>
      <c r="O576" s="313"/>
      <c r="P576" s="313"/>
      <c r="Q576" s="313"/>
      <c r="R576" s="313">
        <v>22.4</v>
      </c>
      <c r="S576" s="313"/>
      <c r="T576" s="313"/>
    </row>
    <row r="577" spans="1:20" ht="15" customHeight="1">
      <c r="A577" s="313" t="s">
        <v>305</v>
      </c>
      <c r="B577" s="313" t="s">
        <v>291</v>
      </c>
      <c r="C577" s="313" t="s">
        <v>7</v>
      </c>
      <c r="D577" s="313" t="s">
        <v>337</v>
      </c>
      <c r="E577" s="313" t="s">
        <v>13</v>
      </c>
      <c r="F577" s="313" t="s">
        <v>11</v>
      </c>
      <c r="G577" s="313"/>
      <c r="H577" s="313"/>
      <c r="I577" s="313"/>
      <c r="J577" s="313"/>
      <c r="K577" s="313"/>
      <c r="L577" s="313"/>
      <c r="M577" s="313"/>
      <c r="N577" s="313"/>
      <c r="O577" s="313"/>
      <c r="P577" s="313"/>
      <c r="Q577" s="313"/>
      <c r="R577" s="313">
        <v>67.099999999999994</v>
      </c>
      <c r="S577" s="313"/>
      <c r="T577" s="313"/>
    </row>
    <row r="578" spans="1:20" ht="15" customHeight="1">
      <c r="A578" s="313" t="s">
        <v>305</v>
      </c>
      <c r="B578" s="313" t="s">
        <v>292</v>
      </c>
      <c r="C578" s="313" t="s">
        <v>7</v>
      </c>
      <c r="D578" s="313" t="s">
        <v>337</v>
      </c>
      <c r="E578" s="313" t="s">
        <v>13</v>
      </c>
      <c r="F578" s="313" t="s">
        <v>11</v>
      </c>
      <c r="G578" s="313"/>
      <c r="H578" s="313"/>
      <c r="I578" s="313"/>
      <c r="J578" s="313"/>
      <c r="K578" s="313"/>
      <c r="L578" s="313"/>
      <c r="M578" s="313"/>
      <c r="N578" s="313"/>
      <c r="O578" s="313"/>
      <c r="P578" s="313"/>
      <c r="Q578" s="313"/>
      <c r="R578" s="313">
        <v>55.9</v>
      </c>
      <c r="S578" s="313"/>
      <c r="T578" s="313"/>
    </row>
    <row r="579" spans="1:20" ht="15" customHeight="1">
      <c r="A579" s="313" t="s">
        <v>305</v>
      </c>
      <c r="B579" s="313" t="s">
        <v>289</v>
      </c>
      <c r="C579" s="313" t="s">
        <v>7</v>
      </c>
      <c r="D579" s="313" t="s">
        <v>337</v>
      </c>
      <c r="E579" s="313" t="s">
        <v>13</v>
      </c>
      <c r="F579" s="313" t="s">
        <v>11</v>
      </c>
      <c r="G579" s="313"/>
      <c r="H579" s="313"/>
      <c r="I579" s="313"/>
      <c r="J579" s="313"/>
      <c r="K579" s="313"/>
      <c r="L579" s="313"/>
      <c r="M579" s="313"/>
      <c r="N579" s="313"/>
      <c r="O579" s="313"/>
      <c r="P579" s="313"/>
      <c r="Q579" s="313"/>
      <c r="R579" s="313">
        <v>145</v>
      </c>
      <c r="S579" s="313"/>
      <c r="T579" s="313"/>
    </row>
    <row r="580" spans="1:20" ht="15" customHeight="1">
      <c r="A580" s="313" t="s">
        <v>305</v>
      </c>
      <c r="B580" s="313" t="s">
        <v>278</v>
      </c>
      <c r="C580" s="313" t="s">
        <v>7</v>
      </c>
      <c r="D580" s="313" t="s">
        <v>337</v>
      </c>
      <c r="E580" s="313" t="s">
        <v>13</v>
      </c>
      <c r="F580" s="313" t="s">
        <v>11</v>
      </c>
      <c r="G580" s="313"/>
      <c r="H580" s="313"/>
      <c r="I580" s="313"/>
      <c r="J580" s="313"/>
      <c r="K580" s="313"/>
      <c r="L580" s="313"/>
      <c r="M580" s="313"/>
      <c r="N580" s="313"/>
      <c r="O580" s="313"/>
      <c r="P580" s="313"/>
      <c r="Q580" s="313"/>
      <c r="R580" s="313">
        <v>48.4</v>
      </c>
      <c r="S580" s="313"/>
      <c r="T580" s="313"/>
    </row>
    <row r="581" spans="1:20" ht="15" customHeight="1">
      <c r="A581" s="313" t="s">
        <v>305</v>
      </c>
      <c r="B581" s="313" t="s">
        <v>282</v>
      </c>
      <c r="C581" s="313" t="s">
        <v>7</v>
      </c>
      <c r="D581" s="313" t="s">
        <v>337</v>
      </c>
      <c r="E581" s="313" t="s">
        <v>13</v>
      </c>
      <c r="F581" s="313" t="s">
        <v>11</v>
      </c>
      <c r="G581" s="313"/>
      <c r="H581" s="313"/>
      <c r="I581" s="313"/>
      <c r="J581" s="313"/>
      <c r="K581" s="313"/>
      <c r="L581" s="313"/>
      <c r="M581" s="313"/>
      <c r="N581" s="313"/>
      <c r="O581" s="313"/>
      <c r="P581" s="313"/>
      <c r="Q581" s="313"/>
      <c r="R581" s="313">
        <v>25.2</v>
      </c>
      <c r="S581" s="313"/>
      <c r="T581" s="313"/>
    </row>
    <row r="582" spans="1:20" ht="15" customHeight="1">
      <c r="A582" s="313" t="s">
        <v>305</v>
      </c>
      <c r="B582" s="313" t="s">
        <v>281</v>
      </c>
      <c r="C582" s="313" t="s">
        <v>7</v>
      </c>
      <c r="D582" s="313" t="s">
        <v>337</v>
      </c>
      <c r="E582" s="313" t="s">
        <v>13</v>
      </c>
      <c r="F582" s="313" t="s">
        <v>11</v>
      </c>
      <c r="G582" s="313"/>
      <c r="H582" s="313"/>
      <c r="I582" s="313"/>
      <c r="J582" s="313"/>
      <c r="K582" s="313"/>
      <c r="L582" s="313"/>
      <c r="M582" s="313"/>
      <c r="N582" s="313"/>
      <c r="O582" s="313"/>
      <c r="P582" s="313"/>
      <c r="Q582" s="313"/>
      <c r="R582" s="313">
        <v>25.2</v>
      </c>
      <c r="S582" s="313"/>
      <c r="T582" s="313"/>
    </row>
    <row r="583" spans="1:20" ht="15" customHeight="1">
      <c r="A583" s="313" t="s">
        <v>305</v>
      </c>
      <c r="B583" s="313" t="s">
        <v>280</v>
      </c>
      <c r="C583" s="313" t="s">
        <v>7</v>
      </c>
      <c r="D583" s="313" t="s">
        <v>337</v>
      </c>
      <c r="E583" s="313" t="s">
        <v>13</v>
      </c>
      <c r="F583" s="313" t="s">
        <v>11</v>
      </c>
      <c r="G583" s="313"/>
      <c r="H583" s="313"/>
      <c r="I583" s="313"/>
      <c r="J583" s="313"/>
      <c r="K583" s="313"/>
      <c r="L583" s="313"/>
      <c r="M583" s="313"/>
      <c r="N583" s="313"/>
      <c r="O583" s="313"/>
      <c r="P583" s="313"/>
      <c r="Q583" s="313"/>
      <c r="R583" s="313">
        <v>25.2</v>
      </c>
      <c r="S583" s="313"/>
      <c r="T583" s="313"/>
    </row>
    <row r="584" spans="1:20" ht="15" customHeight="1">
      <c r="A584" s="313" t="s">
        <v>305</v>
      </c>
      <c r="B584" s="313" t="s">
        <v>279</v>
      </c>
      <c r="C584" s="313" t="s">
        <v>7</v>
      </c>
      <c r="D584" s="313" t="s">
        <v>337</v>
      </c>
      <c r="E584" s="313" t="s">
        <v>13</v>
      </c>
      <c r="F584" s="313" t="s">
        <v>11</v>
      </c>
      <c r="G584" s="313"/>
      <c r="H584" s="313"/>
      <c r="I584" s="313"/>
      <c r="J584" s="313"/>
      <c r="K584" s="313"/>
      <c r="L584" s="313"/>
      <c r="M584" s="313"/>
      <c r="N584" s="313"/>
      <c r="O584" s="313"/>
      <c r="P584" s="313"/>
      <c r="Q584" s="313"/>
      <c r="R584" s="313">
        <v>48.4</v>
      </c>
      <c r="S584" s="313"/>
      <c r="T584" s="313"/>
    </row>
    <row r="585" spans="1:20" ht="15" customHeight="1">
      <c r="A585" s="313" t="s">
        <v>305</v>
      </c>
      <c r="B585" s="313" t="s">
        <v>283</v>
      </c>
      <c r="C585" s="313" t="s">
        <v>7</v>
      </c>
      <c r="D585" s="313" t="s">
        <v>337</v>
      </c>
      <c r="E585" s="313" t="s">
        <v>13</v>
      </c>
      <c r="F585" s="313" t="s">
        <v>11</v>
      </c>
      <c r="G585" s="313"/>
      <c r="H585" s="313"/>
      <c r="I585" s="313"/>
      <c r="J585" s="313"/>
      <c r="K585" s="313"/>
      <c r="L585" s="313"/>
      <c r="M585" s="313"/>
      <c r="N585" s="313"/>
      <c r="O585" s="313"/>
      <c r="P585" s="313"/>
      <c r="Q585" s="313"/>
      <c r="R585" s="313">
        <v>25.2</v>
      </c>
      <c r="S585" s="313"/>
      <c r="T585" s="313"/>
    </row>
    <row r="586" spans="1:20" ht="15" customHeight="1">
      <c r="A586" s="313" t="s">
        <v>305</v>
      </c>
      <c r="B586" s="313" t="s">
        <v>267</v>
      </c>
      <c r="C586" s="313" t="s">
        <v>7</v>
      </c>
      <c r="D586" s="313" t="s">
        <v>337</v>
      </c>
      <c r="E586" s="313" t="s">
        <v>13</v>
      </c>
      <c r="F586" s="313" t="s">
        <v>11</v>
      </c>
      <c r="G586" s="313"/>
      <c r="H586" s="313"/>
      <c r="I586" s="313"/>
      <c r="J586" s="313"/>
      <c r="K586" s="313"/>
      <c r="L586" s="313"/>
      <c r="M586" s="313"/>
      <c r="N586" s="313"/>
      <c r="O586" s="313"/>
      <c r="P586" s="313"/>
      <c r="Q586" s="313"/>
      <c r="R586" s="313">
        <v>117</v>
      </c>
      <c r="S586" s="313">
        <v>0</v>
      </c>
      <c r="T586" s="313">
        <v>429</v>
      </c>
    </row>
    <row r="587" spans="1:20" ht="15" customHeight="1">
      <c r="A587" s="313" t="s">
        <v>305</v>
      </c>
      <c r="B587" s="313" t="s">
        <v>268</v>
      </c>
      <c r="C587" s="313" t="s">
        <v>7</v>
      </c>
      <c r="D587" s="313" t="s">
        <v>337</v>
      </c>
      <c r="E587" s="313" t="s">
        <v>13</v>
      </c>
      <c r="F587" s="313" t="s">
        <v>11</v>
      </c>
      <c r="G587" s="313"/>
      <c r="H587" s="313"/>
      <c r="I587" s="313"/>
      <c r="J587" s="313"/>
      <c r="K587" s="313"/>
      <c r="L587" s="313"/>
      <c r="M587" s="313"/>
      <c r="N587" s="313"/>
      <c r="O587" s="313"/>
      <c r="P587" s="313"/>
      <c r="Q587" s="313"/>
      <c r="R587" s="313">
        <v>117</v>
      </c>
      <c r="S587" s="313">
        <v>0</v>
      </c>
      <c r="T587" s="313">
        <v>429</v>
      </c>
    </row>
    <row r="588" spans="1:20" ht="15" customHeight="1">
      <c r="A588" s="313" t="s">
        <v>306</v>
      </c>
      <c r="B588" s="313" t="s">
        <v>295</v>
      </c>
      <c r="C588" s="313" t="s">
        <v>7</v>
      </c>
      <c r="D588" s="313" t="s">
        <v>337</v>
      </c>
      <c r="E588" s="313" t="s">
        <v>13</v>
      </c>
      <c r="F588" s="313" t="s">
        <v>11</v>
      </c>
      <c r="G588" s="313"/>
      <c r="H588" s="313" t="s">
        <v>1000</v>
      </c>
      <c r="I588" s="313"/>
      <c r="J588" s="313"/>
      <c r="K588" s="313"/>
      <c r="L588" s="313" t="s">
        <v>1000</v>
      </c>
      <c r="M588" s="313"/>
      <c r="N588" s="313"/>
      <c r="O588" s="313" t="s">
        <v>348</v>
      </c>
      <c r="P588" s="313" t="s">
        <v>693</v>
      </c>
      <c r="Q588" s="313" t="s">
        <v>694</v>
      </c>
      <c r="R588" s="313">
        <v>604</v>
      </c>
      <c r="S588" s="313"/>
      <c r="T588" s="313"/>
    </row>
    <row r="589" spans="1:20" ht="15" customHeight="1">
      <c r="A589" s="313" t="s">
        <v>306</v>
      </c>
      <c r="B589" s="313" t="s">
        <v>293</v>
      </c>
      <c r="C589" s="313" t="s">
        <v>7</v>
      </c>
      <c r="D589" s="313" t="s">
        <v>337</v>
      </c>
      <c r="E589" s="313" t="s">
        <v>13</v>
      </c>
      <c r="F589" s="313" t="s">
        <v>11</v>
      </c>
      <c r="G589" s="313"/>
      <c r="H589" s="313"/>
      <c r="I589" s="313"/>
      <c r="J589" s="313"/>
      <c r="K589" s="313"/>
      <c r="L589" s="313"/>
      <c r="M589" s="313"/>
      <c r="N589" s="313"/>
      <c r="O589" s="313"/>
      <c r="P589" s="313"/>
      <c r="Q589" s="313"/>
      <c r="R589" s="313">
        <v>604</v>
      </c>
      <c r="S589" s="313"/>
      <c r="T589" s="313"/>
    </row>
    <row r="590" spans="1:20" ht="15" customHeight="1">
      <c r="A590" s="313" t="s">
        <v>306</v>
      </c>
      <c r="B590" s="313" t="s">
        <v>256</v>
      </c>
      <c r="C590" s="313" t="s">
        <v>7</v>
      </c>
      <c r="D590" s="313" t="s">
        <v>337</v>
      </c>
      <c r="E590" s="313" t="s">
        <v>13</v>
      </c>
      <c r="F590" s="313" t="s">
        <v>11</v>
      </c>
      <c r="G590" s="313" t="s">
        <v>688</v>
      </c>
      <c r="H590" s="313" t="s">
        <v>695</v>
      </c>
      <c r="I590" s="313" t="s">
        <v>229</v>
      </c>
      <c r="J590" s="313" t="s">
        <v>696</v>
      </c>
      <c r="K590" s="313" t="s">
        <v>697</v>
      </c>
      <c r="L590" s="313" t="s">
        <v>698</v>
      </c>
      <c r="M590" s="313" t="s">
        <v>46</v>
      </c>
      <c r="N590" s="313"/>
      <c r="O590" s="313" t="s">
        <v>348</v>
      </c>
      <c r="P590" s="313" t="s">
        <v>699</v>
      </c>
      <c r="Q590" s="313" t="s">
        <v>343</v>
      </c>
      <c r="R590" s="313">
        <v>184</v>
      </c>
      <c r="S590" s="313"/>
      <c r="T590" s="313"/>
    </row>
    <row r="591" spans="1:20" ht="15" customHeight="1">
      <c r="A591" s="313" t="s">
        <v>306</v>
      </c>
      <c r="B591" s="313" t="s">
        <v>254</v>
      </c>
      <c r="C591" s="313" t="s">
        <v>7</v>
      </c>
      <c r="D591" s="313" t="s">
        <v>337</v>
      </c>
      <c r="E591" s="313" t="s">
        <v>13</v>
      </c>
      <c r="F591" s="313" t="s">
        <v>11</v>
      </c>
      <c r="G591" s="313"/>
      <c r="H591" s="313"/>
      <c r="I591" s="313"/>
      <c r="J591" s="313"/>
      <c r="K591" s="313"/>
      <c r="L591" s="313"/>
      <c r="M591" s="313"/>
      <c r="N591" s="313"/>
      <c r="O591" s="313"/>
      <c r="P591" s="313"/>
      <c r="Q591" s="313"/>
      <c r="R591" s="313">
        <v>184</v>
      </c>
      <c r="S591" s="313"/>
      <c r="T591" s="313"/>
    </row>
    <row r="592" spans="1:20" ht="15" customHeight="1">
      <c r="A592" s="313" t="s">
        <v>306</v>
      </c>
      <c r="B592" s="313" t="s">
        <v>287</v>
      </c>
      <c r="C592" s="313" t="s">
        <v>7</v>
      </c>
      <c r="D592" s="313" t="s">
        <v>337</v>
      </c>
      <c r="E592" s="313" t="s">
        <v>13</v>
      </c>
      <c r="F592" s="313" t="s">
        <v>11</v>
      </c>
      <c r="G592" s="313" t="s">
        <v>181</v>
      </c>
      <c r="H592" s="313" t="s">
        <v>708</v>
      </c>
      <c r="I592" s="313" t="s">
        <v>288</v>
      </c>
      <c r="J592" s="313" t="s">
        <v>709</v>
      </c>
      <c r="K592" s="313" t="s">
        <v>697</v>
      </c>
      <c r="L592" s="313" t="s">
        <v>710</v>
      </c>
      <c r="M592" s="313" t="s">
        <v>47</v>
      </c>
      <c r="N592" s="313"/>
      <c r="O592" s="313" t="s">
        <v>348</v>
      </c>
      <c r="P592" s="313" t="s">
        <v>699</v>
      </c>
      <c r="Q592" s="313" t="s">
        <v>343</v>
      </c>
      <c r="R592" s="313">
        <v>87.6</v>
      </c>
      <c r="S592" s="313"/>
      <c r="T592" s="313"/>
    </row>
    <row r="593" spans="1:20" ht="15" customHeight="1">
      <c r="A593" s="313" t="s">
        <v>306</v>
      </c>
      <c r="B593" s="313" t="s">
        <v>285</v>
      </c>
      <c r="C593" s="313" t="s">
        <v>7</v>
      </c>
      <c r="D593" s="313" t="s">
        <v>337</v>
      </c>
      <c r="E593" s="313" t="s">
        <v>13</v>
      </c>
      <c r="F593" s="313" t="s">
        <v>11</v>
      </c>
      <c r="G593" s="313"/>
      <c r="H593" s="313"/>
      <c r="I593" s="313"/>
      <c r="J593" s="313"/>
      <c r="K593" s="313"/>
      <c r="L593" s="313"/>
      <c r="M593" s="313"/>
      <c r="N593" s="313"/>
      <c r="O593" s="313"/>
      <c r="P593" s="313"/>
      <c r="Q593" s="313"/>
      <c r="R593" s="313">
        <v>87.6</v>
      </c>
      <c r="S593" s="313"/>
      <c r="T593" s="313"/>
    </row>
    <row r="594" spans="1:20" ht="15" customHeight="1">
      <c r="A594" s="313" t="s">
        <v>307</v>
      </c>
      <c r="B594" s="313" t="s">
        <v>298</v>
      </c>
      <c r="C594" s="313" t="s">
        <v>7</v>
      </c>
      <c r="D594" s="313" t="s">
        <v>337</v>
      </c>
      <c r="E594" s="313" t="s">
        <v>13</v>
      </c>
      <c r="F594" s="313" t="s">
        <v>11</v>
      </c>
      <c r="G594" s="313" t="s">
        <v>709</v>
      </c>
      <c r="H594" s="313" t="s">
        <v>754</v>
      </c>
      <c r="I594" s="313" t="s">
        <v>251</v>
      </c>
      <c r="J594" s="313" t="s">
        <v>755</v>
      </c>
      <c r="K594" s="313" t="s">
        <v>702</v>
      </c>
      <c r="L594" s="313" t="s">
        <v>756</v>
      </c>
      <c r="M594" s="313" t="s">
        <v>48</v>
      </c>
      <c r="N594" s="313"/>
      <c r="O594" s="313" t="s">
        <v>357</v>
      </c>
      <c r="P594" s="313" t="s">
        <v>699</v>
      </c>
      <c r="Q594" s="313" t="s">
        <v>343</v>
      </c>
      <c r="R594" s="313">
        <v>64.2</v>
      </c>
      <c r="S594" s="313"/>
      <c r="T594" s="313"/>
    </row>
    <row r="595" spans="1:20" ht="15" customHeight="1">
      <c r="A595" s="313" t="s">
        <v>307</v>
      </c>
      <c r="B595" s="313" t="s">
        <v>299</v>
      </c>
      <c r="C595" s="313" t="s">
        <v>7</v>
      </c>
      <c r="D595" s="313" t="s">
        <v>337</v>
      </c>
      <c r="E595" s="313" t="s">
        <v>13</v>
      </c>
      <c r="F595" s="313" t="s">
        <v>11</v>
      </c>
      <c r="G595" s="313"/>
      <c r="H595" s="313"/>
      <c r="I595" s="313"/>
      <c r="J595" s="313"/>
      <c r="K595" s="313"/>
      <c r="L595" s="313"/>
      <c r="M595" s="313"/>
      <c r="N595" s="313"/>
      <c r="O595" s="313" t="s">
        <v>357</v>
      </c>
      <c r="P595" s="313" t="s">
        <v>693</v>
      </c>
      <c r="Q595" s="313" t="s">
        <v>694</v>
      </c>
      <c r="R595" s="313">
        <v>364</v>
      </c>
      <c r="S595" s="313"/>
      <c r="T595" s="313"/>
    </row>
    <row r="596" spans="1:20" ht="15" customHeight="1">
      <c r="A596" s="313" t="s">
        <v>307</v>
      </c>
      <c r="B596" s="313" t="s">
        <v>297</v>
      </c>
      <c r="C596" s="313" t="s">
        <v>7</v>
      </c>
      <c r="D596" s="313" t="s">
        <v>337</v>
      </c>
      <c r="E596" s="313" t="s">
        <v>13</v>
      </c>
      <c r="F596" s="313" t="s">
        <v>11</v>
      </c>
      <c r="G596" s="313"/>
      <c r="H596" s="313"/>
      <c r="I596" s="313"/>
      <c r="J596" s="313"/>
      <c r="K596" s="313"/>
      <c r="L596" s="313"/>
      <c r="M596" s="313"/>
      <c r="N596" s="313"/>
      <c r="O596" s="313"/>
      <c r="P596" s="313"/>
      <c r="Q596" s="313"/>
      <c r="R596" s="313">
        <v>428</v>
      </c>
      <c r="S596" s="313"/>
      <c r="T596" s="313"/>
    </row>
    <row r="597" spans="1:20" ht="15" customHeight="1">
      <c r="A597" s="313" t="s">
        <v>307</v>
      </c>
      <c r="B597" s="313" t="s">
        <v>293</v>
      </c>
      <c r="C597" s="313" t="s">
        <v>7</v>
      </c>
      <c r="D597" s="313" t="s">
        <v>337</v>
      </c>
      <c r="E597" s="313" t="s">
        <v>13</v>
      </c>
      <c r="F597" s="313" t="s">
        <v>11</v>
      </c>
      <c r="G597" s="313"/>
      <c r="H597" s="313"/>
      <c r="I597" s="313"/>
      <c r="J597" s="313"/>
      <c r="K597" s="313"/>
      <c r="L597" s="313"/>
      <c r="M597" s="313"/>
      <c r="N597" s="313"/>
      <c r="O597" s="313"/>
      <c r="P597" s="313"/>
      <c r="Q597" s="313"/>
      <c r="R597" s="313">
        <v>428</v>
      </c>
      <c r="S597" s="313"/>
      <c r="T597" s="313"/>
    </row>
    <row r="598" spans="1:20" ht="15" customHeight="1">
      <c r="A598" s="313" t="s">
        <v>307</v>
      </c>
      <c r="B598" s="313" t="s">
        <v>290</v>
      </c>
      <c r="C598" s="313" t="s">
        <v>7</v>
      </c>
      <c r="D598" s="313" t="s">
        <v>337</v>
      </c>
      <c r="E598" s="313" t="s">
        <v>13</v>
      </c>
      <c r="F598" s="313" t="s">
        <v>11</v>
      </c>
      <c r="G598" s="313" t="s">
        <v>181</v>
      </c>
      <c r="H598" s="313" t="s">
        <v>713</v>
      </c>
      <c r="I598" s="313" t="s">
        <v>288</v>
      </c>
      <c r="J598" s="313" t="s">
        <v>709</v>
      </c>
      <c r="K598" s="313" t="s">
        <v>697</v>
      </c>
      <c r="L598" s="313" t="s">
        <v>714</v>
      </c>
      <c r="M598" s="313" t="s">
        <v>47</v>
      </c>
      <c r="N598" s="313"/>
      <c r="O598" s="313" t="s">
        <v>348</v>
      </c>
      <c r="P598" s="313" t="s">
        <v>699</v>
      </c>
      <c r="Q598" s="313" t="s">
        <v>343</v>
      </c>
      <c r="R598" s="313">
        <v>22.4</v>
      </c>
      <c r="S598" s="313"/>
      <c r="T598" s="313"/>
    </row>
    <row r="599" spans="1:20" ht="15" customHeight="1">
      <c r="A599" s="313" t="s">
        <v>307</v>
      </c>
      <c r="B599" s="313" t="s">
        <v>291</v>
      </c>
      <c r="C599" s="313" t="s">
        <v>7</v>
      </c>
      <c r="D599" s="313" t="s">
        <v>337</v>
      </c>
      <c r="E599" s="313" t="s">
        <v>13</v>
      </c>
      <c r="F599" s="313" t="s">
        <v>11</v>
      </c>
      <c r="G599" s="313" t="s">
        <v>181</v>
      </c>
      <c r="H599" s="313" t="s">
        <v>715</v>
      </c>
      <c r="I599" s="313" t="s">
        <v>288</v>
      </c>
      <c r="J599" s="313" t="s">
        <v>709</v>
      </c>
      <c r="K599" s="313" t="s">
        <v>697</v>
      </c>
      <c r="L599" s="313" t="s">
        <v>716</v>
      </c>
      <c r="M599" s="313" t="s">
        <v>47</v>
      </c>
      <c r="N599" s="313"/>
      <c r="O599" s="313" t="s">
        <v>348</v>
      </c>
      <c r="P599" s="313" t="s">
        <v>699</v>
      </c>
      <c r="Q599" s="313" t="s">
        <v>343</v>
      </c>
      <c r="R599" s="313">
        <v>67.099999999999994</v>
      </c>
      <c r="S599" s="313"/>
      <c r="T599" s="313"/>
    </row>
    <row r="600" spans="1:20" ht="15" customHeight="1">
      <c r="A600" s="313" t="s">
        <v>307</v>
      </c>
      <c r="B600" s="313" t="s">
        <v>292</v>
      </c>
      <c r="C600" s="313" t="s">
        <v>7</v>
      </c>
      <c r="D600" s="313" t="s">
        <v>337</v>
      </c>
      <c r="E600" s="313" t="s">
        <v>13</v>
      </c>
      <c r="F600" s="313" t="s">
        <v>11</v>
      </c>
      <c r="G600" s="313" t="s">
        <v>181</v>
      </c>
      <c r="H600" s="313" t="s">
        <v>717</v>
      </c>
      <c r="I600" s="313" t="s">
        <v>288</v>
      </c>
      <c r="J600" s="313" t="s">
        <v>709</v>
      </c>
      <c r="K600" s="313" t="s">
        <v>697</v>
      </c>
      <c r="L600" s="313" t="s">
        <v>718</v>
      </c>
      <c r="M600" s="313" t="s">
        <v>47</v>
      </c>
      <c r="N600" s="313"/>
      <c r="O600" s="313" t="s">
        <v>348</v>
      </c>
      <c r="P600" s="313" t="s">
        <v>699</v>
      </c>
      <c r="Q600" s="313" t="s">
        <v>343</v>
      </c>
      <c r="R600" s="313">
        <v>55.9</v>
      </c>
      <c r="S600" s="313"/>
      <c r="T600" s="313"/>
    </row>
    <row r="601" spans="1:20" ht="15" customHeight="1">
      <c r="A601" s="313" t="s">
        <v>307</v>
      </c>
      <c r="B601" s="313" t="s">
        <v>289</v>
      </c>
      <c r="C601" s="313" t="s">
        <v>7</v>
      </c>
      <c r="D601" s="313" t="s">
        <v>337</v>
      </c>
      <c r="E601" s="313" t="s">
        <v>13</v>
      </c>
      <c r="F601" s="313" t="s">
        <v>11</v>
      </c>
      <c r="G601" s="313"/>
      <c r="H601" s="313"/>
      <c r="I601" s="313"/>
      <c r="J601" s="313"/>
      <c r="K601" s="313"/>
      <c r="L601" s="313"/>
      <c r="M601" s="313"/>
      <c r="N601" s="313"/>
      <c r="O601" s="313"/>
      <c r="P601" s="313"/>
      <c r="Q601" s="313"/>
      <c r="R601" s="313">
        <v>145</v>
      </c>
      <c r="S601" s="313"/>
      <c r="T601" s="313"/>
    </row>
    <row r="602" spans="1:20" ht="15" customHeight="1">
      <c r="A602" s="313" t="s">
        <v>307</v>
      </c>
      <c r="B602" s="313" t="s">
        <v>285</v>
      </c>
      <c r="C602" s="313" t="s">
        <v>7</v>
      </c>
      <c r="D602" s="313" t="s">
        <v>337</v>
      </c>
      <c r="E602" s="313" t="s">
        <v>13</v>
      </c>
      <c r="F602" s="313" t="s">
        <v>11</v>
      </c>
      <c r="G602" s="313"/>
      <c r="H602" s="313"/>
      <c r="I602" s="313"/>
      <c r="J602" s="313"/>
      <c r="K602" s="313"/>
      <c r="L602" s="313"/>
      <c r="M602" s="313"/>
      <c r="N602" s="313"/>
      <c r="O602" s="313"/>
      <c r="P602" s="313"/>
      <c r="Q602" s="313"/>
      <c r="R602" s="313">
        <v>145</v>
      </c>
      <c r="S602" s="313"/>
      <c r="T602" s="313"/>
    </row>
    <row r="603" spans="1:20" ht="15" customHeight="1">
      <c r="A603" s="313" t="s">
        <v>307</v>
      </c>
      <c r="B603" s="313" t="s">
        <v>258</v>
      </c>
      <c r="C603" s="313" t="s">
        <v>7</v>
      </c>
      <c r="D603" s="313" t="s">
        <v>337</v>
      </c>
      <c r="E603" s="313" t="s">
        <v>13</v>
      </c>
      <c r="F603" s="313" t="s">
        <v>11</v>
      </c>
      <c r="G603" s="313"/>
      <c r="H603" s="313"/>
      <c r="I603" s="313"/>
      <c r="J603" s="313"/>
      <c r="K603" s="313"/>
      <c r="L603" s="313"/>
      <c r="M603" s="313"/>
      <c r="N603" s="313"/>
      <c r="O603" s="313"/>
      <c r="P603" s="313"/>
      <c r="Q603" s="313"/>
      <c r="R603" s="313">
        <v>544</v>
      </c>
      <c r="S603" s="313"/>
      <c r="T603" s="313"/>
    </row>
    <row r="604" spans="1:20" ht="15" customHeight="1">
      <c r="A604" s="313" t="s">
        <v>307</v>
      </c>
      <c r="B604" s="313" t="s">
        <v>278</v>
      </c>
      <c r="C604" s="313" t="s">
        <v>7</v>
      </c>
      <c r="D604" s="313" t="s">
        <v>337</v>
      </c>
      <c r="E604" s="313" t="s">
        <v>13</v>
      </c>
      <c r="F604" s="313" t="s">
        <v>11</v>
      </c>
      <c r="G604" s="313" t="s">
        <v>337</v>
      </c>
      <c r="H604" s="313" t="s">
        <v>388</v>
      </c>
      <c r="I604" s="313" t="s">
        <v>251</v>
      </c>
      <c r="J604" s="313"/>
      <c r="K604" s="313" t="s">
        <v>339</v>
      </c>
      <c r="L604" s="313" t="s">
        <v>389</v>
      </c>
      <c r="M604" s="313" t="s">
        <v>48</v>
      </c>
      <c r="N604" s="313"/>
      <c r="O604" s="313" t="s">
        <v>341</v>
      </c>
      <c r="P604" s="313" t="s">
        <v>342</v>
      </c>
      <c r="Q604" s="313" t="s">
        <v>343</v>
      </c>
      <c r="R604" s="313">
        <v>48.4</v>
      </c>
      <c r="S604" s="313"/>
      <c r="T604" s="313"/>
    </row>
    <row r="605" spans="1:20" ht="15" customHeight="1">
      <c r="A605" s="313" t="s">
        <v>307</v>
      </c>
      <c r="B605" s="313" t="s">
        <v>269</v>
      </c>
      <c r="C605" s="313" t="s">
        <v>7</v>
      </c>
      <c r="D605" s="313" t="s">
        <v>337</v>
      </c>
      <c r="E605" s="313" t="s">
        <v>13</v>
      </c>
      <c r="F605" s="313" t="s">
        <v>11</v>
      </c>
      <c r="G605" s="313" t="s">
        <v>337</v>
      </c>
      <c r="H605" s="313" t="s">
        <v>390</v>
      </c>
      <c r="I605" s="313" t="s">
        <v>251</v>
      </c>
      <c r="J605" s="313"/>
      <c r="K605" s="313" t="s">
        <v>339</v>
      </c>
      <c r="L605" s="313" t="s">
        <v>391</v>
      </c>
      <c r="M605" s="313" t="s">
        <v>48</v>
      </c>
      <c r="N605" s="313"/>
      <c r="O605" s="313" t="s">
        <v>341</v>
      </c>
      <c r="P605" s="313" t="s">
        <v>342</v>
      </c>
      <c r="Q605" s="313" t="s">
        <v>343</v>
      </c>
      <c r="R605" s="313">
        <v>41.9</v>
      </c>
      <c r="S605" s="313"/>
      <c r="T605" s="313"/>
    </row>
    <row r="606" spans="1:20" ht="15" customHeight="1">
      <c r="A606" s="313" t="s">
        <v>307</v>
      </c>
      <c r="B606" s="313" t="s">
        <v>259</v>
      </c>
      <c r="C606" s="313" t="s">
        <v>7</v>
      </c>
      <c r="D606" s="313" t="s">
        <v>337</v>
      </c>
      <c r="E606" s="313" t="s">
        <v>13</v>
      </c>
      <c r="F606" s="313" t="s">
        <v>11</v>
      </c>
      <c r="G606" s="313" t="s">
        <v>337</v>
      </c>
      <c r="H606" s="313" t="s">
        <v>392</v>
      </c>
      <c r="I606" s="313" t="s">
        <v>251</v>
      </c>
      <c r="J606" s="313"/>
      <c r="K606" s="313" t="s">
        <v>339</v>
      </c>
      <c r="L606" s="313" t="s">
        <v>393</v>
      </c>
      <c r="M606" s="313" t="s">
        <v>48</v>
      </c>
      <c r="N606" s="313"/>
      <c r="O606" s="313" t="s">
        <v>341</v>
      </c>
      <c r="P606" s="313" t="s">
        <v>342</v>
      </c>
      <c r="Q606" s="313" t="s">
        <v>343</v>
      </c>
      <c r="R606" s="313">
        <v>429</v>
      </c>
      <c r="S606" s="313"/>
      <c r="T606" s="313"/>
    </row>
    <row r="607" spans="1:20" ht="15" customHeight="1">
      <c r="A607" s="313" t="s">
        <v>307</v>
      </c>
      <c r="B607" s="313" t="s">
        <v>282</v>
      </c>
      <c r="C607" s="313" t="s">
        <v>7</v>
      </c>
      <c r="D607" s="313" t="s">
        <v>337</v>
      </c>
      <c r="E607" s="313" t="s">
        <v>13</v>
      </c>
      <c r="F607" s="313" t="s">
        <v>11</v>
      </c>
      <c r="G607" s="313" t="s">
        <v>337</v>
      </c>
      <c r="H607" s="313" t="s">
        <v>394</v>
      </c>
      <c r="I607" s="313" t="s">
        <v>251</v>
      </c>
      <c r="J607" s="313"/>
      <c r="K607" s="313" t="s">
        <v>339</v>
      </c>
      <c r="L607" s="313" t="s">
        <v>395</v>
      </c>
      <c r="M607" s="313" t="s">
        <v>48</v>
      </c>
      <c r="N607" s="313"/>
      <c r="O607" s="313" t="s">
        <v>341</v>
      </c>
      <c r="P607" s="313" t="s">
        <v>342</v>
      </c>
      <c r="Q607" s="313" t="s">
        <v>343</v>
      </c>
      <c r="R607" s="313">
        <v>25.2</v>
      </c>
      <c r="S607" s="313"/>
      <c r="T607" s="313"/>
    </row>
    <row r="608" spans="1:20" ht="15" customHeight="1">
      <c r="A608" s="313" t="s">
        <v>307</v>
      </c>
      <c r="B608" s="313" t="s">
        <v>277</v>
      </c>
      <c r="C608" s="313" t="s">
        <v>7</v>
      </c>
      <c r="D608" s="313" t="s">
        <v>337</v>
      </c>
      <c r="E608" s="313" t="s">
        <v>13</v>
      </c>
      <c r="F608" s="313" t="s">
        <v>11</v>
      </c>
      <c r="G608" s="313"/>
      <c r="H608" s="313"/>
      <c r="I608" s="313"/>
      <c r="J608" s="313"/>
      <c r="K608" s="313"/>
      <c r="L608" s="313"/>
      <c r="M608" s="313"/>
      <c r="N608" s="313"/>
      <c r="O608" s="313"/>
      <c r="P608" s="313"/>
      <c r="Q608" s="313"/>
      <c r="R608" s="313">
        <v>73.599999999999994</v>
      </c>
      <c r="S608" s="313"/>
      <c r="T608" s="313"/>
    </row>
    <row r="609" spans="1:20" ht="15" customHeight="1">
      <c r="A609" s="313" t="s">
        <v>307</v>
      </c>
      <c r="B609" s="313" t="s">
        <v>281</v>
      </c>
      <c r="C609" s="313" t="s">
        <v>7</v>
      </c>
      <c r="D609" s="313" t="s">
        <v>337</v>
      </c>
      <c r="E609" s="313" t="s">
        <v>13</v>
      </c>
      <c r="F609" s="313" t="s">
        <v>11</v>
      </c>
      <c r="G609" s="313"/>
      <c r="H609" s="313"/>
      <c r="I609" s="313"/>
      <c r="J609" s="313"/>
      <c r="K609" s="313"/>
      <c r="L609" s="313"/>
      <c r="M609" s="313"/>
      <c r="N609" s="313"/>
      <c r="O609" s="313"/>
      <c r="P609" s="313"/>
      <c r="Q609" s="313"/>
      <c r="R609" s="313">
        <v>25.2</v>
      </c>
      <c r="S609" s="313"/>
      <c r="T609" s="313"/>
    </row>
    <row r="610" spans="1:20" ht="15" customHeight="1">
      <c r="A610" s="313" t="s">
        <v>307</v>
      </c>
      <c r="B610" s="313" t="s">
        <v>280</v>
      </c>
      <c r="C610" s="313" t="s">
        <v>7</v>
      </c>
      <c r="D610" s="313" t="s">
        <v>337</v>
      </c>
      <c r="E610" s="313" t="s">
        <v>13</v>
      </c>
      <c r="F610" s="313" t="s">
        <v>11</v>
      </c>
      <c r="G610" s="313"/>
      <c r="H610" s="313"/>
      <c r="I610" s="313"/>
      <c r="J610" s="313"/>
      <c r="K610" s="313"/>
      <c r="L610" s="313"/>
      <c r="M610" s="313"/>
      <c r="N610" s="313"/>
      <c r="O610" s="313"/>
      <c r="P610" s="313"/>
      <c r="Q610" s="313"/>
      <c r="R610" s="313">
        <v>25.2</v>
      </c>
      <c r="S610" s="313"/>
      <c r="T610" s="313"/>
    </row>
    <row r="611" spans="1:20" ht="15" customHeight="1">
      <c r="A611" s="313" t="s">
        <v>307</v>
      </c>
      <c r="B611" s="313" t="s">
        <v>254</v>
      </c>
      <c r="C611" s="313" t="s">
        <v>7</v>
      </c>
      <c r="D611" s="313" t="s">
        <v>337</v>
      </c>
      <c r="E611" s="313" t="s">
        <v>13</v>
      </c>
      <c r="F611" s="313" t="s">
        <v>11</v>
      </c>
      <c r="G611" s="313"/>
      <c r="H611" s="313"/>
      <c r="I611" s="313"/>
      <c r="J611" s="313"/>
      <c r="K611" s="313"/>
      <c r="L611" s="313"/>
      <c r="M611" s="313"/>
      <c r="N611" s="313"/>
      <c r="O611" s="313"/>
      <c r="P611" s="313"/>
      <c r="Q611" s="313"/>
      <c r="R611" s="313">
        <v>544</v>
      </c>
      <c r="S611" s="313"/>
      <c r="T611" s="313"/>
    </row>
    <row r="612" spans="1:20" ht="15" customHeight="1">
      <c r="A612" s="313" t="s">
        <v>307</v>
      </c>
      <c r="B612" s="313" t="s">
        <v>270</v>
      </c>
      <c r="C612" s="313" t="s">
        <v>7</v>
      </c>
      <c r="D612" s="313" t="s">
        <v>337</v>
      </c>
      <c r="E612" s="313" t="s">
        <v>13</v>
      </c>
      <c r="F612" s="313" t="s">
        <v>11</v>
      </c>
      <c r="G612" s="313"/>
      <c r="H612" s="313"/>
      <c r="I612" s="313"/>
      <c r="J612" s="313"/>
      <c r="K612" s="313"/>
      <c r="L612" s="313"/>
      <c r="M612" s="313"/>
      <c r="N612" s="313"/>
      <c r="O612" s="313"/>
      <c r="P612" s="313"/>
      <c r="Q612" s="313"/>
      <c r="R612" s="313">
        <v>41.9</v>
      </c>
      <c r="S612" s="313"/>
      <c r="T612" s="313"/>
    </row>
    <row r="613" spans="1:20" ht="15" customHeight="1">
      <c r="A613" s="313" t="s">
        <v>307</v>
      </c>
      <c r="B613" s="313" t="s">
        <v>279</v>
      </c>
      <c r="C613" s="313" t="s">
        <v>7</v>
      </c>
      <c r="D613" s="313" t="s">
        <v>337</v>
      </c>
      <c r="E613" s="313" t="s">
        <v>13</v>
      </c>
      <c r="F613" s="313" t="s">
        <v>11</v>
      </c>
      <c r="G613" s="313"/>
      <c r="H613" s="313"/>
      <c r="I613" s="313"/>
      <c r="J613" s="313"/>
      <c r="K613" s="313"/>
      <c r="L613" s="313"/>
      <c r="M613" s="313"/>
      <c r="N613" s="313"/>
      <c r="O613" s="313"/>
      <c r="P613" s="313"/>
      <c r="Q613" s="313"/>
      <c r="R613" s="313">
        <v>48.4</v>
      </c>
      <c r="S613" s="313"/>
      <c r="T613" s="313"/>
    </row>
    <row r="614" spans="1:20" ht="15" customHeight="1">
      <c r="A614" s="313" t="s">
        <v>307</v>
      </c>
      <c r="B614" s="313" t="s">
        <v>283</v>
      </c>
      <c r="C614" s="313" t="s">
        <v>7</v>
      </c>
      <c r="D614" s="313" t="s">
        <v>337</v>
      </c>
      <c r="E614" s="313" t="s">
        <v>13</v>
      </c>
      <c r="F614" s="313" t="s">
        <v>11</v>
      </c>
      <c r="G614" s="313"/>
      <c r="H614" s="313"/>
      <c r="I614" s="313"/>
      <c r="J614" s="313"/>
      <c r="K614" s="313"/>
      <c r="L614" s="313"/>
      <c r="M614" s="313"/>
      <c r="N614" s="313"/>
      <c r="O614" s="313"/>
      <c r="P614" s="313"/>
      <c r="Q614" s="313"/>
      <c r="R614" s="313">
        <v>25.2</v>
      </c>
      <c r="S614" s="313"/>
      <c r="T614" s="313"/>
    </row>
    <row r="615" spans="1:20" ht="15" customHeight="1">
      <c r="A615" s="313" t="s">
        <v>307</v>
      </c>
      <c r="B615" s="313" t="s">
        <v>261</v>
      </c>
      <c r="C615" s="313" t="s">
        <v>7</v>
      </c>
      <c r="D615" s="313" t="s">
        <v>337</v>
      </c>
      <c r="E615" s="313" t="s">
        <v>13</v>
      </c>
      <c r="F615" s="313" t="s">
        <v>11</v>
      </c>
      <c r="G615" s="313"/>
      <c r="H615" s="313"/>
      <c r="I615" s="313"/>
      <c r="J615" s="313"/>
      <c r="K615" s="313"/>
      <c r="L615" s="313"/>
      <c r="M615" s="313"/>
      <c r="N615" s="313"/>
      <c r="O615" s="313"/>
      <c r="P615" s="313"/>
      <c r="Q615" s="313"/>
      <c r="R615" s="313">
        <v>195</v>
      </c>
      <c r="S615" s="313">
        <v>0</v>
      </c>
      <c r="T615" s="313">
        <v>429</v>
      </c>
    </row>
    <row r="616" spans="1:20" ht="15" customHeight="1">
      <c r="A616" s="313" t="s">
        <v>307</v>
      </c>
      <c r="B616" s="313" t="s">
        <v>266</v>
      </c>
      <c r="C616" s="313" t="s">
        <v>7</v>
      </c>
      <c r="D616" s="313" t="s">
        <v>337</v>
      </c>
      <c r="E616" s="313" t="s">
        <v>13</v>
      </c>
      <c r="F616" s="313" t="s">
        <v>11</v>
      </c>
      <c r="G616" s="313"/>
      <c r="H616" s="313"/>
      <c r="I616" s="313"/>
      <c r="J616" s="313"/>
      <c r="K616" s="313"/>
      <c r="L616" s="313"/>
      <c r="M616" s="313"/>
      <c r="N616" s="313"/>
      <c r="O616" s="313"/>
      <c r="P616" s="313"/>
      <c r="Q616" s="313"/>
      <c r="R616" s="313">
        <v>234</v>
      </c>
      <c r="S616" s="313">
        <v>0</v>
      </c>
      <c r="T616" s="313">
        <v>429</v>
      </c>
    </row>
    <row r="617" spans="1:20" ht="15" customHeight="1">
      <c r="A617" s="313" t="s">
        <v>307</v>
      </c>
      <c r="B617" s="313" t="s">
        <v>275</v>
      </c>
      <c r="C617" s="313" t="s">
        <v>7</v>
      </c>
      <c r="D617" s="313" t="s">
        <v>337</v>
      </c>
      <c r="E617" s="313" t="s">
        <v>13</v>
      </c>
      <c r="F617" s="313" t="s">
        <v>11</v>
      </c>
      <c r="G617" s="313"/>
      <c r="H617" s="313"/>
      <c r="I617" s="313"/>
      <c r="J617" s="313"/>
      <c r="K617" s="313"/>
      <c r="L617" s="313"/>
      <c r="M617" s="313"/>
      <c r="N617" s="313"/>
      <c r="O617" s="313"/>
      <c r="P617" s="313"/>
      <c r="Q617" s="313"/>
      <c r="R617" s="313">
        <v>14</v>
      </c>
      <c r="S617" s="313">
        <v>0</v>
      </c>
      <c r="T617" s="313">
        <v>41.9</v>
      </c>
    </row>
    <row r="618" spans="1:20" ht="15" customHeight="1">
      <c r="A618" s="313" t="s">
        <v>307</v>
      </c>
      <c r="B618" s="313" t="s">
        <v>273</v>
      </c>
      <c r="C618" s="313" t="s">
        <v>7</v>
      </c>
      <c r="D618" s="313" t="s">
        <v>337</v>
      </c>
      <c r="E618" s="313" t="s">
        <v>13</v>
      </c>
      <c r="F618" s="313" t="s">
        <v>11</v>
      </c>
      <c r="G618" s="313"/>
      <c r="H618" s="313"/>
      <c r="I618" s="313"/>
      <c r="J618" s="313"/>
      <c r="K618" s="313"/>
      <c r="L618" s="313"/>
      <c r="M618" s="313"/>
      <c r="N618" s="313"/>
      <c r="O618" s="313"/>
      <c r="P618" s="313"/>
      <c r="Q618" s="313"/>
      <c r="R618" s="313">
        <v>14</v>
      </c>
      <c r="S618" s="313">
        <v>0</v>
      </c>
      <c r="T618" s="313">
        <v>41.9</v>
      </c>
    </row>
    <row r="619" spans="1:20" ht="15" customHeight="1">
      <c r="A619" s="313" t="s">
        <v>307</v>
      </c>
      <c r="B619" s="313" t="s">
        <v>260</v>
      </c>
      <c r="C619" s="313" t="s">
        <v>7</v>
      </c>
      <c r="D619" s="313" t="s">
        <v>337</v>
      </c>
      <c r="E619" s="313" t="s">
        <v>13</v>
      </c>
      <c r="F619" s="313" t="s">
        <v>11</v>
      </c>
      <c r="G619" s="313"/>
      <c r="H619" s="313"/>
      <c r="I619" s="313"/>
      <c r="J619" s="313"/>
      <c r="K619" s="313"/>
      <c r="L619" s="313"/>
      <c r="M619" s="313"/>
      <c r="N619" s="313"/>
      <c r="O619" s="313"/>
      <c r="P619" s="313"/>
      <c r="Q619" s="313"/>
      <c r="R619" s="313">
        <v>195</v>
      </c>
      <c r="S619" s="313">
        <v>0</v>
      </c>
      <c r="T619" s="313">
        <v>429</v>
      </c>
    </row>
    <row r="620" spans="1:20" ht="15" customHeight="1">
      <c r="A620" s="313" t="s">
        <v>307</v>
      </c>
      <c r="B620" s="313" t="s">
        <v>265</v>
      </c>
      <c r="C620" s="313" t="s">
        <v>7</v>
      </c>
      <c r="D620" s="313" t="s">
        <v>337</v>
      </c>
      <c r="E620" s="313" t="s">
        <v>13</v>
      </c>
      <c r="F620" s="313" t="s">
        <v>11</v>
      </c>
      <c r="G620" s="313"/>
      <c r="H620" s="313"/>
      <c r="I620" s="313"/>
      <c r="J620" s="313"/>
      <c r="K620" s="313"/>
      <c r="L620" s="313"/>
      <c r="M620" s="313"/>
      <c r="N620" s="313"/>
      <c r="O620" s="313"/>
      <c r="P620" s="313"/>
      <c r="Q620" s="313"/>
      <c r="R620" s="313">
        <v>234</v>
      </c>
      <c r="S620" s="313">
        <v>0</v>
      </c>
      <c r="T620" s="313">
        <v>429</v>
      </c>
    </row>
    <row r="621" spans="1:20" ht="15" customHeight="1">
      <c r="A621" s="313" t="s">
        <v>307</v>
      </c>
      <c r="B621" s="313" t="s">
        <v>263</v>
      </c>
      <c r="C621" s="313" t="s">
        <v>7</v>
      </c>
      <c r="D621" s="313" t="s">
        <v>337</v>
      </c>
      <c r="E621" s="313" t="s">
        <v>13</v>
      </c>
      <c r="F621" s="313" t="s">
        <v>11</v>
      </c>
      <c r="G621" s="313"/>
      <c r="H621" s="313"/>
      <c r="I621" s="313"/>
      <c r="J621" s="313"/>
      <c r="K621" s="313"/>
      <c r="L621" s="313"/>
      <c r="M621" s="313"/>
      <c r="N621" s="313"/>
      <c r="O621" s="313"/>
      <c r="P621" s="313"/>
      <c r="Q621" s="313"/>
      <c r="R621" s="313">
        <v>195</v>
      </c>
      <c r="S621" s="313">
        <v>0</v>
      </c>
      <c r="T621" s="313">
        <v>429</v>
      </c>
    </row>
    <row r="622" spans="1:20" ht="15" customHeight="1">
      <c r="A622" s="313" t="s">
        <v>307</v>
      </c>
      <c r="B622" s="313" t="s">
        <v>272</v>
      </c>
      <c r="C622" s="313" t="s">
        <v>7</v>
      </c>
      <c r="D622" s="313" t="s">
        <v>337</v>
      </c>
      <c r="E622" s="313" t="s">
        <v>13</v>
      </c>
      <c r="F622" s="313" t="s">
        <v>11</v>
      </c>
      <c r="G622" s="313"/>
      <c r="H622" s="313"/>
      <c r="I622" s="313"/>
      <c r="J622" s="313"/>
      <c r="K622" s="313"/>
      <c r="L622" s="313"/>
      <c r="M622" s="313"/>
      <c r="N622" s="313"/>
      <c r="O622" s="313"/>
      <c r="P622" s="313"/>
      <c r="Q622" s="313"/>
      <c r="R622" s="313">
        <v>14</v>
      </c>
      <c r="S622" s="313">
        <v>0</v>
      </c>
      <c r="T622" s="313">
        <v>41.9</v>
      </c>
    </row>
    <row r="623" spans="1:20" ht="15" customHeight="1">
      <c r="A623" s="313" t="s">
        <v>307</v>
      </c>
      <c r="B623" s="313" t="s">
        <v>274</v>
      </c>
      <c r="C623" s="313" t="s">
        <v>7</v>
      </c>
      <c r="D623" s="313" t="s">
        <v>337</v>
      </c>
      <c r="E623" s="313" t="s">
        <v>13</v>
      </c>
      <c r="F623" s="313" t="s">
        <v>11</v>
      </c>
      <c r="G623" s="313"/>
      <c r="H623" s="313"/>
      <c r="I623" s="313"/>
      <c r="J623" s="313"/>
      <c r="K623" s="313"/>
      <c r="L623" s="313"/>
      <c r="M623" s="313"/>
      <c r="N623" s="313"/>
      <c r="O623" s="313"/>
      <c r="P623" s="313"/>
      <c r="Q623" s="313"/>
      <c r="R623" s="313">
        <v>14</v>
      </c>
      <c r="S623" s="313">
        <v>0</v>
      </c>
      <c r="T623" s="313">
        <v>41.9</v>
      </c>
    </row>
    <row r="624" spans="1:20" ht="15" customHeight="1">
      <c r="A624" s="313" t="s">
        <v>307</v>
      </c>
      <c r="B624" s="313" t="s">
        <v>276</v>
      </c>
      <c r="C624" s="313" t="s">
        <v>7</v>
      </c>
      <c r="D624" s="313" t="s">
        <v>337</v>
      </c>
      <c r="E624" s="313" t="s">
        <v>13</v>
      </c>
      <c r="F624" s="313" t="s">
        <v>11</v>
      </c>
      <c r="G624" s="313"/>
      <c r="H624" s="313"/>
      <c r="I624" s="313"/>
      <c r="J624" s="313"/>
      <c r="K624" s="313"/>
      <c r="L624" s="313"/>
      <c r="M624" s="313"/>
      <c r="N624" s="313"/>
      <c r="O624" s="313"/>
      <c r="P624" s="313"/>
      <c r="Q624" s="313"/>
      <c r="R624" s="313">
        <v>14</v>
      </c>
      <c r="S624" s="313">
        <v>0</v>
      </c>
      <c r="T624" s="313">
        <v>41.9</v>
      </c>
    </row>
    <row r="625" spans="1:20" ht="15" customHeight="1">
      <c r="A625" s="313" t="s">
        <v>307</v>
      </c>
      <c r="B625" s="313" t="s">
        <v>267</v>
      </c>
      <c r="C625" s="313" t="s">
        <v>7</v>
      </c>
      <c r="D625" s="313" t="s">
        <v>337</v>
      </c>
      <c r="E625" s="313" t="s">
        <v>13</v>
      </c>
      <c r="F625" s="313" t="s">
        <v>11</v>
      </c>
      <c r="G625" s="313"/>
      <c r="H625" s="313"/>
      <c r="I625" s="313"/>
      <c r="J625" s="313"/>
      <c r="K625" s="313"/>
      <c r="L625" s="313"/>
      <c r="M625" s="313"/>
      <c r="N625" s="313"/>
      <c r="O625" s="313"/>
      <c r="P625" s="313"/>
      <c r="Q625" s="313"/>
      <c r="R625" s="313">
        <v>117</v>
      </c>
      <c r="S625" s="313">
        <v>0</v>
      </c>
      <c r="T625" s="313">
        <v>429</v>
      </c>
    </row>
    <row r="626" spans="1:20" ht="15" customHeight="1">
      <c r="A626" s="313" t="s">
        <v>307</v>
      </c>
      <c r="B626" s="313" t="s">
        <v>268</v>
      </c>
      <c r="C626" s="313" t="s">
        <v>7</v>
      </c>
      <c r="D626" s="313" t="s">
        <v>337</v>
      </c>
      <c r="E626" s="313" t="s">
        <v>13</v>
      </c>
      <c r="F626" s="313" t="s">
        <v>11</v>
      </c>
      <c r="G626" s="313"/>
      <c r="H626" s="313"/>
      <c r="I626" s="313"/>
      <c r="J626" s="313"/>
      <c r="K626" s="313"/>
      <c r="L626" s="313"/>
      <c r="M626" s="313"/>
      <c r="N626" s="313"/>
      <c r="O626" s="313"/>
      <c r="P626" s="313"/>
      <c r="Q626" s="313"/>
      <c r="R626" s="313">
        <v>117</v>
      </c>
      <c r="S626" s="313">
        <v>0</v>
      </c>
      <c r="T626" s="313">
        <v>429</v>
      </c>
    </row>
    <row r="627" spans="1:20" ht="15" customHeight="1">
      <c r="A627" s="313" t="s">
        <v>307</v>
      </c>
      <c r="B627" s="313" t="s">
        <v>271</v>
      </c>
      <c r="C627" s="313" t="s">
        <v>7</v>
      </c>
      <c r="D627" s="313" t="s">
        <v>337</v>
      </c>
      <c r="E627" s="313" t="s">
        <v>13</v>
      </c>
      <c r="F627" s="313" t="s">
        <v>11</v>
      </c>
      <c r="G627" s="313"/>
      <c r="H627" s="313"/>
      <c r="I627" s="313"/>
      <c r="J627" s="313"/>
      <c r="K627" s="313"/>
      <c r="L627" s="313"/>
      <c r="M627" s="313"/>
      <c r="N627" s="313"/>
      <c r="O627" s="313"/>
      <c r="P627" s="313"/>
      <c r="Q627" s="313"/>
      <c r="R627" s="313">
        <v>14</v>
      </c>
      <c r="S627" s="313">
        <v>0</v>
      </c>
      <c r="T627" s="313">
        <v>41.9</v>
      </c>
    </row>
    <row r="628" spans="1:20" ht="15" customHeight="1">
      <c r="A628" s="313" t="s">
        <v>308</v>
      </c>
      <c r="B628" s="313" t="s">
        <v>297</v>
      </c>
      <c r="C628" s="313" t="s">
        <v>7</v>
      </c>
      <c r="D628" s="313" t="s">
        <v>337</v>
      </c>
      <c r="E628" s="313" t="s">
        <v>13</v>
      </c>
      <c r="F628" s="313" t="s">
        <v>11</v>
      </c>
      <c r="G628" s="313"/>
      <c r="H628" s="313" t="s">
        <v>1000</v>
      </c>
      <c r="I628" s="313"/>
      <c r="J628" s="313"/>
      <c r="K628" s="313"/>
      <c r="L628" s="313" t="s">
        <v>1000</v>
      </c>
      <c r="M628" s="313"/>
      <c r="N628" s="313"/>
      <c r="O628" s="313"/>
      <c r="P628" s="313"/>
      <c r="Q628" s="313"/>
      <c r="R628" s="313">
        <v>145</v>
      </c>
      <c r="S628" s="313">
        <v>0</v>
      </c>
      <c r="T628" s="313">
        <v>364</v>
      </c>
    </row>
    <row r="629" spans="1:20" ht="15" customHeight="1">
      <c r="A629" s="313" t="s">
        <v>308</v>
      </c>
      <c r="B629" s="313" t="s">
        <v>293</v>
      </c>
      <c r="C629" s="313" t="s">
        <v>7</v>
      </c>
      <c r="D629" s="313" t="s">
        <v>337</v>
      </c>
      <c r="E629" s="313" t="s">
        <v>13</v>
      </c>
      <c r="F629" s="313" t="s">
        <v>11</v>
      </c>
      <c r="G629" s="313"/>
      <c r="H629" s="313"/>
      <c r="I629" s="313"/>
      <c r="J629" s="313"/>
      <c r="K629" s="313"/>
      <c r="L629" s="313"/>
      <c r="M629" s="313"/>
      <c r="N629" s="313"/>
      <c r="O629" s="313"/>
      <c r="P629" s="313"/>
      <c r="Q629" s="313"/>
      <c r="R629" s="313">
        <v>145</v>
      </c>
      <c r="S629" s="313">
        <v>0</v>
      </c>
      <c r="T629" s="313">
        <v>364</v>
      </c>
    </row>
    <row r="630" spans="1:20" ht="15" customHeight="1">
      <c r="A630" s="313" t="s">
        <v>308</v>
      </c>
      <c r="B630" s="313" t="s">
        <v>258</v>
      </c>
      <c r="C630" s="313" t="s">
        <v>7</v>
      </c>
      <c r="D630" s="313" t="s">
        <v>337</v>
      </c>
      <c r="E630" s="313" t="s">
        <v>13</v>
      </c>
      <c r="F630" s="313" t="s">
        <v>11</v>
      </c>
      <c r="G630" s="313"/>
      <c r="H630" s="313"/>
      <c r="I630" s="313"/>
      <c r="J630" s="313"/>
      <c r="K630" s="313"/>
      <c r="L630" s="313"/>
      <c r="M630" s="313"/>
      <c r="N630" s="313"/>
      <c r="O630" s="313"/>
      <c r="P630" s="313"/>
      <c r="Q630" s="313"/>
      <c r="R630" s="313">
        <v>48.4</v>
      </c>
      <c r="S630" s="313"/>
      <c r="T630" s="313"/>
    </row>
    <row r="631" spans="1:20" ht="15" customHeight="1">
      <c r="A631" s="313" t="s">
        <v>308</v>
      </c>
      <c r="B631" s="313" t="s">
        <v>254</v>
      </c>
      <c r="C631" s="313" t="s">
        <v>7</v>
      </c>
      <c r="D631" s="313" t="s">
        <v>337</v>
      </c>
      <c r="E631" s="313" t="s">
        <v>13</v>
      </c>
      <c r="F631" s="313" t="s">
        <v>11</v>
      </c>
      <c r="G631" s="313"/>
      <c r="H631" s="313"/>
      <c r="I631" s="313"/>
      <c r="J631" s="313"/>
      <c r="K631" s="313"/>
      <c r="L631" s="313"/>
      <c r="M631" s="313"/>
      <c r="N631" s="313"/>
      <c r="O631" s="313"/>
      <c r="P631" s="313"/>
      <c r="Q631" s="313"/>
      <c r="R631" s="313">
        <v>48.4</v>
      </c>
      <c r="S631" s="313"/>
      <c r="T631" s="313"/>
    </row>
    <row r="632" spans="1:20" ht="15" customHeight="1">
      <c r="A632" s="313" t="s">
        <v>308</v>
      </c>
      <c r="B632" s="313" t="s">
        <v>277</v>
      </c>
      <c r="C632" s="313" t="s">
        <v>7</v>
      </c>
      <c r="D632" s="313" t="s">
        <v>337</v>
      </c>
      <c r="E632" s="313" t="s">
        <v>13</v>
      </c>
      <c r="F632" s="313" t="s">
        <v>11</v>
      </c>
      <c r="G632" s="313"/>
      <c r="H632" s="313"/>
      <c r="I632" s="313"/>
      <c r="J632" s="313"/>
      <c r="K632" s="313"/>
      <c r="L632" s="313"/>
      <c r="M632" s="313"/>
      <c r="N632" s="313"/>
      <c r="O632" s="313"/>
      <c r="P632" s="313"/>
      <c r="Q632" s="313"/>
      <c r="R632" s="313">
        <v>48.4</v>
      </c>
      <c r="S632" s="313"/>
      <c r="T632" s="313"/>
    </row>
    <row r="633" spans="1:20" ht="15" customHeight="1">
      <c r="A633" s="313" t="s">
        <v>308</v>
      </c>
      <c r="B633" s="313" t="s">
        <v>278</v>
      </c>
      <c r="C633" s="313" t="s">
        <v>7</v>
      </c>
      <c r="D633" s="313" t="s">
        <v>337</v>
      </c>
      <c r="E633" s="313" t="s">
        <v>13</v>
      </c>
      <c r="F633" s="313" t="s">
        <v>11</v>
      </c>
      <c r="G633" s="313"/>
      <c r="H633" s="313"/>
      <c r="I633" s="313"/>
      <c r="J633" s="313"/>
      <c r="K633" s="313"/>
      <c r="L633" s="313"/>
      <c r="M633" s="313"/>
      <c r="N633" s="313"/>
      <c r="O633" s="313"/>
      <c r="P633" s="313"/>
      <c r="Q633" s="313"/>
      <c r="R633" s="313">
        <v>48.4</v>
      </c>
      <c r="S633" s="313"/>
      <c r="T633" s="313"/>
    </row>
    <row r="634" spans="1:20" ht="15" customHeight="1">
      <c r="A634" s="313" t="s">
        <v>308</v>
      </c>
      <c r="B634" s="313" t="s">
        <v>279</v>
      </c>
      <c r="C634" s="313" t="s">
        <v>7</v>
      </c>
      <c r="D634" s="313" t="s">
        <v>337</v>
      </c>
      <c r="E634" s="313" t="s">
        <v>13</v>
      </c>
      <c r="F634" s="313" t="s">
        <v>11</v>
      </c>
      <c r="G634" s="313"/>
      <c r="H634" s="313"/>
      <c r="I634" s="313"/>
      <c r="J634" s="313"/>
      <c r="K634" s="313"/>
      <c r="L634" s="313"/>
      <c r="M634" s="313"/>
      <c r="N634" s="313"/>
      <c r="O634" s="313"/>
      <c r="P634" s="313"/>
      <c r="Q634" s="313"/>
      <c r="R634" s="313">
        <v>48.4</v>
      </c>
      <c r="S634" s="313"/>
      <c r="T634" s="313"/>
    </row>
    <row r="635" spans="1:20" ht="15" customHeight="1">
      <c r="A635" s="313" t="s">
        <v>308</v>
      </c>
      <c r="B635" s="313" t="s">
        <v>290</v>
      </c>
      <c r="C635" s="313" t="s">
        <v>7</v>
      </c>
      <c r="D635" s="313" t="s">
        <v>337</v>
      </c>
      <c r="E635" s="313" t="s">
        <v>13</v>
      </c>
      <c r="F635" s="313" t="s">
        <v>11</v>
      </c>
      <c r="G635" s="313"/>
      <c r="H635" s="313"/>
      <c r="I635" s="313"/>
      <c r="J635" s="313"/>
      <c r="K635" s="313"/>
      <c r="L635" s="313"/>
      <c r="M635" s="313"/>
      <c r="N635" s="313"/>
      <c r="O635" s="313"/>
      <c r="P635" s="313"/>
      <c r="Q635" s="313"/>
      <c r="R635" s="313">
        <v>5.3</v>
      </c>
      <c r="S635" s="313">
        <v>0</v>
      </c>
      <c r="T635" s="313">
        <v>22.4</v>
      </c>
    </row>
    <row r="636" spans="1:20" ht="15" customHeight="1">
      <c r="A636" s="313" t="s">
        <v>308</v>
      </c>
      <c r="B636" s="313" t="s">
        <v>291</v>
      </c>
      <c r="C636" s="313" t="s">
        <v>7</v>
      </c>
      <c r="D636" s="313" t="s">
        <v>337</v>
      </c>
      <c r="E636" s="313" t="s">
        <v>13</v>
      </c>
      <c r="F636" s="313" t="s">
        <v>11</v>
      </c>
      <c r="G636" s="313"/>
      <c r="H636" s="313"/>
      <c r="I636" s="313"/>
      <c r="J636" s="313"/>
      <c r="K636" s="313"/>
      <c r="L636" s="313"/>
      <c r="M636" s="313"/>
      <c r="N636" s="313"/>
      <c r="O636" s="313"/>
      <c r="P636" s="313"/>
      <c r="Q636" s="313"/>
      <c r="R636" s="313">
        <v>18.3</v>
      </c>
      <c r="S636" s="313">
        <v>0</v>
      </c>
      <c r="T636" s="313">
        <v>67.099999999999994</v>
      </c>
    </row>
    <row r="637" spans="1:20" ht="15" customHeight="1">
      <c r="A637" s="313" t="s">
        <v>308</v>
      </c>
      <c r="B637" s="313" t="s">
        <v>292</v>
      </c>
      <c r="C637" s="313" t="s">
        <v>7</v>
      </c>
      <c r="D637" s="313" t="s">
        <v>337</v>
      </c>
      <c r="E637" s="313" t="s">
        <v>13</v>
      </c>
      <c r="F637" s="313" t="s">
        <v>11</v>
      </c>
      <c r="G637" s="313"/>
      <c r="H637" s="313"/>
      <c r="I637" s="313"/>
      <c r="J637" s="313"/>
      <c r="K637" s="313"/>
      <c r="L637" s="313"/>
      <c r="M637" s="313"/>
      <c r="N637" s="313"/>
      <c r="O637" s="313"/>
      <c r="P637" s="313"/>
      <c r="Q637" s="313"/>
      <c r="R637" s="313">
        <v>14.8</v>
      </c>
      <c r="S637" s="313">
        <v>0</v>
      </c>
      <c r="T637" s="313">
        <v>55.9</v>
      </c>
    </row>
    <row r="638" spans="1:20" ht="15" customHeight="1">
      <c r="A638" s="313" t="s">
        <v>308</v>
      </c>
      <c r="B638" s="313" t="s">
        <v>289</v>
      </c>
      <c r="C638" s="313" t="s">
        <v>7</v>
      </c>
      <c r="D638" s="313" t="s">
        <v>337</v>
      </c>
      <c r="E638" s="313" t="s">
        <v>13</v>
      </c>
      <c r="F638" s="313" t="s">
        <v>11</v>
      </c>
      <c r="G638" s="313"/>
      <c r="H638" s="313"/>
      <c r="I638" s="313"/>
      <c r="J638" s="313"/>
      <c r="K638" s="313"/>
      <c r="L638" s="313"/>
      <c r="M638" s="313"/>
      <c r="N638" s="313"/>
      <c r="O638" s="313"/>
      <c r="P638" s="313"/>
      <c r="Q638" s="313"/>
      <c r="R638" s="313">
        <v>38.5</v>
      </c>
      <c r="S638" s="313">
        <v>0</v>
      </c>
      <c r="T638" s="313">
        <v>67.099999999999994</v>
      </c>
    </row>
    <row r="639" spans="1:20" ht="15" customHeight="1">
      <c r="A639" s="313" t="s">
        <v>308</v>
      </c>
      <c r="B639" s="313" t="s">
        <v>285</v>
      </c>
      <c r="C639" s="313" t="s">
        <v>7</v>
      </c>
      <c r="D639" s="313" t="s">
        <v>337</v>
      </c>
      <c r="E639" s="313" t="s">
        <v>13</v>
      </c>
      <c r="F639" s="313" t="s">
        <v>11</v>
      </c>
      <c r="G639" s="313"/>
      <c r="H639" s="313"/>
      <c r="I639" s="313"/>
      <c r="J639" s="313"/>
      <c r="K639" s="313"/>
      <c r="L639" s="313"/>
      <c r="M639" s="313"/>
      <c r="N639" s="313"/>
      <c r="O639" s="313"/>
      <c r="P639" s="313"/>
      <c r="Q639" s="313"/>
      <c r="R639" s="313">
        <v>38.5</v>
      </c>
      <c r="S639" s="313">
        <v>0</v>
      </c>
      <c r="T639" s="313">
        <v>67.099999999999994</v>
      </c>
    </row>
    <row r="640" spans="1:20" ht="15" customHeight="1">
      <c r="A640" s="313" t="s">
        <v>308</v>
      </c>
      <c r="B640" s="313" t="s">
        <v>298</v>
      </c>
      <c r="C640" s="313" t="s">
        <v>7</v>
      </c>
      <c r="D640" s="313" t="s">
        <v>337</v>
      </c>
      <c r="E640" s="313" t="s">
        <v>13</v>
      </c>
      <c r="F640" s="313" t="s">
        <v>11</v>
      </c>
      <c r="G640" s="313"/>
      <c r="H640" s="313"/>
      <c r="I640" s="313"/>
      <c r="J640" s="313"/>
      <c r="K640" s="313"/>
      <c r="L640" s="313"/>
      <c r="M640" s="313"/>
      <c r="N640" s="313"/>
      <c r="O640" s="313"/>
      <c r="P640" s="313"/>
      <c r="Q640" s="313"/>
      <c r="R640" s="313">
        <v>21.9</v>
      </c>
      <c r="S640" s="313">
        <v>0</v>
      </c>
      <c r="T640" s="313">
        <v>64.2</v>
      </c>
    </row>
    <row r="641" spans="1:20" ht="15" customHeight="1">
      <c r="A641" s="313" t="s">
        <v>308</v>
      </c>
      <c r="B641" s="313" t="s">
        <v>299</v>
      </c>
      <c r="C641" s="313" t="s">
        <v>7</v>
      </c>
      <c r="D641" s="313" t="s">
        <v>337</v>
      </c>
      <c r="E641" s="313" t="s">
        <v>13</v>
      </c>
      <c r="F641" s="313" t="s">
        <v>11</v>
      </c>
      <c r="G641" s="313"/>
      <c r="H641" s="313"/>
      <c r="I641" s="313"/>
      <c r="J641" s="313"/>
      <c r="K641" s="313"/>
      <c r="L641" s="313"/>
      <c r="M641" s="313"/>
      <c r="N641" s="313"/>
      <c r="O641" s="313"/>
      <c r="P641" s="313"/>
      <c r="Q641" s="313"/>
      <c r="R641" s="313">
        <v>123</v>
      </c>
      <c r="S641" s="313">
        <v>0</v>
      </c>
      <c r="T641" s="313">
        <v>364</v>
      </c>
    </row>
    <row r="642" spans="1:20" ht="15" customHeight="1">
      <c r="A642" s="313" t="s">
        <v>309</v>
      </c>
      <c r="B642" s="313" t="s">
        <v>297</v>
      </c>
      <c r="C642" s="313" t="s">
        <v>7</v>
      </c>
      <c r="D642" s="313" t="s">
        <v>337</v>
      </c>
      <c r="E642" s="313" t="s">
        <v>13</v>
      </c>
      <c r="F642" s="313" t="s">
        <v>11</v>
      </c>
      <c r="G642" s="313"/>
      <c r="H642" s="313" t="s">
        <v>1000</v>
      </c>
      <c r="I642" s="313"/>
      <c r="J642" s="313"/>
      <c r="K642" s="313"/>
      <c r="L642" s="313" t="s">
        <v>1000</v>
      </c>
      <c r="M642" s="313"/>
      <c r="N642" s="313"/>
      <c r="O642" s="313"/>
      <c r="P642" s="313"/>
      <c r="Q642" s="313"/>
      <c r="R642" s="313">
        <v>139</v>
      </c>
      <c r="S642" s="313">
        <v>0</v>
      </c>
      <c r="T642" s="313">
        <v>364</v>
      </c>
    </row>
    <row r="643" spans="1:20" ht="15" customHeight="1">
      <c r="A643" s="313" t="s">
        <v>309</v>
      </c>
      <c r="B643" s="313" t="s">
        <v>293</v>
      </c>
      <c r="C643" s="313" t="s">
        <v>7</v>
      </c>
      <c r="D643" s="313" t="s">
        <v>337</v>
      </c>
      <c r="E643" s="313" t="s">
        <v>13</v>
      </c>
      <c r="F643" s="313" t="s">
        <v>11</v>
      </c>
      <c r="G643" s="313"/>
      <c r="H643" s="313"/>
      <c r="I643" s="313"/>
      <c r="J643" s="313"/>
      <c r="K643" s="313"/>
      <c r="L643" s="313"/>
      <c r="M643" s="313"/>
      <c r="N643" s="313"/>
      <c r="O643" s="313"/>
      <c r="P643" s="313"/>
      <c r="Q643" s="313"/>
      <c r="R643" s="313">
        <v>139</v>
      </c>
      <c r="S643" s="313">
        <v>0</v>
      </c>
      <c r="T643" s="313">
        <v>364</v>
      </c>
    </row>
    <row r="644" spans="1:20" ht="15" customHeight="1">
      <c r="A644" s="313" t="s">
        <v>309</v>
      </c>
      <c r="B644" s="313" t="s">
        <v>258</v>
      </c>
      <c r="C644" s="313" t="s">
        <v>7</v>
      </c>
      <c r="D644" s="313" t="s">
        <v>337</v>
      </c>
      <c r="E644" s="313" t="s">
        <v>13</v>
      </c>
      <c r="F644" s="313" t="s">
        <v>11</v>
      </c>
      <c r="G644" s="313"/>
      <c r="H644" s="313"/>
      <c r="I644" s="313"/>
      <c r="J644" s="313"/>
      <c r="K644" s="313"/>
      <c r="L644" s="313"/>
      <c r="M644" s="313"/>
      <c r="N644" s="313"/>
      <c r="O644" s="313"/>
      <c r="P644" s="313"/>
      <c r="Q644" s="313"/>
      <c r="R644" s="313">
        <v>41.9</v>
      </c>
      <c r="S644" s="313"/>
      <c r="T644" s="313"/>
    </row>
    <row r="645" spans="1:20" ht="15" customHeight="1">
      <c r="A645" s="313" t="s">
        <v>309</v>
      </c>
      <c r="B645" s="313" t="s">
        <v>254</v>
      </c>
      <c r="C645" s="313" t="s">
        <v>7</v>
      </c>
      <c r="D645" s="313" t="s">
        <v>337</v>
      </c>
      <c r="E645" s="313" t="s">
        <v>13</v>
      </c>
      <c r="F645" s="313" t="s">
        <v>11</v>
      </c>
      <c r="G645" s="313"/>
      <c r="H645" s="313"/>
      <c r="I645" s="313"/>
      <c r="J645" s="313"/>
      <c r="K645" s="313"/>
      <c r="L645" s="313"/>
      <c r="M645" s="313"/>
      <c r="N645" s="313"/>
      <c r="O645" s="313"/>
      <c r="P645" s="313"/>
      <c r="Q645" s="313"/>
      <c r="R645" s="313">
        <v>41.9</v>
      </c>
      <c r="S645" s="313"/>
      <c r="T645" s="313"/>
    </row>
    <row r="646" spans="1:20" ht="15" customHeight="1">
      <c r="A646" s="313" t="s">
        <v>309</v>
      </c>
      <c r="B646" s="313" t="s">
        <v>269</v>
      </c>
      <c r="C646" s="313" t="s">
        <v>7</v>
      </c>
      <c r="D646" s="313" t="s">
        <v>337</v>
      </c>
      <c r="E646" s="313" t="s">
        <v>13</v>
      </c>
      <c r="F646" s="313" t="s">
        <v>11</v>
      </c>
      <c r="G646" s="313"/>
      <c r="H646" s="313"/>
      <c r="I646" s="313"/>
      <c r="J646" s="313"/>
      <c r="K646" s="313"/>
      <c r="L646" s="313"/>
      <c r="M646" s="313"/>
      <c r="N646" s="313"/>
      <c r="O646" s="313"/>
      <c r="P646" s="313"/>
      <c r="Q646" s="313"/>
      <c r="R646" s="313">
        <v>41.9</v>
      </c>
      <c r="S646" s="313"/>
      <c r="T646" s="313"/>
    </row>
    <row r="647" spans="1:20" ht="15" customHeight="1">
      <c r="A647" s="313" t="s">
        <v>309</v>
      </c>
      <c r="B647" s="313" t="s">
        <v>275</v>
      </c>
      <c r="C647" s="313" t="s">
        <v>7</v>
      </c>
      <c r="D647" s="313" t="s">
        <v>337</v>
      </c>
      <c r="E647" s="313" t="s">
        <v>13</v>
      </c>
      <c r="F647" s="313" t="s">
        <v>11</v>
      </c>
      <c r="G647" s="313"/>
      <c r="H647" s="313"/>
      <c r="I647" s="313"/>
      <c r="J647" s="313"/>
      <c r="K647" s="313"/>
      <c r="L647" s="313"/>
      <c r="M647" s="313"/>
      <c r="N647" s="313"/>
      <c r="O647" s="313"/>
      <c r="P647" s="313"/>
      <c r="Q647" s="313"/>
      <c r="R647" s="313">
        <v>14</v>
      </c>
      <c r="S647" s="313">
        <v>0</v>
      </c>
      <c r="T647" s="313">
        <v>41.9</v>
      </c>
    </row>
    <row r="648" spans="1:20" ht="15" customHeight="1">
      <c r="A648" s="313" t="s">
        <v>309</v>
      </c>
      <c r="B648" s="313" t="s">
        <v>273</v>
      </c>
      <c r="C648" s="313" t="s">
        <v>7</v>
      </c>
      <c r="D648" s="313" t="s">
        <v>337</v>
      </c>
      <c r="E648" s="313" t="s">
        <v>13</v>
      </c>
      <c r="F648" s="313" t="s">
        <v>11</v>
      </c>
      <c r="G648" s="313"/>
      <c r="H648" s="313"/>
      <c r="I648" s="313"/>
      <c r="J648" s="313"/>
      <c r="K648" s="313"/>
      <c r="L648" s="313"/>
      <c r="M648" s="313"/>
      <c r="N648" s="313"/>
      <c r="O648" s="313"/>
      <c r="P648" s="313"/>
      <c r="Q648" s="313"/>
      <c r="R648" s="313">
        <v>14</v>
      </c>
      <c r="S648" s="313">
        <v>0</v>
      </c>
      <c r="T648" s="313">
        <v>41.9</v>
      </c>
    </row>
    <row r="649" spans="1:20" ht="15" customHeight="1">
      <c r="A649" s="313" t="s">
        <v>309</v>
      </c>
      <c r="B649" s="313" t="s">
        <v>270</v>
      </c>
      <c r="C649" s="313" t="s">
        <v>7</v>
      </c>
      <c r="D649" s="313" t="s">
        <v>337</v>
      </c>
      <c r="E649" s="313" t="s">
        <v>13</v>
      </c>
      <c r="F649" s="313" t="s">
        <v>11</v>
      </c>
      <c r="G649" s="313"/>
      <c r="H649" s="313"/>
      <c r="I649" s="313"/>
      <c r="J649" s="313"/>
      <c r="K649" s="313"/>
      <c r="L649" s="313"/>
      <c r="M649" s="313"/>
      <c r="N649" s="313"/>
      <c r="O649" s="313"/>
      <c r="P649" s="313"/>
      <c r="Q649" s="313"/>
      <c r="R649" s="313">
        <v>41.9</v>
      </c>
      <c r="S649" s="313"/>
      <c r="T649" s="313"/>
    </row>
    <row r="650" spans="1:20" ht="15" customHeight="1">
      <c r="A650" s="313" t="s">
        <v>309</v>
      </c>
      <c r="B650" s="313" t="s">
        <v>272</v>
      </c>
      <c r="C650" s="313" t="s">
        <v>7</v>
      </c>
      <c r="D650" s="313" t="s">
        <v>337</v>
      </c>
      <c r="E650" s="313" t="s">
        <v>13</v>
      </c>
      <c r="F650" s="313" t="s">
        <v>11</v>
      </c>
      <c r="G650" s="313"/>
      <c r="H650" s="313"/>
      <c r="I650" s="313"/>
      <c r="J650" s="313"/>
      <c r="K650" s="313"/>
      <c r="L650" s="313"/>
      <c r="M650" s="313"/>
      <c r="N650" s="313"/>
      <c r="O650" s="313"/>
      <c r="P650" s="313"/>
      <c r="Q650" s="313"/>
      <c r="R650" s="313">
        <v>14</v>
      </c>
      <c r="S650" s="313">
        <v>0</v>
      </c>
      <c r="T650" s="313">
        <v>41.9</v>
      </c>
    </row>
    <row r="651" spans="1:20" ht="15" customHeight="1">
      <c r="A651" s="313" t="s">
        <v>309</v>
      </c>
      <c r="B651" s="313" t="s">
        <v>274</v>
      </c>
      <c r="C651" s="313" t="s">
        <v>7</v>
      </c>
      <c r="D651" s="313" t="s">
        <v>337</v>
      </c>
      <c r="E651" s="313" t="s">
        <v>13</v>
      </c>
      <c r="F651" s="313" t="s">
        <v>11</v>
      </c>
      <c r="G651" s="313"/>
      <c r="H651" s="313"/>
      <c r="I651" s="313"/>
      <c r="J651" s="313"/>
      <c r="K651" s="313"/>
      <c r="L651" s="313"/>
      <c r="M651" s="313"/>
      <c r="N651" s="313"/>
      <c r="O651" s="313"/>
      <c r="P651" s="313"/>
      <c r="Q651" s="313"/>
      <c r="R651" s="313">
        <v>14</v>
      </c>
      <c r="S651" s="313">
        <v>0</v>
      </c>
      <c r="T651" s="313">
        <v>41.9</v>
      </c>
    </row>
    <row r="652" spans="1:20" ht="15" customHeight="1">
      <c r="A652" s="313" t="s">
        <v>309</v>
      </c>
      <c r="B652" s="313" t="s">
        <v>276</v>
      </c>
      <c r="C652" s="313" t="s">
        <v>7</v>
      </c>
      <c r="D652" s="313" t="s">
        <v>337</v>
      </c>
      <c r="E652" s="313" t="s">
        <v>13</v>
      </c>
      <c r="F652" s="313" t="s">
        <v>11</v>
      </c>
      <c r="G652" s="313"/>
      <c r="H652" s="313"/>
      <c r="I652" s="313"/>
      <c r="J652" s="313"/>
      <c r="K652" s="313"/>
      <c r="L652" s="313"/>
      <c r="M652" s="313"/>
      <c r="N652" s="313"/>
      <c r="O652" s="313"/>
      <c r="P652" s="313"/>
      <c r="Q652" s="313"/>
      <c r="R652" s="313">
        <v>14</v>
      </c>
      <c r="S652" s="313">
        <v>0</v>
      </c>
      <c r="T652" s="313">
        <v>41.9</v>
      </c>
    </row>
    <row r="653" spans="1:20" ht="15" customHeight="1">
      <c r="A653" s="313" t="s">
        <v>309</v>
      </c>
      <c r="B653" s="313" t="s">
        <v>271</v>
      </c>
      <c r="C653" s="313" t="s">
        <v>7</v>
      </c>
      <c r="D653" s="313" t="s">
        <v>337</v>
      </c>
      <c r="E653" s="313" t="s">
        <v>13</v>
      </c>
      <c r="F653" s="313" t="s">
        <v>11</v>
      </c>
      <c r="G653" s="313"/>
      <c r="H653" s="313"/>
      <c r="I653" s="313"/>
      <c r="J653" s="313"/>
      <c r="K653" s="313"/>
      <c r="L653" s="313"/>
      <c r="M653" s="313"/>
      <c r="N653" s="313"/>
      <c r="O653" s="313"/>
      <c r="P653" s="313"/>
      <c r="Q653" s="313"/>
      <c r="R653" s="313">
        <v>14</v>
      </c>
      <c r="S653" s="313">
        <v>0</v>
      </c>
      <c r="T653" s="313">
        <v>41.9</v>
      </c>
    </row>
    <row r="654" spans="1:20" ht="15" customHeight="1">
      <c r="A654" s="313" t="s">
        <v>309</v>
      </c>
      <c r="B654" s="313" t="s">
        <v>290</v>
      </c>
      <c r="C654" s="313" t="s">
        <v>7</v>
      </c>
      <c r="D654" s="313" t="s">
        <v>337</v>
      </c>
      <c r="E654" s="313" t="s">
        <v>13</v>
      </c>
      <c r="F654" s="313" t="s">
        <v>11</v>
      </c>
      <c r="G654" s="313"/>
      <c r="H654" s="313"/>
      <c r="I654" s="313"/>
      <c r="J654" s="313"/>
      <c r="K654" s="313"/>
      <c r="L654" s="313"/>
      <c r="M654" s="313"/>
      <c r="N654" s="313"/>
      <c r="O654" s="313"/>
      <c r="P654" s="313"/>
      <c r="Q654" s="313"/>
      <c r="R654" s="313">
        <v>6.62</v>
      </c>
      <c r="S654" s="313">
        <v>0</v>
      </c>
      <c r="T654" s="313">
        <v>22.4</v>
      </c>
    </row>
    <row r="655" spans="1:20" ht="15" customHeight="1">
      <c r="A655" s="313" t="s">
        <v>309</v>
      </c>
      <c r="B655" s="313" t="s">
        <v>291</v>
      </c>
      <c r="C655" s="313" t="s">
        <v>7</v>
      </c>
      <c r="D655" s="313" t="s">
        <v>337</v>
      </c>
      <c r="E655" s="313" t="s">
        <v>13</v>
      </c>
      <c r="F655" s="313" t="s">
        <v>11</v>
      </c>
      <c r="G655" s="313"/>
      <c r="H655" s="313"/>
      <c r="I655" s="313"/>
      <c r="J655" s="313"/>
      <c r="K655" s="313"/>
      <c r="L655" s="313"/>
      <c r="M655" s="313"/>
      <c r="N655" s="313"/>
      <c r="O655" s="313"/>
      <c r="P655" s="313"/>
      <c r="Q655" s="313"/>
      <c r="R655" s="313">
        <v>22.5</v>
      </c>
      <c r="S655" s="313">
        <v>0</v>
      </c>
      <c r="T655" s="313">
        <v>67.099999999999994</v>
      </c>
    </row>
    <row r="656" spans="1:20" ht="15" customHeight="1">
      <c r="A656" s="313" t="s">
        <v>309</v>
      </c>
      <c r="B656" s="313" t="s">
        <v>292</v>
      </c>
      <c r="C656" s="313" t="s">
        <v>7</v>
      </c>
      <c r="D656" s="313" t="s">
        <v>337</v>
      </c>
      <c r="E656" s="313" t="s">
        <v>13</v>
      </c>
      <c r="F656" s="313" t="s">
        <v>11</v>
      </c>
      <c r="G656" s="313"/>
      <c r="H656" s="313"/>
      <c r="I656" s="313"/>
      <c r="J656" s="313"/>
      <c r="K656" s="313"/>
      <c r="L656" s="313"/>
      <c r="M656" s="313"/>
      <c r="N656" s="313"/>
      <c r="O656" s="313"/>
      <c r="P656" s="313"/>
      <c r="Q656" s="313"/>
      <c r="R656" s="313">
        <v>18.600000000000001</v>
      </c>
      <c r="S656" s="313">
        <v>0</v>
      </c>
      <c r="T656" s="313">
        <v>55.9</v>
      </c>
    </row>
    <row r="657" spans="1:20" ht="15" customHeight="1">
      <c r="A657" s="313" t="s">
        <v>309</v>
      </c>
      <c r="B657" s="313" t="s">
        <v>289</v>
      </c>
      <c r="C657" s="313" t="s">
        <v>7</v>
      </c>
      <c r="D657" s="313" t="s">
        <v>337</v>
      </c>
      <c r="E657" s="313" t="s">
        <v>13</v>
      </c>
      <c r="F657" s="313" t="s">
        <v>11</v>
      </c>
      <c r="G657" s="313"/>
      <c r="H657" s="313"/>
      <c r="I657" s="313"/>
      <c r="J657" s="313"/>
      <c r="K657" s="313"/>
      <c r="L657" s="313"/>
      <c r="M657" s="313"/>
      <c r="N657" s="313"/>
      <c r="O657" s="313"/>
      <c r="P657" s="313"/>
      <c r="Q657" s="313"/>
      <c r="R657" s="313">
        <v>47.7</v>
      </c>
      <c r="S657" s="313">
        <v>0</v>
      </c>
      <c r="T657" s="313">
        <v>67.099999999999994</v>
      </c>
    </row>
    <row r="658" spans="1:20" ht="15" customHeight="1">
      <c r="A658" s="313" t="s">
        <v>309</v>
      </c>
      <c r="B658" s="313" t="s">
        <v>285</v>
      </c>
      <c r="C658" s="313" t="s">
        <v>7</v>
      </c>
      <c r="D658" s="313" t="s">
        <v>337</v>
      </c>
      <c r="E658" s="313" t="s">
        <v>13</v>
      </c>
      <c r="F658" s="313" t="s">
        <v>11</v>
      </c>
      <c r="G658" s="313"/>
      <c r="H658" s="313"/>
      <c r="I658" s="313"/>
      <c r="J658" s="313"/>
      <c r="K658" s="313"/>
      <c r="L658" s="313"/>
      <c r="M658" s="313"/>
      <c r="N658" s="313"/>
      <c r="O658" s="313"/>
      <c r="P658" s="313"/>
      <c r="Q658" s="313"/>
      <c r="R658" s="313">
        <v>47.7</v>
      </c>
      <c r="S658" s="313">
        <v>0</v>
      </c>
      <c r="T658" s="313">
        <v>67.099999999999994</v>
      </c>
    </row>
    <row r="659" spans="1:20" ht="15" customHeight="1">
      <c r="A659" s="313" t="s">
        <v>309</v>
      </c>
      <c r="B659" s="313" t="s">
        <v>298</v>
      </c>
      <c r="C659" s="313" t="s">
        <v>7</v>
      </c>
      <c r="D659" s="313" t="s">
        <v>337</v>
      </c>
      <c r="E659" s="313" t="s">
        <v>13</v>
      </c>
      <c r="F659" s="313" t="s">
        <v>11</v>
      </c>
      <c r="G659" s="313"/>
      <c r="H659" s="313"/>
      <c r="I659" s="313"/>
      <c r="J659" s="313"/>
      <c r="K659" s="313"/>
      <c r="L659" s="313"/>
      <c r="M659" s="313"/>
      <c r="N659" s="313"/>
      <c r="O659" s="313"/>
      <c r="P659" s="313"/>
      <c r="Q659" s="313"/>
      <c r="R659" s="313">
        <v>18.899999999999999</v>
      </c>
      <c r="S659" s="313">
        <v>0</v>
      </c>
      <c r="T659" s="313">
        <v>64.2</v>
      </c>
    </row>
    <row r="660" spans="1:20" ht="15" customHeight="1">
      <c r="A660" s="313" t="s">
        <v>309</v>
      </c>
      <c r="B660" s="313" t="s">
        <v>299</v>
      </c>
      <c r="C660" s="313" t="s">
        <v>7</v>
      </c>
      <c r="D660" s="313" t="s">
        <v>337</v>
      </c>
      <c r="E660" s="313" t="s">
        <v>13</v>
      </c>
      <c r="F660" s="313" t="s">
        <v>11</v>
      </c>
      <c r="G660" s="313"/>
      <c r="H660" s="313"/>
      <c r="I660" s="313"/>
      <c r="J660" s="313"/>
      <c r="K660" s="313"/>
      <c r="L660" s="313"/>
      <c r="M660" s="313"/>
      <c r="N660" s="313"/>
      <c r="O660" s="313"/>
      <c r="P660" s="313"/>
      <c r="Q660" s="313"/>
      <c r="R660" s="313">
        <v>120</v>
      </c>
      <c r="S660" s="313">
        <v>0</v>
      </c>
      <c r="T660" s="313">
        <v>364</v>
      </c>
    </row>
    <row r="661" spans="1:20" ht="15" customHeight="1">
      <c r="A661" s="313" t="s">
        <v>310</v>
      </c>
      <c r="B661" s="313" t="s">
        <v>297</v>
      </c>
      <c r="C661" s="313" t="s">
        <v>7</v>
      </c>
      <c r="D661" s="313" t="s">
        <v>337</v>
      </c>
      <c r="E661" s="313" t="s">
        <v>13</v>
      </c>
      <c r="F661" s="313" t="s">
        <v>11</v>
      </c>
      <c r="G661" s="313"/>
      <c r="H661" s="313" t="s">
        <v>1000</v>
      </c>
      <c r="I661" s="313"/>
      <c r="J661" s="313"/>
      <c r="K661" s="313"/>
      <c r="L661" s="313" t="s">
        <v>1000</v>
      </c>
      <c r="M661" s="313"/>
      <c r="N661" s="313"/>
      <c r="O661" s="313"/>
      <c r="P661" s="313"/>
      <c r="Q661" s="313"/>
      <c r="R661" s="313">
        <v>0.72</v>
      </c>
      <c r="S661" s="313">
        <v>0</v>
      </c>
      <c r="T661" s="313">
        <v>364</v>
      </c>
    </row>
    <row r="662" spans="1:20" ht="15" customHeight="1">
      <c r="A662" s="313" t="s">
        <v>310</v>
      </c>
      <c r="B662" s="313" t="s">
        <v>293</v>
      </c>
      <c r="C662" s="313" t="s">
        <v>7</v>
      </c>
      <c r="D662" s="313" t="s">
        <v>337</v>
      </c>
      <c r="E662" s="313" t="s">
        <v>13</v>
      </c>
      <c r="F662" s="313" t="s">
        <v>11</v>
      </c>
      <c r="G662" s="313"/>
      <c r="H662" s="313"/>
      <c r="I662" s="313"/>
      <c r="J662" s="313"/>
      <c r="K662" s="313"/>
      <c r="L662" s="313"/>
      <c r="M662" s="313"/>
      <c r="N662" s="313"/>
      <c r="O662" s="313"/>
      <c r="P662" s="313"/>
      <c r="Q662" s="313"/>
      <c r="R662" s="313">
        <v>0.72</v>
      </c>
      <c r="S662" s="313">
        <v>0</v>
      </c>
      <c r="T662" s="313">
        <v>364</v>
      </c>
    </row>
    <row r="663" spans="1:20" ht="15" customHeight="1">
      <c r="A663" s="313" t="s">
        <v>310</v>
      </c>
      <c r="B663" s="313" t="s">
        <v>258</v>
      </c>
      <c r="C663" s="313" t="s">
        <v>7</v>
      </c>
      <c r="D663" s="313" t="s">
        <v>337</v>
      </c>
      <c r="E663" s="313" t="s">
        <v>13</v>
      </c>
      <c r="F663" s="313" t="s">
        <v>11</v>
      </c>
      <c r="G663" s="313"/>
      <c r="H663" s="313"/>
      <c r="I663" s="313"/>
      <c r="J663" s="313"/>
      <c r="K663" s="313"/>
      <c r="L663" s="313"/>
      <c r="M663" s="313"/>
      <c r="N663" s="313"/>
      <c r="O663" s="313"/>
      <c r="P663" s="313"/>
      <c r="Q663" s="313"/>
      <c r="R663" s="313">
        <v>429</v>
      </c>
      <c r="S663" s="313"/>
      <c r="T663" s="313"/>
    </row>
    <row r="664" spans="1:20" ht="15" customHeight="1">
      <c r="A664" s="313" t="s">
        <v>310</v>
      </c>
      <c r="B664" s="313" t="s">
        <v>254</v>
      </c>
      <c r="C664" s="313" t="s">
        <v>7</v>
      </c>
      <c r="D664" s="313" t="s">
        <v>337</v>
      </c>
      <c r="E664" s="313" t="s">
        <v>13</v>
      </c>
      <c r="F664" s="313" t="s">
        <v>11</v>
      </c>
      <c r="G664" s="313"/>
      <c r="H664" s="313"/>
      <c r="I664" s="313"/>
      <c r="J664" s="313"/>
      <c r="K664" s="313"/>
      <c r="L664" s="313"/>
      <c r="M664" s="313"/>
      <c r="N664" s="313"/>
      <c r="O664" s="313"/>
      <c r="P664" s="313"/>
      <c r="Q664" s="313"/>
      <c r="R664" s="313">
        <v>429</v>
      </c>
      <c r="S664" s="313"/>
      <c r="T664" s="313"/>
    </row>
    <row r="665" spans="1:20" ht="15" customHeight="1">
      <c r="A665" s="313" t="s">
        <v>310</v>
      </c>
      <c r="B665" s="313" t="s">
        <v>259</v>
      </c>
      <c r="C665" s="313" t="s">
        <v>7</v>
      </c>
      <c r="D665" s="313" t="s">
        <v>337</v>
      </c>
      <c r="E665" s="313" t="s">
        <v>13</v>
      </c>
      <c r="F665" s="313" t="s">
        <v>11</v>
      </c>
      <c r="G665" s="313"/>
      <c r="H665" s="313"/>
      <c r="I665" s="313"/>
      <c r="J665" s="313"/>
      <c r="K665" s="313"/>
      <c r="L665" s="313"/>
      <c r="M665" s="313"/>
      <c r="N665" s="313"/>
      <c r="O665" s="313"/>
      <c r="P665" s="313"/>
      <c r="Q665" s="313"/>
      <c r="R665" s="313">
        <v>429</v>
      </c>
      <c r="S665" s="313"/>
      <c r="T665" s="313"/>
    </row>
    <row r="666" spans="1:20" ht="15" customHeight="1">
      <c r="A666" s="313" t="s">
        <v>310</v>
      </c>
      <c r="B666" s="313" t="s">
        <v>261</v>
      </c>
      <c r="C666" s="313" t="s">
        <v>7</v>
      </c>
      <c r="D666" s="313" t="s">
        <v>337</v>
      </c>
      <c r="E666" s="313" t="s">
        <v>13</v>
      </c>
      <c r="F666" s="313" t="s">
        <v>11</v>
      </c>
      <c r="G666" s="313"/>
      <c r="H666" s="313"/>
      <c r="I666" s="313"/>
      <c r="J666" s="313"/>
      <c r="K666" s="313"/>
      <c r="L666" s="313"/>
      <c r="M666" s="313"/>
      <c r="N666" s="313"/>
      <c r="O666" s="313"/>
      <c r="P666" s="313"/>
      <c r="Q666" s="313"/>
      <c r="R666" s="313">
        <v>195</v>
      </c>
      <c r="S666" s="313">
        <v>0</v>
      </c>
      <c r="T666" s="313">
        <v>429</v>
      </c>
    </row>
    <row r="667" spans="1:20" ht="15" customHeight="1">
      <c r="A667" s="313" t="s">
        <v>310</v>
      </c>
      <c r="B667" s="313" t="s">
        <v>266</v>
      </c>
      <c r="C667" s="313" t="s">
        <v>7</v>
      </c>
      <c r="D667" s="313" t="s">
        <v>337</v>
      </c>
      <c r="E667" s="313" t="s">
        <v>13</v>
      </c>
      <c r="F667" s="313" t="s">
        <v>11</v>
      </c>
      <c r="G667" s="313"/>
      <c r="H667" s="313"/>
      <c r="I667" s="313"/>
      <c r="J667" s="313"/>
      <c r="K667" s="313"/>
      <c r="L667" s="313"/>
      <c r="M667" s="313"/>
      <c r="N667" s="313"/>
      <c r="O667" s="313"/>
      <c r="P667" s="313"/>
      <c r="Q667" s="313"/>
      <c r="R667" s="313">
        <v>234</v>
      </c>
      <c r="S667" s="313">
        <v>0</v>
      </c>
      <c r="T667" s="313">
        <v>429</v>
      </c>
    </row>
    <row r="668" spans="1:20" ht="15" customHeight="1">
      <c r="A668" s="313" t="s">
        <v>310</v>
      </c>
      <c r="B668" s="313" t="s">
        <v>260</v>
      </c>
      <c r="C668" s="313" t="s">
        <v>7</v>
      </c>
      <c r="D668" s="313" t="s">
        <v>337</v>
      </c>
      <c r="E668" s="313" t="s">
        <v>13</v>
      </c>
      <c r="F668" s="313" t="s">
        <v>11</v>
      </c>
      <c r="G668" s="313"/>
      <c r="H668" s="313"/>
      <c r="I668" s="313"/>
      <c r="J668" s="313"/>
      <c r="K668" s="313"/>
      <c r="L668" s="313"/>
      <c r="M668" s="313"/>
      <c r="N668" s="313"/>
      <c r="O668" s="313"/>
      <c r="P668" s="313"/>
      <c r="Q668" s="313"/>
      <c r="R668" s="313">
        <v>195</v>
      </c>
      <c r="S668" s="313">
        <v>0</v>
      </c>
      <c r="T668" s="313">
        <v>429</v>
      </c>
    </row>
    <row r="669" spans="1:20" ht="15" customHeight="1">
      <c r="A669" s="313" t="s">
        <v>310</v>
      </c>
      <c r="B669" s="313" t="s">
        <v>265</v>
      </c>
      <c r="C669" s="313" t="s">
        <v>7</v>
      </c>
      <c r="D669" s="313" t="s">
        <v>337</v>
      </c>
      <c r="E669" s="313" t="s">
        <v>13</v>
      </c>
      <c r="F669" s="313" t="s">
        <v>11</v>
      </c>
      <c r="G669" s="313"/>
      <c r="H669" s="313"/>
      <c r="I669" s="313"/>
      <c r="J669" s="313"/>
      <c r="K669" s="313"/>
      <c r="L669" s="313"/>
      <c r="M669" s="313"/>
      <c r="N669" s="313"/>
      <c r="O669" s="313"/>
      <c r="P669" s="313"/>
      <c r="Q669" s="313"/>
      <c r="R669" s="313">
        <v>234</v>
      </c>
      <c r="S669" s="313">
        <v>0</v>
      </c>
      <c r="T669" s="313">
        <v>429</v>
      </c>
    </row>
    <row r="670" spans="1:20" ht="15" customHeight="1">
      <c r="A670" s="313" t="s">
        <v>310</v>
      </c>
      <c r="B670" s="313" t="s">
        <v>263</v>
      </c>
      <c r="C670" s="313" t="s">
        <v>7</v>
      </c>
      <c r="D670" s="313" t="s">
        <v>337</v>
      </c>
      <c r="E670" s="313" t="s">
        <v>13</v>
      </c>
      <c r="F670" s="313" t="s">
        <v>11</v>
      </c>
      <c r="G670" s="313"/>
      <c r="H670" s="313"/>
      <c r="I670" s="313"/>
      <c r="J670" s="313"/>
      <c r="K670" s="313"/>
      <c r="L670" s="313"/>
      <c r="M670" s="313"/>
      <c r="N670" s="313"/>
      <c r="O670" s="313"/>
      <c r="P670" s="313"/>
      <c r="Q670" s="313"/>
      <c r="R670" s="313">
        <v>195</v>
      </c>
      <c r="S670" s="313">
        <v>0</v>
      </c>
      <c r="T670" s="313">
        <v>429</v>
      </c>
    </row>
    <row r="671" spans="1:20" ht="15" customHeight="1">
      <c r="A671" s="313" t="s">
        <v>310</v>
      </c>
      <c r="B671" s="313" t="s">
        <v>267</v>
      </c>
      <c r="C671" s="313" t="s">
        <v>7</v>
      </c>
      <c r="D671" s="313" t="s">
        <v>337</v>
      </c>
      <c r="E671" s="313" t="s">
        <v>13</v>
      </c>
      <c r="F671" s="313" t="s">
        <v>11</v>
      </c>
      <c r="G671" s="313"/>
      <c r="H671" s="313"/>
      <c r="I671" s="313"/>
      <c r="J671" s="313"/>
      <c r="K671" s="313"/>
      <c r="L671" s="313"/>
      <c r="M671" s="313"/>
      <c r="N671" s="313"/>
      <c r="O671" s="313"/>
      <c r="P671" s="313"/>
      <c r="Q671" s="313"/>
      <c r="R671" s="313">
        <v>117</v>
      </c>
      <c r="S671" s="313">
        <v>0</v>
      </c>
      <c r="T671" s="313">
        <v>429</v>
      </c>
    </row>
    <row r="672" spans="1:20" ht="15" customHeight="1">
      <c r="A672" s="313" t="s">
        <v>310</v>
      </c>
      <c r="B672" s="313" t="s">
        <v>268</v>
      </c>
      <c r="C672" s="313" t="s">
        <v>7</v>
      </c>
      <c r="D672" s="313" t="s">
        <v>337</v>
      </c>
      <c r="E672" s="313" t="s">
        <v>13</v>
      </c>
      <c r="F672" s="313" t="s">
        <v>11</v>
      </c>
      <c r="G672" s="313"/>
      <c r="H672" s="313"/>
      <c r="I672" s="313"/>
      <c r="J672" s="313"/>
      <c r="K672" s="313"/>
      <c r="L672" s="313"/>
      <c r="M672" s="313"/>
      <c r="N672" s="313"/>
      <c r="O672" s="313"/>
      <c r="P672" s="313"/>
      <c r="Q672" s="313"/>
      <c r="R672" s="313">
        <v>117</v>
      </c>
      <c r="S672" s="313">
        <v>0</v>
      </c>
      <c r="T672" s="313">
        <v>429</v>
      </c>
    </row>
    <row r="673" spans="1:20" ht="15" customHeight="1">
      <c r="A673" s="313" t="s">
        <v>310</v>
      </c>
      <c r="B673" s="313" t="s">
        <v>290</v>
      </c>
      <c r="C673" s="313" t="s">
        <v>7</v>
      </c>
      <c r="D673" s="313" t="s">
        <v>337</v>
      </c>
      <c r="E673" s="313" t="s">
        <v>13</v>
      </c>
      <c r="F673" s="313" t="s">
        <v>11</v>
      </c>
      <c r="G673" s="313"/>
      <c r="H673" s="313"/>
      <c r="I673" s="313"/>
      <c r="J673" s="313"/>
      <c r="K673" s="313"/>
      <c r="L673" s="313"/>
      <c r="M673" s="313"/>
      <c r="N673" s="313"/>
      <c r="O673" s="313"/>
      <c r="P673" s="313"/>
      <c r="Q673" s="313"/>
      <c r="R673" s="313">
        <v>0.42</v>
      </c>
      <c r="S673" s="313">
        <v>0</v>
      </c>
      <c r="T673" s="313">
        <v>22.4</v>
      </c>
    </row>
    <row r="674" spans="1:20" ht="15" customHeight="1">
      <c r="A674" s="313" t="s">
        <v>310</v>
      </c>
      <c r="B674" s="313" t="s">
        <v>291</v>
      </c>
      <c r="C674" s="313" t="s">
        <v>7</v>
      </c>
      <c r="D674" s="313" t="s">
        <v>337</v>
      </c>
      <c r="E674" s="313" t="s">
        <v>13</v>
      </c>
      <c r="F674" s="313" t="s">
        <v>11</v>
      </c>
      <c r="G674" s="313"/>
      <c r="H674" s="313"/>
      <c r="I674" s="313"/>
      <c r="J674" s="313"/>
      <c r="K674" s="313"/>
      <c r="L674" s="313"/>
      <c r="M674" s="313"/>
      <c r="N674" s="313"/>
      <c r="O674" s="313"/>
      <c r="P674" s="313"/>
      <c r="Q674" s="313"/>
      <c r="R674" s="313">
        <v>0.39</v>
      </c>
      <c r="S674" s="313">
        <v>0</v>
      </c>
      <c r="T674" s="313">
        <v>67.099999999999994</v>
      </c>
    </row>
    <row r="675" spans="1:20" ht="15" customHeight="1">
      <c r="A675" s="313" t="s">
        <v>310</v>
      </c>
      <c r="B675" s="313" t="s">
        <v>292</v>
      </c>
      <c r="C675" s="313" t="s">
        <v>7</v>
      </c>
      <c r="D675" s="313" t="s">
        <v>337</v>
      </c>
      <c r="E675" s="313" t="s">
        <v>13</v>
      </c>
      <c r="F675" s="313" t="s">
        <v>11</v>
      </c>
      <c r="G675" s="313"/>
      <c r="H675" s="313"/>
      <c r="I675" s="313"/>
      <c r="J675" s="313"/>
      <c r="K675" s="313"/>
      <c r="L675" s="313"/>
      <c r="M675" s="313"/>
      <c r="N675" s="313"/>
      <c r="O675" s="313"/>
      <c r="P675" s="313"/>
      <c r="Q675" s="313"/>
      <c r="R675" s="313">
        <v>0.4</v>
      </c>
      <c r="S675" s="313">
        <v>0</v>
      </c>
      <c r="T675" s="313">
        <v>55.9</v>
      </c>
    </row>
    <row r="676" spans="1:20" ht="15" customHeight="1">
      <c r="A676" s="313" t="s">
        <v>310</v>
      </c>
      <c r="B676" s="313" t="s">
        <v>289</v>
      </c>
      <c r="C676" s="313" t="s">
        <v>7</v>
      </c>
      <c r="D676" s="313" t="s">
        <v>337</v>
      </c>
      <c r="E676" s="313" t="s">
        <v>13</v>
      </c>
      <c r="F676" s="313" t="s">
        <v>11</v>
      </c>
      <c r="G676" s="313"/>
      <c r="H676" s="313"/>
      <c r="I676" s="313"/>
      <c r="J676" s="313"/>
      <c r="K676" s="313"/>
      <c r="L676" s="313"/>
      <c r="M676" s="313"/>
      <c r="N676" s="313"/>
      <c r="O676" s="313"/>
      <c r="P676" s="313"/>
      <c r="Q676" s="313"/>
      <c r="R676" s="313">
        <v>1.21</v>
      </c>
      <c r="S676" s="313">
        <v>0</v>
      </c>
      <c r="T676" s="313">
        <v>67.099999999999994</v>
      </c>
    </row>
    <row r="677" spans="1:20" ht="15" customHeight="1">
      <c r="A677" s="313" t="s">
        <v>310</v>
      </c>
      <c r="B677" s="313" t="s">
        <v>285</v>
      </c>
      <c r="C677" s="313" t="s">
        <v>7</v>
      </c>
      <c r="D677" s="313" t="s">
        <v>337</v>
      </c>
      <c r="E677" s="313" t="s">
        <v>13</v>
      </c>
      <c r="F677" s="313" t="s">
        <v>11</v>
      </c>
      <c r="G677" s="313"/>
      <c r="H677" s="313"/>
      <c r="I677" s="313"/>
      <c r="J677" s="313"/>
      <c r="K677" s="313"/>
      <c r="L677" s="313"/>
      <c r="M677" s="313"/>
      <c r="N677" s="313"/>
      <c r="O677" s="313"/>
      <c r="P677" s="313"/>
      <c r="Q677" s="313"/>
      <c r="R677" s="313">
        <v>1.21</v>
      </c>
      <c r="S677" s="313">
        <v>0</v>
      </c>
      <c r="T677" s="313">
        <v>67.099999999999994</v>
      </c>
    </row>
    <row r="678" spans="1:20" ht="15" customHeight="1">
      <c r="A678" s="313" t="s">
        <v>310</v>
      </c>
      <c r="B678" s="313" t="s">
        <v>298</v>
      </c>
      <c r="C678" s="313" t="s">
        <v>7</v>
      </c>
      <c r="D678" s="313" t="s">
        <v>337</v>
      </c>
      <c r="E678" s="313" t="s">
        <v>13</v>
      </c>
      <c r="F678" s="313" t="s">
        <v>11</v>
      </c>
      <c r="G678" s="313"/>
      <c r="H678" s="313"/>
      <c r="I678" s="313"/>
      <c r="J678" s="313"/>
      <c r="K678" s="313"/>
      <c r="L678" s="313"/>
      <c r="M678" s="313"/>
      <c r="N678" s="313"/>
      <c r="O678" s="313"/>
      <c r="P678" s="313"/>
      <c r="Q678" s="313"/>
      <c r="R678" s="313">
        <v>0.51</v>
      </c>
      <c r="S678" s="313">
        <v>0</v>
      </c>
      <c r="T678" s="313">
        <v>64.2</v>
      </c>
    </row>
    <row r="679" spans="1:20" ht="15" customHeight="1">
      <c r="A679" s="313" t="s">
        <v>310</v>
      </c>
      <c r="B679" s="313" t="s">
        <v>299</v>
      </c>
      <c r="C679" s="313" t="s">
        <v>7</v>
      </c>
      <c r="D679" s="313" t="s">
        <v>337</v>
      </c>
      <c r="E679" s="313" t="s">
        <v>13</v>
      </c>
      <c r="F679" s="313" t="s">
        <v>11</v>
      </c>
      <c r="G679" s="313"/>
      <c r="H679" s="313"/>
      <c r="I679" s="313"/>
      <c r="J679" s="313"/>
      <c r="K679" s="313"/>
      <c r="L679" s="313"/>
      <c r="M679" s="313"/>
      <c r="N679" s="313"/>
      <c r="O679" s="313"/>
      <c r="P679" s="313"/>
      <c r="Q679" s="313"/>
      <c r="R679" s="313">
        <v>0.21</v>
      </c>
      <c r="S679" s="313">
        <v>0</v>
      </c>
      <c r="T679" s="313">
        <v>364</v>
      </c>
    </row>
    <row r="680" spans="1:20" ht="15" customHeight="1">
      <c r="A680" s="313" t="s">
        <v>311</v>
      </c>
      <c r="B680" s="313" t="s">
        <v>297</v>
      </c>
      <c r="C680" s="313" t="s">
        <v>7</v>
      </c>
      <c r="D680" s="313" t="s">
        <v>337</v>
      </c>
      <c r="E680" s="313" t="s">
        <v>13</v>
      </c>
      <c r="F680" s="313" t="s">
        <v>11</v>
      </c>
      <c r="G680" s="313"/>
      <c r="H680" s="313" t="s">
        <v>1000</v>
      </c>
      <c r="I680" s="313"/>
      <c r="J680" s="313"/>
      <c r="K680" s="313"/>
      <c r="L680" s="313" t="s">
        <v>1000</v>
      </c>
      <c r="M680" s="313"/>
      <c r="N680" s="313"/>
      <c r="O680" s="313"/>
      <c r="P680" s="313"/>
      <c r="Q680" s="313"/>
      <c r="R680" s="313">
        <v>143</v>
      </c>
      <c r="S680" s="313">
        <v>0</v>
      </c>
      <c r="T680" s="313">
        <v>364</v>
      </c>
    </row>
    <row r="681" spans="1:20" ht="15" customHeight="1">
      <c r="A681" s="313" t="s">
        <v>311</v>
      </c>
      <c r="B681" s="313" t="s">
        <v>293</v>
      </c>
      <c r="C681" s="313" t="s">
        <v>7</v>
      </c>
      <c r="D681" s="313" t="s">
        <v>337</v>
      </c>
      <c r="E681" s="313" t="s">
        <v>13</v>
      </c>
      <c r="F681" s="313" t="s">
        <v>11</v>
      </c>
      <c r="G681" s="313"/>
      <c r="H681" s="313"/>
      <c r="I681" s="313"/>
      <c r="J681" s="313"/>
      <c r="K681" s="313"/>
      <c r="L681" s="313"/>
      <c r="M681" s="313"/>
      <c r="N681" s="313"/>
      <c r="O681" s="313"/>
      <c r="P681" s="313"/>
      <c r="Q681" s="313"/>
      <c r="R681" s="313">
        <v>143</v>
      </c>
      <c r="S681" s="313">
        <v>0</v>
      </c>
      <c r="T681" s="313">
        <v>364</v>
      </c>
    </row>
    <row r="682" spans="1:20" ht="15" customHeight="1">
      <c r="A682" s="313" t="s">
        <v>311</v>
      </c>
      <c r="B682" s="313" t="s">
        <v>258</v>
      </c>
      <c r="C682" s="313" t="s">
        <v>7</v>
      </c>
      <c r="D682" s="313" t="s">
        <v>337</v>
      </c>
      <c r="E682" s="313" t="s">
        <v>13</v>
      </c>
      <c r="F682" s="313" t="s">
        <v>11</v>
      </c>
      <c r="G682" s="313"/>
      <c r="H682" s="313"/>
      <c r="I682" s="313"/>
      <c r="J682" s="313"/>
      <c r="K682" s="313"/>
      <c r="L682" s="313"/>
      <c r="M682" s="313"/>
      <c r="N682" s="313"/>
      <c r="O682" s="313"/>
      <c r="P682" s="313"/>
      <c r="Q682" s="313"/>
      <c r="R682" s="313">
        <v>25.2</v>
      </c>
      <c r="S682" s="313"/>
      <c r="T682" s="313"/>
    </row>
    <row r="683" spans="1:20" ht="15" customHeight="1">
      <c r="A683" s="313" t="s">
        <v>311</v>
      </c>
      <c r="B683" s="313" t="s">
        <v>254</v>
      </c>
      <c r="C683" s="313" t="s">
        <v>7</v>
      </c>
      <c r="D683" s="313" t="s">
        <v>337</v>
      </c>
      <c r="E683" s="313" t="s">
        <v>13</v>
      </c>
      <c r="F683" s="313" t="s">
        <v>11</v>
      </c>
      <c r="G683" s="313"/>
      <c r="H683" s="313"/>
      <c r="I683" s="313"/>
      <c r="J683" s="313"/>
      <c r="K683" s="313"/>
      <c r="L683" s="313"/>
      <c r="M683" s="313"/>
      <c r="N683" s="313"/>
      <c r="O683" s="313"/>
      <c r="P683" s="313"/>
      <c r="Q683" s="313"/>
      <c r="R683" s="313">
        <v>25.2</v>
      </c>
      <c r="S683" s="313"/>
      <c r="T683" s="313"/>
    </row>
    <row r="684" spans="1:20" ht="15" customHeight="1">
      <c r="A684" s="313" t="s">
        <v>311</v>
      </c>
      <c r="B684" s="313" t="s">
        <v>277</v>
      </c>
      <c r="C684" s="313" t="s">
        <v>7</v>
      </c>
      <c r="D684" s="313" t="s">
        <v>337</v>
      </c>
      <c r="E684" s="313" t="s">
        <v>13</v>
      </c>
      <c r="F684" s="313" t="s">
        <v>11</v>
      </c>
      <c r="G684" s="313"/>
      <c r="H684" s="313"/>
      <c r="I684" s="313"/>
      <c r="J684" s="313"/>
      <c r="K684" s="313"/>
      <c r="L684" s="313"/>
      <c r="M684" s="313"/>
      <c r="N684" s="313"/>
      <c r="O684" s="313"/>
      <c r="P684" s="313"/>
      <c r="Q684" s="313"/>
      <c r="R684" s="313">
        <v>25.2</v>
      </c>
      <c r="S684" s="313"/>
      <c r="T684" s="313"/>
    </row>
    <row r="685" spans="1:20" ht="15" customHeight="1">
      <c r="A685" s="313" t="s">
        <v>311</v>
      </c>
      <c r="B685" s="313" t="s">
        <v>280</v>
      </c>
      <c r="C685" s="313" t="s">
        <v>7</v>
      </c>
      <c r="D685" s="313" t="s">
        <v>337</v>
      </c>
      <c r="E685" s="313" t="s">
        <v>13</v>
      </c>
      <c r="F685" s="313" t="s">
        <v>11</v>
      </c>
      <c r="G685" s="313"/>
      <c r="H685" s="313"/>
      <c r="I685" s="313"/>
      <c r="J685" s="313"/>
      <c r="K685" s="313"/>
      <c r="L685" s="313"/>
      <c r="M685" s="313"/>
      <c r="N685" s="313"/>
      <c r="O685" s="313"/>
      <c r="P685" s="313"/>
      <c r="Q685" s="313"/>
      <c r="R685" s="313">
        <v>25.2</v>
      </c>
      <c r="S685" s="313"/>
      <c r="T685" s="313"/>
    </row>
    <row r="686" spans="1:20" ht="15" customHeight="1">
      <c r="A686" s="313" t="s">
        <v>311</v>
      </c>
      <c r="B686" s="313" t="s">
        <v>281</v>
      </c>
      <c r="C686" s="313" t="s">
        <v>7</v>
      </c>
      <c r="D686" s="313" t="s">
        <v>337</v>
      </c>
      <c r="E686" s="313" t="s">
        <v>13</v>
      </c>
      <c r="F686" s="313" t="s">
        <v>11</v>
      </c>
      <c r="G686" s="313"/>
      <c r="H686" s="313"/>
      <c r="I686" s="313"/>
      <c r="J686" s="313"/>
      <c r="K686" s="313"/>
      <c r="L686" s="313"/>
      <c r="M686" s="313"/>
      <c r="N686" s="313"/>
      <c r="O686" s="313"/>
      <c r="P686" s="313"/>
      <c r="Q686" s="313"/>
      <c r="R686" s="313">
        <v>25.2</v>
      </c>
      <c r="S686" s="313"/>
      <c r="T686" s="313"/>
    </row>
    <row r="687" spans="1:20" ht="15" customHeight="1">
      <c r="A687" s="313" t="s">
        <v>311</v>
      </c>
      <c r="B687" s="313" t="s">
        <v>282</v>
      </c>
      <c r="C687" s="313" t="s">
        <v>7</v>
      </c>
      <c r="D687" s="313" t="s">
        <v>337</v>
      </c>
      <c r="E687" s="313" t="s">
        <v>13</v>
      </c>
      <c r="F687" s="313" t="s">
        <v>11</v>
      </c>
      <c r="G687" s="313"/>
      <c r="H687" s="313"/>
      <c r="I687" s="313"/>
      <c r="J687" s="313"/>
      <c r="K687" s="313"/>
      <c r="L687" s="313"/>
      <c r="M687" s="313"/>
      <c r="N687" s="313"/>
      <c r="O687" s="313"/>
      <c r="P687" s="313"/>
      <c r="Q687" s="313"/>
      <c r="R687" s="313">
        <v>25.2</v>
      </c>
      <c r="S687" s="313"/>
      <c r="T687" s="313"/>
    </row>
    <row r="688" spans="1:20" ht="15" customHeight="1">
      <c r="A688" s="313" t="s">
        <v>311</v>
      </c>
      <c r="B688" s="313" t="s">
        <v>283</v>
      </c>
      <c r="C688" s="313" t="s">
        <v>7</v>
      </c>
      <c r="D688" s="313" t="s">
        <v>337</v>
      </c>
      <c r="E688" s="313" t="s">
        <v>13</v>
      </c>
      <c r="F688" s="313" t="s">
        <v>11</v>
      </c>
      <c r="G688" s="313"/>
      <c r="H688" s="313"/>
      <c r="I688" s="313"/>
      <c r="J688" s="313"/>
      <c r="K688" s="313"/>
      <c r="L688" s="313"/>
      <c r="M688" s="313"/>
      <c r="N688" s="313"/>
      <c r="O688" s="313"/>
      <c r="P688" s="313"/>
      <c r="Q688" s="313"/>
      <c r="R688" s="313">
        <v>25.2</v>
      </c>
      <c r="S688" s="313"/>
      <c r="T688" s="313"/>
    </row>
    <row r="689" spans="1:20" ht="15" customHeight="1">
      <c r="A689" s="313" t="s">
        <v>311</v>
      </c>
      <c r="B689" s="313" t="s">
        <v>290</v>
      </c>
      <c r="C689" s="313" t="s">
        <v>7</v>
      </c>
      <c r="D689" s="313" t="s">
        <v>337</v>
      </c>
      <c r="E689" s="313" t="s">
        <v>13</v>
      </c>
      <c r="F689" s="313" t="s">
        <v>11</v>
      </c>
      <c r="G689" s="313"/>
      <c r="H689" s="313"/>
      <c r="I689" s="313"/>
      <c r="J689" s="313"/>
      <c r="K689" s="313"/>
      <c r="L689" s="313"/>
      <c r="M689" s="313"/>
      <c r="N689" s="313"/>
      <c r="O689" s="313"/>
      <c r="P689" s="313"/>
      <c r="Q689" s="313"/>
      <c r="R689" s="313">
        <v>10</v>
      </c>
      <c r="S689" s="313">
        <v>0</v>
      </c>
      <c r="T689" s="313">
        <v>22.4</v>
      </c>
    </row>
    <row r="690" spans="1:20" ht="15" customHeight="1">
      <c r="A690" s="313" t="s">
        <v>311</v>
      </c>
      <c r="B690" s="313" t="s">
        <v>291</v>
      </c>
      <c r="C690" s="313" t="s">
        <v>7</v>
      </c>
      <c r="D690" s="313" t="s">
        <v>337</v>
      </c>
      <c r="E690" s="313" t="s">
        <v>13</v>
      </c>
      <c r="F690" s="313" t="s">
        <v>11</v>
      </c>
      <c r="G690" s="313"/>
      <c r="H690" s="313"/>
      <c r="I690" s="313"/>
      <c r="J690" s="313"/>
      <c r="K690" s="313"/>
      <c r="L690" s="313"/>
      <c r="M690" s="313"/>
      <c r="N690" s="313"/>
      <c r="O690" s="313"/>
      <c r="P690" s="313"/>
      <c r="Q690" s="313"/>
      <c r="R690" s="313">
        <v>25.9</v>
      </c>
      <c r="S690" s="313">
        <v>0</v>
      </c>
      <c r="T690" s="313">
        <v>67.099999999999994</v>
      </c>
    </row>
    <row r="691" spans="1:20" ht="15" customHeight="1">
      <c r="A691" s="313" t="s">
        <v>311</v>
      </c>
      <c r="B691" s="313" t="s">
        <v>292</v>
      </c>
      <c r="C691" s="313" t="s">
        <v>7</v>
      </c>
      <c r="D691" s="313" t="s">
        <v>337</v>
      </c>
      <c r="E691" s="313" t="s">
        <v>13</v>
      </c>
      <c r="F691" s="313" t="s">
        <v>11</v>
      </c>
      <c r="G691" s="313"/>
      <c r="H691" s="313"/>
      <c r="I691" s="313"/>
      <c r="J691" s="313"/>
      <c r="K691" s="313"/>
      <c r="L691" s="313"/>
      <c r="M691" s="313"/>
      <c r="N691" s="313"/>
      <c r="O691" s="313"/>
      <c r="P691" s="313"/>
      <c r="Q691" s="313"/>
      <c r="R691" s="313">
        <v>22</v>
      </c>
      <c r="S691" s="313">
        <v>0</v>
      </c>
      <c r="T691" s="313">
        <v>55.9</v>
      </c>
    </row>
    <row r="692" spans="1:20" ht="15" customHeight="1">
      <c r="A692" s="313" t="s">
        <v>311</v>
      </c>
      <c r="B692" s="313" t="s">
        <v>289</v>
      </c>
      <c r="C692" s="313" t="s">
        <v>7</v>
      </c>
      <c r="D692" s="313" t="s">
        <v>337</v>
      </c>
      <c r="E692" s="313" t="s">
        <v>13</v>
      </c>
      <c r="F692" s="313" t="s">
        <v>11</v>
      </c>
      <c r="G692" s="313"/>
      <c r="H692" s="313"/>
      <c r="I692" s="313"/>
      <c r="J692" s="313"/>
      <c r="K692" s="313"/>
      <c r="L692" s="313"/>
      <c r="M692" s="313"/>
      <c r="N692" s="313"/>
      <c r="O692" s="313"/>
      <c r="P692" s="313"/>
      <c r="Q692" s="313"/>
      <c r="R692" s="313">
        <v>57.9</v>
      </c>
      <c r="S692" s="313">
        <v>0</v>
      </c>
      <c r="T692" s="313">
        <v>67.099999999999994</v>
      </c>
    </row>
    <row r="693" spans="1:20" ht="15" customHeight="1">
      <c r="A693" s="313" t="s">
        <v>311</v>
      </c>
      <c r="B693" s="313" t="s">
        <v>285</v>
      </c>
      <c r="C693" s="313" t="s">
        <v>7</v>
      </c>
      <c r="D693" s="313" t="s">
        <v>337</v>
      </c>
      <c r="E693" s="313" t="s">
        <v>13</v>
      </c>
      <c r="F693" s="313" t="s">
        <v>11</v>
      </c>
      <c r="G693" s="313"/>
      <c r="H693" s="313"/>
      <c r="I693" s="313"/>
      <c r="J693" s="313"/>
      <c r="K693" s="313"/>
      <c r="L693" s="313"/>
      <c r="M693" s="313"/>
      <c r="N693" s="313"/>
      <c r="O693" s="313"/>
      <c r="P693" s="313"/>
      <c r="Q693" s="313"/>
      <c r="R693" s="313">
        <v>57.9</v>
      </c>
      <c r="S693" s="313">
        <v>0</v>
      </c>
      <c r="T693" s="313">
        <v>67.099999999999994</v>
      </c>
    </row>
    <row r="694" spans="1:20" ht="15" customHeight="1">
      <c r="A694" s="313" t="s">
        <v>311</v>
      </c>
      <c r="B694" s="313" t="s">
        <v>298</v>
      </c>
      <c r="C694" s="313" t="s">
        <v>7</v>
      </c>
      <c r="D694" s="313" t="s">
        <v>337</v>
      </c>
      <c r="E694" s="313" t="s">
        <v>13</v>
      </c>
      <c r="F694" s="313" t="s">
        <v>11</v>
      </c>
      <c r="G694" s="313"/>
      <c r="H694" s="313"/>
      <c r="I694" s="313"/>
      <c r="J694" s="313"/>
      <c r="K694" s="313"/>
      <c r="L694" s="313"/>
      <c r="M694" s="313"/>
      <c r="N694" s="313"/>
      <c r="O694" s="313"/>
      <c r="P694" s="313"/>
      <c r="Q694" s="313"/>
      <c r="R694" s="313">
        <v>23</v>
      </c>
      <c r="S694" s="313">
        <v>0</v>
      </c>
      <c r="T694" s="313">
        <v>64.2</v>
      </c>
    </row>
    <row r="695" spans="1:20" ht="15" customHeight="1">
      <c r="A695" s="313" t="s">
        <v>311</v>
      </c>
      <c r="B695" s="313" t="s">
        <v>299</v>
      </c>
      <c r="C695" s="313" t="s">
        <v>7</v>
      </c>
      <c r="D695" s="313" t="s">
        <v>337</v>
      </c>
      <c r="E695" s="313" t="s">
        <v>13</v>
      </c>
      <c r="F695" s="313" t="s">
        <v>11</v>
      </c>
      <c r="G695" s="313"/>
      <c r="H695" s="313"/>
      <c r="I695" s="313"/>
      <c r="J695" s="313"/>
      <c r="K695" s="313"/>
      <c r="L695" s="313"/>
      <c r="M695" s="313"/>
      <c r="N695" s="313"/>
      <c r="O695" s="313"/>
      <c r="P695" s="313"/>
      <c r="Q695" s="313"/>
      <c r="R695" s="313">
        <v>120</v>
      </c>
      <c r="S695" s="313">
        <v>0</v>
      </c>
      <c r="T695" s="313">
        <v>364</v>
      </c>
    </row>
    <row r="696" spans="1:20" ht="15" customHeight="1">
      <c r="A696" s="313" t="s">
        <v>330</v>
      </c>
      <c r="B696" s="313" t="s">
        <v>234</v>
      </c>
      <c r="C696" s="313" t="s">
        <v>7</v>
      </c>
      <c r="D696" s="313" t="s">
        <v>337</v>
      </c>
      <c r="E696" s="313" t="s">
        <v>13</v>
      </c>
      <c r="F696" s="313" t="s">
        <v>11</v>
      </c>
      <c r="G696" s="313"/>
      <c r="H696" s="313"/>
      <c r="I696" s="313"/>
      <c r="J696" s="313"/>
      <c r="K696" s="313"/>
      <c r="L696" s="313" t="s">
        <v>396</v>
      </c>
      <c r="M696" s="313"/>
      <c r="N696" s="313"/>
      <c r="O696" s="313"/>
      <c r="P696" s="313"/>
      <c r="Q696" s="313"/>
      <c r="R696" s="313">
        <v>0</v>
      </c>
      <c r="S696" s="313"/>
      <c r="T696" s="313"/>
    </row>
    <row r="697" spans="1:20" ht="15" customHeight="1">
      <c r="A697" s="313" t="s">
        <v>330</v>
      </c>
      <c r="B697" s="313" t="s">
        <v>233</v>
      </c>
      <c r="C697" s="313" t="s">
        <v>7</v>
      </c>
      <c r="D697" s="313" t="s">
        <v>337</v>
      </c>
      <c r="E697" s="313" t="s">
        <v>13</v>
      </c>
      <c r="F697" s="313" t="s">
        <v>11</v>
      </c>
      <c r="G697" s="313"/>
      <c r="H697" s="313"/>
      <c r="I697" s="313"/>
      <c r="J697" s="313"/>
      <c r="K697" s="313"/>
      <c r="L697" s="313"/>
      <c r="M697" s="313"/>
      <c r="N697" s="313"/>
      <c r="O697" s="313"/>
      <c r="P697" s="313"/>
      <c r="Q697" s="313"/>
      <c r="R697" s="313">
        <v>0</v>
      </c>
      <c r="S697" s="313"/>
      <c r="T697" s="313"/>
    </row>
    <row r="698" spans="1:20" ht="15" customHeight="1">
      <c r="A698" s="313" t="s">
        <v>330</v>
      </c>
      <c r="B698" s="313" t="s">
        <v>223</v>
      </c>
      <c r="C698" s="313" t="s">
        <v>7</v>
      </c>
      <c r="D698" s="313" t="s">
        <v>337</v>
      </c>
      <c r="E698" s="313" t="s">
        <v>13</v>
      </c>
      <c r="F698" s="313" t="s">
        <v>11</v>
      </c>
      <c r="G698" s="313"/>
      <c r="H698" s="313"/>
      <c r="I698" s="313"/>
      <c r="J698" s="313"/>
      <c r="K698" s="313"/>
      <c r="L698" s="313"/>
      <c r="M698" s="313"/>
      <c r="N698" s="313"/>
      <c r="O698" s="313"/>
      <c r="P698" s="313"/>
      <c r="Q698" s="313"/>
      <c r="R698" s="313">
        <v>0</v>
      </c>
      <c r="S698" s="313"/>
      <c r="T698" s="313"/>
    </row>
    <row r="699" spans="1:20" ht="15" customHeight="1">
      <c r="A699" s="313" t="s">
        <v>330</v>
      </c>
      <c r="B699" s="313" t="s">
        <v>236</v>
      </c>
      <c r="C699" s="313" t="s">
        <v>7</v>
      </c>
      <c r="D699" s="313" t="s">
        <v>337</v>
      </c>
      <c r="E699" s="313" t="s">
        <v>13</v>
      </c>
      <c r="F699" s="313" t="s">
        <v>11</v>
      </c>
      <c r="G699" s="313"/>
      <c r="H699" s="313"/>
      <c r="I699" s="313"/>
      <c r="J699" s="313"/>
      <c r="K699" s="313"/>
      <c r="L699" s="313"/>
      <c r="M699" s="313"/>
      <c r="N699" s="313"/>
      <c r="O699" s="313"/>
      <c r="P699" s="313"/>
      <c r="Q699" s="313"/>
      <c r="R699" s="313">
        <v>0</v>
      </c>
      <c r="S699" s="313"/>
      <c r="T699" s="313"/>
    </row>
    <row r="700" spans="1:20" ht="15" customHeight="1">
      <c r="A700" s="313" t="s">
        <v>331</v>
      </c>
      <c r="B700" s="313" t="s">
        <v>230</v>
      </c>
      <c r="C700" s="313" t="s">
        <v>7</v>
      </c>
      <c r="D700" s="313" t="s">
        <v>337</v>
      </c>
      <c r="E700" s="313" t="s">
        <v>13</v>
      </c>
      <c r="F700" s="313" t="s">
        <v>11</v>
      </c>
      <c r="G700" s="313" t="s">
        <v>337</v>
      </c>
      <c r="H700" s="313" t="s">
        <v>397</v>
      </c>
      <c r="I700" s="313" t="s">
        <v>232</v>
      </c>
      <c r="J700" s="313"/>
      <c r="K700" s="313" t="s">
        <v>339</v>
      </c>
      <c r="L700" s="313" t="s">
        <v>398</v>
      </c>
      <c r="M700" s="313" t="s">
        <v>41</v>
      </c>
      <c r="N700" s="313"/>
      <c r="O700" s="313" t="s">
        <v>341</v>
      </c>
      <c r="P700" s="313" t="s">
        <v>342</v>
      </c>
      <c r="Q700" s="313" t="s">
        <v>343</v>
      </c>
      <c r="R700" s="313">
        <v>44.3</v>
      </c>
      <c r="S700" s="313"/>
      <c r="T700" s="313"/>
    </row>
    <row r="701" spans="1:20" ht="15" customHeight="1">
      <c r="A701" s="313" t="s">
        <v>331</v>
      </c>
      <c r="B701" s="313" t="s">
        <v>236</v>
      </c>
      <c r="C701" s="313" t="s">
        <v>7</v>
      </c>
      <c r="D701" s="313" t="s">
        <v>337</v>
      </c>
      <c r="E701" s="313" t="s">
        <v>13</v>
      </c>
      <c r="F701" s="313" t="s">
        <v>11</v>
      </c>
      <c r="G701" s="313" t="s">
        <v>337</v>
      </c>
      <c r="H701" s="313" t="s">
        <v>399</v>
      </c>
      <c r="I701" s="313" t="s">
        <v>232</v>
      </c>
      <c r="J701" s="313"/>
      <c r="K701" s="313" t="s">
        <v>339</v>
      </c>
      <c r="L701" s="313" t="s">
        <v>400</v>
      </c>
      <c r="M701" s="313" t="s">
        <v>41</v>
      </c>
      <c r="N701" s="313"/>
      <c r="O701" s="313" t="s">
        <v>341</v>
      </c>
      <c r="P701" s="313" t="s">
        <v>342</v>
      </c>
      <c r="Q701" s="313" t="s">
        <v>343</v>
      </c>
      <c r="R701" s="313">
        <v>3.43</v>
      </c>
      <c r="S701" s="313"/>
      <c r="T701" s="313"/>
    </row>
    <row r="702" spans="1:20" ht="15" customHeight="1">
      <c r="A702" s="313" t="s">
        <v>331</v>
      </c>
      <c r="B702" s="313" t="s">
        <v>240</v>
      </c>
      <c r="C702" s="313" t="s">
        <v>7</v>
      </c>
      <c r="D702" s="313" t="s">
        <v>337</v>
      </c>
      <c r="E702" s="313" t="s">
        <v>13</v>
      </c>
      <c r="F702" s="313" t="s">
        <v>11</v>
      </c>
      <c r="G702" s="313" t="s">
        <v>337</v>
      </c>
      <c r="H702" s="313" t="s">
        <v>401</v>
      </c>
      <c r="I702" s="313" t="s">
        <v>232</v>
      </c>
      <c r="J702" s="313"/>
      <c r="K702" s="313" t="s">
        <v>339</v>
      </c>
      <c r="L702" s="313" t="s">
        <v>402</v>
      </c>
      <c r="M702" s="313" t="s">
        <v>41</v>
      </c>
      <c r="N702" s="313"/>
      <c r="O702" s="313" t="s">
        <v>341</v>
      </c>
      <c r="P702" s="313" t="s">
        <v>342</v>
      </c>
      <c r="Q702" s="313" t="s">
        <v>343</v>
      </c>
      <c r="R702" s="313">
        <v>35</v>
      </c>
      <c r="S702" s="313"/>
      <c r="T702" s="313"/>
    </row>
    <row r="703" spans="1:20" ht="15" customHeight="1">
      <c r="A703" s="313" t="s">
        <v>331</v>
      </c>
      <c r="B703" s="313" t="s">
        <v>243</v>
      </c>
      <c r="C703" s="313" t="s">
        <v>7</v>
      </c>
      <c r="D703" s="313" t="s">
        <v>337</v>
      </c>
      <c r="E703" s="313" t="s">
        <v>13</v>
      </c>
      <c r="F703" s="313" t="s">
        <v>11</v>
      </c>
      <c r="G703" s="313" t="s">
        <v>337</v>
      </c>
      <c r="H703" s="313" t="s">
        <v>403</v>
      </c>
      <c r="I703" s="313" t="s">
        <v>232</v>
      </c>
      <c r="J703" s="313"/>
      <c r="K703" s="313" t="s">
        <v>339</v>
      </c>
      <c r="L703" s="313" t="s">
        <v>404</v>
      </c>
      <c r="M703" s="313" t="s">
        <v>41</v>
      </c>
      <c r="N703" s="313"/>
      <c r="O703" s="313" t="s">
        <v>341</v>
      </c>
      <c r="P703" s="313" t="s">
        <v>342</v>
      </c>
      <c r="Q703" s="313" t="s">
        <v>343</v>
      </c>
      <c r="R703" s="313">
        <v>346</v>
      </c>
      <c r="S703" s="313"/>
      <c r="T703" s="313"/>
    </row>
    <row r="704" spans="1:20" ht="15" customHeight="1">
      <c r="A704" s="313" t="s">
        <v>331</v>
      </c>
      <c r="B704" s="313" t="s">
        <v>263</v>
      </c>
      <c r="C704" s="313" t="s">
        <v>7</v>
      </c>
      <c r="D704" s="313" t="s">
        <v>337</v>
      </c>
      <c r="E704" s="313" t="s">
        <v>13</v>
      </c>
      <c r="F704" s="313" t="s">
        <v>11</v>
      </c>
      <c r="G704" s="313"/>
      <c r="H704" s="313"/>
      <c r="I704" s="313"/>
      <c r="J704" s="313"/>
      <c r="K704" s="313"/>
      <c r="L704" s="313"/>
      <c r="M704" s="313"/>
      <c r="N704" s="313"/>
      <c r="O704" s="313"/>
      <c r="P704" s="313"/>
      <c r="Q704" s="313"/>
      <c r="R704" s="313">
        <v>265</v>
      </c>
      <c r="S704" s="313">
        <v>0</v>
      </c>
      <c r="T704" s="313">
        <v>584</v>
      </c>
    </row>
    <row r="705" spans="1:20" ht="15" customHeight="1">
      <c r="A705" s="313" t="s">
        <v>331</v>
      </c>
      <c r="B705" s="313" t="s">
        <v>272</v>
      </c>
      <c r="C705" s="313" t="s">
        <v>7</v>
      </c>
      <c r="D705" s="313" t="s">
        <v>337</v>
      </c>
      <c r="E705" s="313" t="s">
        <v>13</v>
      </c>
      <c r="F705" s="313" t="s">
        <v>11</v>
      </c>
      <c r="G705" s="313"/>
      <c r="H705" s="313"/>
      <c r="I705" s="313"/>
      <c r="J705" s="313"/>
      <c r="K705" s="313"/>
      <c r="L705" s="313"/>
      <c r="M705" s="313"/>
      <c r="N705" s="313"/>
      <c r="O705" s="313"/>
      <c r="P705" s="313"/>
      <c r="Q705" s="313"/>
      <c r="R705" s="313">
        <v>12.2</v>
      </c>
      <c r="S705" s="313">
        <v>0</v>
      </c>
      <c r="T705" s="313">
        <v>36.5</v>
      </c>
    </row>
    <row r="706" spans="1:20" ht="15" customHeight="1">
      <c r="A706" s="313" t="s">
        <v>331</v>
      </c>
      <c r="B706" s="313" t="s">
        <v>256</v>
      </c>
      <c r="C706" s="313" t="s">
        <v>7</v>
      </c>
      <c r="D706" s="313" t="s">
        <v>337</v>
      </c>
      <c r="E706" s="313" t="s">
        <v>13</v>
      </c>
      <c r="F706" s="313" t="s">
        <v>11</v>
      </c>
      <c r="G706" s="313" t="s">
        <v>337</v>
      </c>
      <c r="H706" s="313" t="s">
        <v>405</v>
      </c>
      <c r="I706" s="313" t="s">
        <v>232</v>
      </c>
      <c r="J706" s="313"/>
      <c r="K706" s="313" t="s">
        <v>339</v>
      </c>
      <c r="L706" s="313" t="s">
        <v>406</v>
      </c>
      <c r="M706" s="313" t="s">
        <v>41</v>
      </c>
      <c r="N706" s="313"/>
      <c r="O706" s="313" t="s">
        <v>341</v>
      </c>
      <c r="P706" s="313" t="s">
        <v>342</v>
      </c>
      <c r="Q706" s="313" t="s">
        <v>343</v>
      </c>
      <c r="R706" s="313">
        <v>26.1</v>
      </c>
      <c r="S706" s="313"/>
      <c r="T706" s="313"/>
    </row>
    <row r="707" spans="1:20" ht="15" customHeight="1">
      <c r="A707" s="313" t="s">
        <v>331</v>
      </c>
      <c r="B707" s="313" t="s">
        <v>268</v>
      </c>
      <c r="C707" s="313" t="s">
        <v>7</v>
      </c>
      <c r="D707" s="313" t="s">
        <v>337</v>
      </c>
      <c r="E707" s="313" t="s">
        <v>13</v>
      </c>
      <c r="F707" s="313" t="s">
        <v>11</v>
      </c>
      <c r="G707" s="313"/>
      <c r="H707" s="313"/>
      <c r="I707" s="313"/>
      <c r="J707" s="313"/>
      <c r="K707" s="313"/>
      <c r="L707" s="313"/>
      <c r="M707" s="313"/>
      <c r="N707" s="313"/>
      <c r="O707" s="313"/>
      <c r="P707" s="313"/>
      <c r="Q707" s="313"/>
      <c r="R707" s="313">
        <v>159</v>
      </c>
      <c r="S707" s="313">
        <v>0</v>
      </c>
      <c r="T707" s="313">
        <v>584</v>
      </c>
    </row>
    <row r="708" spans="1:20" ht="15" customHeight="1">
      <c r="A708" s="313" t="s">
        <v>331</v>
      </c>
      <c r="B708" s="313" t="s">
        <v>276</v>
      </c>
      <c r="C708" s="313" t="s">
        <v>7</v>
      </c>
      <c r="D708" s="313" t="s">
        <v>337</v>
      </c>
      <c r="E708" s="313" t="s">
        <v>13</v>
      </c>
      <c r="F708" s="313" t="s">
        <v>11</v>
      </c>
      <c r="G708" s="313"/>
      <c r="H708" s="313"/>
      <c r="I708" s="313"/>
      <c r="J708" s="313"/>
      <c r="K708" s="313"/>
      <c r="L708" s="313"/>
      <c r="M708" s="313"/>
      <c r="N708" s="313"/>
      <c r="O708" s="313"/>
      <c r="P708" s="313"/>
      <c r="Q708" s="313"/>
      <c r="R708" s="313">
        <v>12.2</v>
      </c>
      <c r="S708" s="313">
        <v>0</v>
      </c>
      <c r="T708" s="313">
        <v>36.5</v>
      </c>
    </row>
    <row r="709" spans="1:20" ht="15" customHeight="1">
      <c r="A709" s="313" t="s">
        <v>331</v>
      </c>
      <c r="B709" s="313" t="s">
        <v>267</v>
      </c>
      <c r="C709" s="313" t="s">
        <v>7</v>
      </c>
      <c r="D709" s="313" t="s">
        <v>337</v>
      </c>
      <c r="E709" s="313" t="s">
        <v>13</v>
      </c>
      <c r="F709" s="313" t="s">
        <v>11</v>
      </c>
      <c r="G709" s="313"/>
      <c r="H709" s="313"/>
      <c r="I709" s="313"/>
      <c r="J709" s="313"/>
      <c r="K709" s="313"/>
      <c r="L709" s="313"/>
      <c r="M709" s="313"/>
      <c r="N709" s="313"/>
      <c r="O709" s="313"/>
      <c r="P709" s="313"/>
      <c r="Q709" s="313"/>
      <c r="R709" s="313">
        <v>159</v>
      </c>
      <c r="S709" s="313">
        <v>0</v>
      </c>
      <c r="T709" s="313">
        <v>584</v>
      </c>
    </row>
    <row r="710" spans="1:20" ht="15" customHeight="1">
      <c r="A710" s="313" t="s">
        <v>331</v>
      </c>
      <c r="B710" s="313" t="s">
        <v>274</v>
      </c>
      <c r="C710" s="313" t="s">
        <v>7</v>
      </c>
      <c r="D710" s="313" t="s">
        <v>337</v>
      </c>
      <c r="E710" s="313" t="s">
        <v>13</v>
      </c>
      <c r="F710" s="313" t="s">
        <v>11</v>
      </c>
      <c r="G710" s="313"/>
      <c r="H710" s="313"/>
      <c r="I710" s="313"/>
      <c r="J710" s="313"/>
      <c r="K710" s="313"/>
      <c r="L710" s="313"/>
      <c r="M710" s="313"/>
      <c r="N710" s="313"/>
      <c r="O710" s="313"/>
      <c r="P710" s="313"/>
      <c r="Q710" s="313"/>
      <c r="R710" s="313">
        <v>12.2</v>
      </c>
      <c r="S710" s="313">
        <v>0</v>
      </c>
      <c r="T710" s="313">
        <v>36.5</v>
      </c>
    </row>
    <row r="711" spans="1:20" ht="15" customHeight="1">
      <c r="A711" s="313" t="s">
        <v>331</v>
      </c>
      <c r="B711" s="313" t="s">
        <v>279</v>
      </c>
      <c r="C711" s="313" t="s">
        <v>7</v>
      </c>
      <c r="D711" s="313" t="s">
        <v>337</v>
      </c>
      <c r="E711" s="313" t="s">
        <v>13</v>
      </c>
      <c r="F711" s="313" t="s">
        <v>11</v>
      </c>
      <c r="G711" s="313"/>
      <c r="H711" s="313"/>
      <c r="I711" s="313"/>
      <c r="J711" s="313"/>
      <c r="K711" s="313"/>
      <c r="L711" s="313"/>
      <c r="M711" s="313"/>
      <c r="N711" s="313"/>
      <c r="O711" s="313"/>
      <c r="P711" s="313"/>
      <c r="Q711" s="313"/>
      <c r="R711" s="313">
        <v>76.2</v>
      </c>
      <c r="S711" s="313"/>
      <c r="T711" s="313"/>
    </row>
    <row r="712" spans="1:20" ht="15" customHeight="1">
      <c r="A712" s="313" t="s">
        <v>331</v>
      </c>
      <c r="B712" s="313" t="s">
        <v>281</v>
      </c>
      <c r="C712" s="313" t="s">
        <v>7</v>
      </c>
      <c r="D712" s="313" t="s">
        <v>337</v>
      </c>
      <c r="E712" s="313" t="s">
        <v>13</v>
      </c>
      <c r="F712" s="313" t="s">
        <v>11</v>
      </c>
      <c r="G712" s="313"/>
      <c r="H712" s="313"/>
      <c r="I712" s="313"/>
      <c r="J712" s="313"/>
      <c r="K712" s="313"/>
      <c r="L712" s="313"/>
      <c r="M712" s="313"/>
      <c r="N712" s="313"/>
      <c r="O712" s="313"/>
      <c r="P712" s="313"/>
      <c r="Q712" s="313"/>
      <c r="R712" s="313">
        <v>55.2</v>
      </c>
      <c r="S712" s="313"/>
      <c r="T712" s="313"/>
    </row>
    <row r="713" spans="1:20" ht="15" customHeight="1">
      <c r="A713" s="313" t="s">
        <v>331</v>
      </c>
      <c r="B713" s="313" t="s">
        <v>244</v>
      </c>
      <c r="C713" s="313" t="s">
        <v>7</v>
      </c>
      <c r="D713" s="313" t="s">
        <v>337</v>
      </c>
      <c r="E713" s="313" t="s">
        <v>13</v>
      </c>
      <c r="F713" s="313" t="s">
        <v>11</v>
      </c>
      <c r="G713" s="313"/>
      <c r="H713" s="313" t="s">
        <v>407</v>
      </c>
      <c r="I713" s="313"/>
      <c r="J713" s="313" t="s">
        <v>355</v>
      </c>
      <c r="K713" s="313"/>
      <c r="L713" s="313" t="s">
        <v>408</v>
      </c>
      <c r="M713" s="313"/>
      <c r="N713" s="313"/>
      <c r="O713" s="313" t="s">
        <v>357</v>
      </c>
      <c r="P713" s="313" t="s">
        <v>342</v>
      </c>
      <c r="Q713" s="313" t="s">
        <v>343</v>
      </c>
      <c r="R713" s="313">
        <v>0</v>
      </c>
      <c r="S713" s="313"/>
      <c r="T713" s="313"/>
    </row>
    <row r="714" spans="1:20" ht="15" customHeight="1">
      <c r="A714" s="313" t="s">
        <v>331</v>
      </c>
      <c r="B714" s="313" t="s">
        <v>226</v>
      </c>
      <c r="C714" s="313" t="s">
        <v>7</v>
      </c>
      <c r="D714" s="313" t="s">
        <v>337</v>
      </c>
      <c r="E714" s="313" t="s">
        <v>13</v>
      </c>
      <c r="F714" s="313" t="s">
        <v>11</v>
      </c>
      <c r="G714" s="313"/>
      <c r="H714" s="313"/>
      <c r="I714" s="313" t="s">
        <v>232</v>
      </c>
      <c r="J714" s="313"/>
      <c r="K714" s="313" t="s">
        <v>339</v>
      </c>
      <c r="L714" s="313"/>
      <c r="M714" s="313" t="s">
        <v>41</v>
      </c>
      <c r="N714" s="313"/>
      <c r="O714" s="313" t="s">
        <v>341</v>
      </c>
      <c r="P714" s="313" t="s">
        <v>342</v>
      </c>
      <c r="Q714" s="313" t="s">
        <v>343</v>
      </c>
      <c r="R714" s="313">
        <v>44.3</v>
      </c>
      <c r="S714" s="313"/>
      <c r="T714" s="313"/>
    </row>
    <row r="715" spans="1:20" ht="15" customHeight="1">
      <c r="A715" s="313" t="s">
        <v>331</v>
      </c>
      <c r="B715" s="313" t="s">
        <v>223</v>
      </c>
      <c r="C715" s="313" t="s">
        <v>7</v>
      </c>
      <c r="D715" s="313" t="s">
        <v>337</v>
      </c>
      <c r="E715" s="313" t="s">
        <v>13</v>
      </c>
      <c r="F715" s="313" t="s">
        <v>11</v>
      </c>
      <c r="G715" s="313"/>
      <c r="H715" s="313"/>
      <c r="I715" s="313"/>
      <c r="J715" s="313"/>
      <c r="K715" s="313"/>
      <c r="L715" s="313"/>
      <c r="M715" s="313"/>
      <c r="N715" s="313"/>
      <c r="O715" s="313"/>
      <c r="P715" s="313"/>
      <c r="Q715" s="313"/>
      <c r="R715" s="313">
        <v>429</v>
      </c>
      <c r="S715" s="313"/>
      <c r="T715" s="313"/>
    </row>
    <row r="716" spans="1:20" ht="15" customHeight="1">
      <c r="A716" s="313" t="s">
        <v>331</v>
      </c>
      <c r="B716" s="313" t="s">
        <v>234</v>
      </c>
      <c r="C716" s="313" t="s">
        <v>7</v>
      </c>
      <c r="D716" s="313" t="s">
        <v>337</v>
      </c>
      <c r="E716" s="313" t="s">
        <v>13</v>
      </c>
      <c r="F716" s="313" t="s">
        <v>11</v>
      </c>
      <c r="G716" s="313" t="s">
        <v>337</v>
      </c>
      <c r="H716" s="313" t="s">
        <v>399</v>
      </c>
      <c r="I716" s="313" t="s">
        <v>232</v>
      </c>
      <c r="J716" s="313" t="s">
        <v>709</v>
      </c>
      <c r="K716" s="313" t="s">
        <v>339</v>
      </c>
      <c r="L716" s="313" t="s">
        <v>400</v>
      </c>
      <c r="M716" s="313" t="s">
        <v>41</v>
      </c>
      <c r="N716" s="313"/>
      <c r="O716" s="313" t="s">
        <v>341</v>
      </c>
      <c r="P716" s="313" t="s">
        <v>342</v>
      </c>
      <c r="Q716" s="313" t="s">
        <v>343</v>
      </c>
      <c r="R716" s="313">
        <v>3.43</v>
      </c>
      <c r="S716" s="313"/>
      <c r="T716" s="313"/>
    </row>
    <row r="717" spans="1:20" ht="15" customHeight="1">
      <c r="A717" s="313" t="s">
        <v>331</v>
      </c>
      <c r="B717" s="313" t="s">
        <v>233</v>
      </c>
      <c r="C717" s="313" t="s">
        <v>7</v>
      </c>
      <c r="D717" s="313" t="s">
        <v>337</v>
      </c>
      <c r="E717" s="313" t="s">
        <v>13</v>
      </c>
      <c r="F717" s="313" t="s">
        <v>11</v>
      </c>
      <c r="G717" s="313"/>
      <c r="H717" s="313"/>
      <c r="I717" s="313"/>
      <c r="J717" s="313"/>
      <c r="K717" s="313"/>
      <c r="L717" s="313"/>
      <c r="M717" s="313"/>
      <c r="N717" s="313"/>
      <c r="O717" s="313"/>
      <c r="P717" s="313"/>
      <c r="Q717" s="313"/>
      <c r="R717" s="313">
        <v>385</v>
      </c>
      <c r="S717" s="313"/>
      <c r="T717" s="313"/>
    </row>
    <row r="718" spans="1:20" ht="15" customHeight="1">
      <c r="A718" s="313" t="s">
        <v>331</v>
      </c>
      <c r="B718" s="313" t="s">
        <v>239</v>
      </c>
      <c r="C718" s="313" t="s">
        <v>7</v>
      </c>
      <c r="D718" s="313" t="s">
        <v>337</v>
      </c>
      <c r="E718" s="313" t="s">
        <v>13</v>
      </c>
      <c r="F718" s="313" t="s">
        <v>11</v>
      </c>
      <c r="G718" s="313"/>
      <c r="H718" s="313"/>
      <c r="I718" s="313"/>
      <c r="J718" s="313"/>
      <c r="K718" s="313"/>
      <c r="L718" s="313"/>
      <c r="M718" s="313"/>
      <c r="N718" s="313"/>
      <c r="O718" s="313"/>
      <c r="P718" s="313"/>
      <c r="Q718" s="313"/>
      <c r="R718" s="313">
        <v>35</v>
      </c>
      <c r="S718" s="313"/>
      <c r="T718" s="313"/>
    </row>
    <row r="719" spans="1:20" ht="15" customHeight="1">
      <c r="A719" s="313" t="s">
        <v>331</v>
      </c>
      <c r="B719" s="313" t="s">
        <v>238</v>
      </c>
      <c r="C719" s="313" t="s">
        <v>7</v>
      </c>
      <c r="D719" s="313" t="s">
        <v>337</v>
      </c>
      <c r="E719" s="313" t="s">
        <v>13</v>
      </c>
      <c r="F719" s="313" t="s">
        <v>11</v>
      </c>
      <c r="G719" s="313" t="s">
        <v>337</v>
      </c>
      <c r="H719" s="313" t="s">
        <v>1001</v>
      </c>
      <c r="I719" s="313" t="s">
        <v>232</v>
      </c>
      <c r="J719" s="313" t="s">
        <v>709</v>
      </c>
      <c r="K719" s="313" t="s">
        <v>339</v>
      </c>
      <c r="L719" s="313" t="s">
        <v>1002</v>
      </c>
      <c r="M719" s="313" t="s">
        <v>41</v>
      </c>
      <c r="N719" s="313"/>
      <c r="O719" s="313" t="s">
        <v>341</v>
      </c>
      <c r="P719" s="313" t="s">
        <v>342</v>
      </c>
      <c r="Q719" s="313" t="s">
        <v>343</v>
      </c>
      <c r="R719" s="313">
        <v>381</v>
      </c>
      <c r="S719" s="313"/>
      <c r="T719" s="313"/>
    </row>
    <row r="720" spans="1:20" ht="15" customHeight="1">
      <c r="A720" s="313" t="s">
        <v>331</v>
      </c>
      <c r="B720" s="313" t="s">
        <v>242</v>
      </c>
      <c r="C720" s="313" t="s">
        <v>7</v>
      </c>
      <c r="D720" s="313" t="s">
        <v>337</v>
      </c>
      <c r="E720" s="313" t="s">
        <v>13</v>
      </c>
      <c r="F720" s="313" t="s">
        <v>11</v>
      </c>
      <c r="G720" s="313"/>
      <c r="H720" s="313"/>
      <c r="I720" s="313"/>
      <c r="J720" s="313"/>
      <c r="K720" s="313"/>
      <c r="L720" s="313"/>
      <c r="M720" s="313"/>
      <c r="N720" s="313"/>
      <c r="O720" s="313"/>
      <c r="P720" s="313"/>
      <c r="Q720" s="313"/>
      <c r="R720" s="313">
        <v>346</v>
      </c>
      <c r="S720" s="313"/>
      <c r="T720" s="313"/>
    </row>
    <row r="721" spans="1:20" ht="15" customHeight="1">
      <c r="A721" s="313" t="s">
        <v>331</v>
      </c>
      <c r="B721" s="313" t="s">
        <v>254</v>
      </c>
      <c r="C721" s="313" t="s">
        <v>7</v>
      </c>
      <c r="D721" s="313" t="s">
        <v>337</v>
      </c>
      <c r="E721" s="313" t="s">
        <v>13</v>
      </c>
      <c r="F721" s="313" t="s">
        <v>11</v>
      </c>
      <c r="G721" s="313"/>
      <c r="H721" s="313"/>
      <c r="I721" s="313"/>
      <c r="J721" s="313"/>
      <c r="K721" s="313"/>
      <c r="L721" s="313"/>
      <c r="M721" s="313"/>
      <c r="N721" s="313"/>
      <c r="O721" s="313"/>
      <c r="P721" s="313"/>
      <c r="Q721" s="313"/>
      <c r="R721" s="313">
        <v>778</v>
      </c>
      <c r="S721" s="313"/>
      <c r="T721" s="313"/>
    </row>
    <row r="722" spans="1:20" ht="15" customHeight="1">
      <c r="A722" s="313" t="s">
        <v>331</v>
      </c>
      <c r="B722" s="313" t="s">
        <v>261</v>
      </c>
      <c r="C722" s="313" t="s">
        <v>7</v>
      </c>
      <c r="D722" s="313" t="s">
        <v>337</v>
      </c>
      <c r="E722" s="313" t="s">
        <v>13</v>
      </c>
      <c r="F722" s="313" t="s">
        <v>11</v>
      </c>
      <c r="G722" s="313"/>
      <c r="H722" s="313"/>
      <c r="I722" s="313"/>
      <c r="J722" s="313"/>
      <c r="K722" s="313"/>
      <c r="L722" s="313"/>
      <c r="M722" s="313"/>
      <c r="N722" s="313"/>
      <c r="O722" s="313"/>
      <c r="P722" s="313"/>
      <c r="Q722" s="313"/>
      <c r="R722" s="313">
        <v>265</v>
      </c>
      <c r="S722" s="313">
        <v>0</v>
      </c>
      <c r="T722" s="313">
        <v>584</v>
      </c>
    </row>
    <row r="723" spans="1:20" ht="15" customHeight="1">
      <c r="A723" s="313" t="s">
        <v>331</v>
      </c>
      <c r="B723" s="313" t="s">
        <v>260</v>
      </c>
      <c r="C723" s="313" t="s">
        <v>7</v>
      </c>
      <c r="D723" s="313" t="s">
        <v>337</v>
      </c>
      <c r="E723" s="313" t="s">
        <v>13</v>
      </c>
      <c r="F723" s="313" t="s">
        <v>11</v>
      </c>
      <c r="G723" s="313"/>
      <c r="H723" s="313"/>
      <c r="I723" s="313"/>
      <c r="J723" s="313"/>
      <c r="K723" s="313"/>
      <c r="L723" s="313"/>
      <c r="M723" s="313"/>
      <c r="N723" s="313"/>
      <c r="O723" s="313"/>
      <c r="P723" s="313"/>
      <c r="Q723" s="313"/>
      <c r="R723" s="313">
        <v>265</v>
      </c>
      <c r="S723" s="313">
        <v>0</v>
      </c>
      <c r="T723" s="313">
        <v>584</v>
      </c>
    </row>
    <row r="724" spans="1:20" ht="15" customHeight="1">
      <c r="A724" s="313" t="s">
        <v>331</v>
      </c>
      <c r="B724" s="313" t="s">
        <v>259</v>
      </c>
      <c r="C724" s="313" t="s">
        <v>7</v>
      </c>
      <c r="D724" s="313" t="s">
        <v>337</v>
      </c>
      <c r="E724" s="313" t="s">
        <v>13</v>
      </c>
      <c r="F724" s="313" t="s">
        <v>11</v>
      </c>
      <c r="G724" s="313" t="s">
        <v>337</v>
      </c>
      <c r="H724" s="313" t="s">
        <v>409</v>
      </c>
      <c r="I724" s="313" t="s">
        <v>251</v>
      </c>
      <c r="J724" s="313"/>
      <c r="K724" s="313" t="s">
        <v>339</v>
      </c>
      <c r="L724" s="313" t="s">
        <v>410</v>
      </c>
      <c r="M724" s="313" t="s">
        <v>48</v>
      </c>
      <c r="N724" s="313"/>
      <c r="O724" s="313" t="s">
        <v>341</v>
      </c>
      <c r="P724" s="313" t="s">
        <v>342</v>
      </c>
      <c r="Q724" s="313" t="s">
        <v>343</v>
      </c>
      <c r="R724" s="313">
        <v>584</v>
      </c>
      <c r="S724" s="313"/>
      <c r="T724" s="313"/>
    </row>
    <row r="725" spans="1:20" ht="15" customHeight="1">
      <c r="A725" s="313" t="s">
        <v>331</v>
      </c>
      <c r="B725" s="313" t="s">
        <v>266</v>
      </c>
      <c r="C725" s="313" t="s">
        <v>7</v>
      </c>
      <c r="D725" s="313" t="s">
        <v>337</v>
      </c>
      <c r="E725" s="313" t="s">
        <v>13</v>
      </c>
      <c r="F725" s="313" t="s">
        <v>11</v>
      </c>
      <c r="G725" s="313"/>
      <c r="H725" s="313"/>
      <c r="I725" s="313"/>
      <c r="J725" s="313"/>
      <c r="K725" s="313"/>
      <c r="L725" s="313"/>
      <c r="M725" s="313"/>
      <c r="N725" s="313"/>
      <c r="O725" s="313"/>
      <c r="P725" s="313"/>
      <c r="Q725" s="313"/>
      <c r="R725" s="313">
        <v>318</v>
      </c>
      <c r="S725" s="313">
        <v>0</v>
      </c>
      <c r="T725" s="313">
        <v>584</v>
      </c>
    </row>
    <row r="726" spans="1:20" ht="15" customHeight="1">
      <c r="A726" s="313" t="s">
        <v>331</v>
      </c>
      <c r="B726" s="313" t="s">
        <v>265</v>
      </c>
      <c r="C726" s="313" t="s">
        <v>7</v>
      </c>
      <c r="D726" s="313" t="s">
        <v>337</v>
      </c>
      <c r="E726" s="313" t="s">
        <v>13</v>
      </c>
      <c r="F726" s="313" t="s">
        <v>11</v>
      </c>
      <c r="G726" s="313"/>
      <c r="H726" s="313"/>
      <c r="I726" s="313"/>
      <c r="J726" s="313"/>
      <c r="K726" s="313"/>
      <c r="L726" s="313"/>
      <c r="M726" s="313"/>
      <c r="N726" s="313"/>
      <c r="O726" s="313"/>
      <c r="P726" s="313"/>
      <c r="Q726" s="313"/>
      <c r="R726" s="313">
        <v>318</v>
      </c>
      <c r="S726" s="313">
        <v>0</v>
      </c>
      <c r="T726" s="313">
        <v>584</v>
      </c>
    </row>
    <row r="727" spans="1:20" ht="15" customHeight="1">
      <c r="A727" s="313" t="s">
        <v>331</v>
      </c>
      <c r="B727" s="313" t="s">
        <v>258</v>
      </c>
      <c r="C727" s="313" t="s">
        <v>7</v>
      </c>
      <c r="D727" s="313" t="s">
        <v>337</v>
      </c>
      <c r="E727" s="313" t="s">
        <v>13</v>
      </c>
      <c r="F727" s="313" t="s">
        <v>11</v>
      </c>
      <c r="G727" s="313"/>
      <c r="H727" s="313"/>
      <c r="I727" s="313"/>
      <c r="J727" s="313"/>
      <c r="K727" s="313"/>
      <c r="L727" s="313"/>
      <c r="M727" s="313"/>
      <c r="N727" s="313"/>
      <c r="O727" s="313"/>
      <c r="P727" s="313"/>
      <c r="Q727" s="313"/>
      <c r="R727" s="313">
        <v>752</v>
      </c>
      <c r="S727" s="313"/>
      <c r="T727" s="313"/>
    </row>
    <row r="728" spans="1:20" ht="15" customHeight="1">
      <c r="A728" s="313" t="s">
        <v>331</v>
      </c>
      <c r="B728" s="313" t="s">
        <v>271</v>
      </c>
      <c r="C728" s="313" t="s">
        <v>7</v>
      </c>
      <c r="D728" s="313" t="s">
        <v>337</v>
      </c>
      <c r="E728" s="313" t="s">
        <v>13</v>
      </c>
      <c r="F728" s="313" t="s">
        <v>11</v>
      </c>
      <c r="G728" s="313"/>
      <c r="H728" s="313"/>
      <c r="I728" s="313"/>
      <c r="J728" s="313"/>
      <c r="K728" s="313"/>
      <c r="L728" s="313"/>
      <c r="M728" s="313"/>
      <c r="N728" s="313"/>
      <c r="O728" s="313"/>
      <c r="P728" s="313"/>
      <c r="Q728" s="313"/>
      <c r="R728" s="313">
        <v>12.2</v>
      </c>
      <c r="S728" s="313">
        <v>0</v>
      </c>
      <c r="T728" s="313">
        <v>36.5</v>
      </c>
    </row>
    <row r="729" spans="1:20" ht="15" customHeight="1">
      <c r="A729" s="313" t="s">
        <v>331</v>
      </c>
      <c r="B729" s="313" t="s">
        <v>270</v>
      </c>
      <c r="C729" s="313" t="s">
        <v>7</v>
      </c>
      <c r="D729" s="313" t="s">
        <v>337</v>
      </c>
      <c r="E729" s="313" t="s">
        <v>13</v>
      </c>
      <c r="F729" s="313" t="s">
        <v>11</v>
      </c>
      <c r="G729" s="313"/>
      <c r="H729" s="313"/>
      <c r="I729" s="313"/>
      <c r="J729" s="313"/>
      <c r="K729" s="313"/>
      <c r="L729" s="313"/>
      <c r="M729" s="313"/>
      <c r="N729" s="313"/>
      <c r="O729" s="313"/>
      <c r="P729" s="313"/>
      <c r="Q729" s="313"/>
      <c r="R729" s="313">
        <v>36.5</v>
      </c>
      <c r="S729" s="313"/>
      <c r="T729" s="313"/>
    </row>
    <row r="730" spans="1:20" ht="15" customHeight="1">
      <c r="A730" s="313" t="s">
        <v>331</v>
      </c>
      <c r="B730" s="313" t="s">
        <v>273</v>
      </c>
      <c r="C730" s="313" t="s">
        <v>7</v>
      </c>
      <c r="D730" s="313" t="s">
        <v>337</v>
      </c>
      <c r="E730" s="313" t="s">
        <v>13</v>
      </c>
      <c r="F730" s="313" t="s">
        <v>11</v>
      </c>
      <c r="G730" s="313"/>
      <c r="H730" s="313"/>
      <c r="I730" s="313"/>
      <c r="J730" s="313"/>
      <c r="K730" s="313"/>
      <c r="L730" s="313"/>
      <c r="M730" s="313"/>
      <c r="N730" s="313"/>
      <c r="O730" s="313"/>
      <c r="P730" s="313"/>
      <c r="Q730" s="313"/>
      <c r="R730" s="313">
        <v>12.2</v>
      </c>
      <c r="S730" s="313">
        <v>0</v>
      </c>
      <c r="T730" s="313">
        <v>36.5</v>
      </c>
    </row>
    <row r="731" spans="1:20" ht="15" customHeight="1">
      <c r="A731" s="313" t="s">
        <v>331</v>
      </c>
      <c r="B731" s="313" t="s">
        <v>275</v>
      </c>
      <c r="C731" s="313" t="s">
        <v>7</v>
      </c>
      <c r="D731" s="313" t="s">
        <v>337</v>
      </c>
      <c r="E731" s="313" t="s">
        <v>13</v>
      </c>
      <c r="F731" s="313" t="s">
        <v>11</v>
      </c>
      <c r="G731" s="313"/>
      <c r="H731" s="313"/>
      <c r="I731" s="313"/>
      <c r="J731" s="313"/>
      <c r="K731" s="313"/>
      <c r="L731" s="313"/>
      <c r="M731" s="313"/>
      <c r="N731" s="313"/>
      <c r="O731" s="313"/>
      <c r="P731" s="313"/>
      <c r="Q731" s="313"/>
      <c r="R731" s="313">
        <v>12.2</v>
      </c>
      <c r="S731" s="313">
        <v>0</v>
      </c>
      <c r="T731" s="313">
        <v>36.5</v>
      </c>
    </row>
    <row r="732" spans="1:20" ht="15" customHeight="1">
      <c r="A732" s="313" t="s">
        <v>331</v>
      </c>
      <c r="B732" s="313" t="s">
        <v>269</v>
      </c>
      <c r="C732" s="313" t="s">
        <v>7</v>
      </c>
      <c r="D732" s="313" t="s">
        <v>337</v>
      </c>
      <c r="E732" s="313" t="s">
        <v>13</v>
      </c>
      <c r="F732" s="313" t="s">
        <v>11</v>
      </c>
      <c r="G732" s="313" t="s">
        <v>337</v>
      </c>
      <c r="H732" s="313" t="s">
        <v>411</v>
      </c>
      <c r="I732" s="313" t="s">
        <v>251</v>
      </c>
      <c r="J732" s="313"/>
      <c r="K732" s="313" t="s">
        <v>339</v>
      </c>
      <c r="L732" s="313" t="s">
        <v>412</v>
      </c>
      <c r="M732" s="313" t="s">
        <v>48</v>
      </c>
      <c r="N732" s="313"/>
      <c r="O732" s="313" t="s">
        <v>341</v>
      </c>
      <c r="P732" s="313" t="s">
        <v>342</v>
      </c>
      <c r="Q732" s="313" t="s">
        <v>343</v>
      </c>
      <c r="R732" s="313">
        <v>36.5</v>
      </c>
      <c r="S732" s="313"/>
      <c r="T732" s="313"/>
    </row>
    <row r="733" spans="1:20" ht="15" customHeight="1">
      <c r="A733" s="313" t="s">
        <v>331</v>
      </c>
      <c r="B733" s="313" t="s">
        <v>278</v>
      </c>
      <c r="C733" s="313" t="s">
        <v>7</v>
      </c>
      <c r="D733" s="313" t="s">
        <v>337</v>
      </c>
      <c r="E733" s="313" t="s">
        <v>13</v>
      </c>
      <c r="F733" s="313" t="s">
        <v>11</v>
      </c>
      <c r="G733" s="313" t="s">
        <v>337</v>
      </c>
      <c r="H733" s="313" t="s">
        <v>413</v>
      </c>
      <c r="I733" s="313" t="s">
        <v>251</v>
      </c>
      <c r="J733" s="313"/>
      <c r="K733" s="313" t="s">
        <v>339</v>
      </c>
      <c r="L733" s="313" t="s">
        <v>414</v>
      </c>
      <c r="M733" s="313" t="s">
        <v>48</v>
      </c>
      <c r="N733" s="313"/>
      <c r="O733" s="313" t="s">
        <v>341</v>
      </c>
      <c r="P733" s="313" t="s">
        <v>342</v>
      </c>
      <c r="Q733" s="313" t="s">
        <v>343</v>
      </c>
      <c r="R733" s="313">
        <v>76.2</v>
      </c>
      <c r="S733" s="313"/>
      <c r="T733" s="313"/>
    </row>
    <row r="734" spans="1:20" ht="15" customHeight="1">
      <c r="A734" s="313" t="s">
        <v>331</v>
      </c>
      <c r="B734" s="313" t="s">
        <v>277</v>
      </c>
      <c r="C734" s="313" t="s">
        <v>7</v>
      </c>
      <c r="D734" s="313" t="s">
        <v>337</v>
      </c>
      <c r="E734" s="313" t="s">
        <v>13</v>
      </c>
      <c r="F734" s="313" t="s">
        <v>11</v>
      </c>
      <c r="G734" s="313"/>
      <c r="H734" s="313"/>
      <c r="I734" s="313"/>
      <c r="J734" s="313"/>
      <c r="K734" s="313"/>
      <c r="L734" s="313"/>
      <c r="M734" s="313"/>
      <c r="N734" s="313"/>
      <c r="O734" s="313"/>
      <c r="P734" s="313"/>
      <c r="Q734" s="313"/>
      <c r="R734" s="313">
        <v>131</v>
      </c>
      <c r="S734" s="313"/>
      <c r="T734" s="313"/>
    </row>
    <row r="735" spans="1:20" ht="15" customHeight="1">
      <c r="A735" s="313" t="s">
        <v>331</v>
      </c>
      <c r="B735" s="313" t="s">
        <v>280</v>
      </c>
      <c r="C735" s="313" t="s">
        <v>7</v>
      </c>
      <c r="D735" s="313" t="s">
        <v>337</v>
      </c>
      <c r="E735" s="313" t="s">
        <v>13</v>
      </c>
      <c r="F735" s="313" t="s">
        <v>11</v>
      </c>
      <c r="G735" s="313"/>
      <c r="H735" s="313"/>
      <c r="I735" s="313"/>
      <c r="J735" s="313"/>
      <c r="K735" s="313"/>
      <c r="L735" s="313"/>
      <c r="M735" s="313"/>
      <c r="N735" s="313"/>
      <c r="O735" s="313"/>
      <c r="P735" s="313"/>
      <c r="Q735" s="313"/>
      <c r="R735" s="313">
        <v>55.2</v>
      </c>
      <c r="S735" s="313"/>
      <c r="T735" s="313"/>
    </row>
    <row r="736" spans="1:20" ht="15" customHeight="1">
      <c r="A736" s="313" t="s">
        <v>331</v>
      </c>
      <c r="B736" s="313" t="s">
        <v>282</v>
      </c>
      <c r="C736" s="313" t="s">
        <v>7</v>
      </c>
      <c r="D736" s="313" t="s">
        <v>337</v>
      </c>
      <c r="E736" s="313" t="s">
        <v>13</v>
      </c>
      <c r="F736" s="313" t="s">
        <v>11</v>
      </c>
      <c r="G736" s="313" t="s">
        <v>337</v>
      </c>
      <c r="H736" s="313" t="s">
        <v>415</v>
      </c>
      <c r="I736" s="313" t="s">
        <v>251</v>
      </c>
      <c r="J736" s="313"/>
      <c r="K736" s="313" t="s">
        <v>339</v>
      </c>
      <c r="L736" s="313" t="s">
        <v>416</v>
      </c>
      <c r="M736" s="313" t="s">
        <v>48</v>
      </c>
      <c r="N736" s="313"/>
      <c r="O736" s="313" t="s">
        <v>341</v>
      </c>
      <c r="P736" s="313" t="s">
        <v>342</v>
      </c>
      <c r="Q736" s="313" t="s">
        <v>343</v>
      </c>
      <c r="R736" s="313">
        <v>55.2</v>
      </c>
      <c r="S736" s="313"/>
      <c r="T736" s="313"/>
    </row>
    <row r="737" spans="1:20" ht="15" customHeight="1">
      <c r="A737" s="313" t="s">
        <v>331</v>
      </c>
      <c r="B737" s="313" t="s">
        <v>283</v>
      </c>
      <c r="C737" s="313" t="s">
        <v>7</v>
      </c>
      <c r="D737" s="313" t="s">
        <v>337</v>
      </c>
      <c r="E737" s="313" t="s">
        <v>13</v>
      </c>
      <c r="F737" s="313" t="s">
        <v>11</v>
      </c>
      <c r="G737" s="313"/>
      <c r="H737" s="313"/>
      <c r="I737" s="313"/>
      <c r="J737" s="313"/>
      <c r="K737" s="313"/>
      <c r="L737" s="313"/>
      <c r="M737" s="313"/>
      <c r="N737" s="313"/>
      <c r="O737" s="313"/>
      <c r="P737" s="313"/>
      <c r="Q737" s="313"/>
      <c r="R737" s="313">
        <v>55.2</v>
      </c>
      <c r="S737" s="313"/>
      <c r="T737" s="313"/>
    </row>
    <row r="738" spans="1:20" ht="15" customHeight="1">
      <c r="A738" s="313" t="s">
        <v>331</v>
      </c>
      <c r="B738" s="313" t="s">
        <v>246</v>
      </c>
      <c r="C738" s="313" t="s">
        <v>7</v>
      </c>
      <c r="D738" s="313" t="s">
        <v>337</v>
      </c>
      <c r="E738" s="313" t="s">
        <v>13</v>
      </c>
      <c r="F738" s="313" t="s">
        <v>11</v>
      </c>
      <c r="G738" s="313"/>
      <c r="H738" s="313"/>
      <c r="I738" s="313"/>
      <c r="J738" s="313"/>
      <c r="K738" s="313"/>
      <c r="L738" s="313"/>
      <c r="M738" s="313"/>
      <c r="N738" s="313"/>
      <c r="O738" s="313"/>
      <c r="P738" s="313"/>
      <c r="Q738" s="313"/>
      <c r="R738" s="313">
        <v>35</v>
      </c>
      <c r="S738" s="313"/>
      <c r="T738" s="313"/>
    </row>
    <row r="739" spans="1:20" ht="15" customHeight="1">
      <c r="A739" s="313" t="s">
        <v>331</v>
      </c>
      <c r="B739" s="313" t="s">
        <v>248</v>
      </c>
      <c r="C739" s="313" t="s">
        <v>7</v>
      </c>
      <c r="D739" s="313" t="s">
        <v>337</v>
      </c>
      <c r="E739" s="313" t="s">
        <v>13</v>
      </c>
      <c r="F739" s="313" t="s">
        <v>11</v>
      </c>
      <c r="G739" s="313"/>
      <c r="H739" s="313"/>
      <c r="I739" s="313"/>
      <c r="J739" s="313"/>
      <c r="K739" s="313"/>
      <c r="L739" s="313"/>
      <c r="M739" s="313"/>
      <c r="N739" s="313"/>
      <c r="O739" s="313"/>
      <c r="P739" s="313"/>
      <c r="Q739" s="313"/>
      <c r="R739" s="313">
        <v>346</v>
      </c>
      <c r="S739" s="313"/>
      <c r="T739" s="313"/>
    </row>
    <row r="740" spans="1:20" ht="15" customHeight="1">
      <c r="A740" s="313" t="s">
        <v>331</v>
      </c>
      <c r="B740" s="313" t="s">
        <v>253</v>
      </c>
      <c r="C740" s="313" t="s">
        <v>7</v>
      </c>
      <c r="D740" s="313" t="s">
        <v>337</v>
      </c>
      <c r="E740" s="313" t="s">
        <v>13</v>
      </c>
      <c r="F740" s="313" t="s">
        <v>11</v>
      </c>
      <c r="G740" s="313"/>
      <c r="H740" s="313"/>
      <c r="I740" s="313"/>
      <c r="J740" s="313"/>
      <c r="K740" s="313"/>
      <c r="L740" s="313"/>
      <c r="M740" s="313"/>
      <c r="N740" s="313"/>
      <c r="O740" s="313"/>
      <c r="P740" s="313"/>
      <c r="Q740" s="313"/>
      <c r="R740" s="313">
        <v>381</v>
      </c>
      <c r="S740" s="313"/>
      <c r="T740" s="313"/>
    </row>
    <row r="741" spans="1:20" ht="15" customHeight="1">
      <c r="A741" s="313" t="s">
        <v>223</v>
      </c>
      <c r="B741" s="313" t="s">
        <v>327</v>
      </c>
      <c r="C741" s="313" t="s">
        <v>7</v>
      </c>
      <c r="D741" s="313" t="s">
        <v>417</v>
      </c>
      <c r="E741" s="313" t="s">
        <v>13</v>
      </c>
      <c r="F741" s="313" t="s">
        <v>11</v>
      </c>
      <c r="G741" s="313"/>
      <c r="H741" s="313"/>
      <c r="I741" s="313"/>
      <c r="J741" s="313"/>
      <c r="K741" s="313"/>
      <c r="L741" s="313"/>
      <c r="M741" s="313"/>
      <c r="N741" s="313"/>
      <c r="O741" s="313"/>
      <c r="P741" s="313"/>
      <c r="Q741" s="313"/>
      <c r="R741" s="313">
        <v>551</v>
      </c>
      <c r="S741" s="313"/>
      <c r="T741" s="313"/>
    </row>
    <row r="742" spans="1:20" ht="15" customHeight="1">
      <c r="A742" s="313" t="s">
        <v>223</v>
      </c>
      <c r="B742" s="313" t="s">
        <v>314</v>
      </c>
      <c r="C742" s="313" t="s">
        <v>7</v>
      </c>
      <c r="D742" s="313" t="s">
        <v>417</v>
      </c>
      <c r="E742" s="313" t="s">
        <v>13</v>
      </c>
      <c r="F742" s="313" t="s">
        <v>11</v>
      </c>
      <c r="G742" s="313"/>
      <c r="H742" s="313"/>
      <c r="I742" s="313"/>
      <c r="J742" s="313"/>
      <c r="K742" s="313"/>
      <c r="L742" s="313"/>
      <c r="M742" s="313"/>
      <c r="N742" s="313"/>
      <c r="O742" s="313"/>
      <c r="P742" s="313"/>
      <c r="Q742" s="313"/>
      <c r="R742" s="313">
        <v>1910</v>
      </c>
      <c r="S742" s="313"/>
      <c r="T742" s="313"/>
    </row>
    <row r="743" spans="1:20" ht="15" customHeight="1">
      <c r="A743" s="313" t="s">
        <v>223</v>
      </c>
      <c r="B743" s="313" t="s">
        <v>315</v>
      </c>
      <c r="C743" s="313" t="s">
        <v>7</v>
      </c>
      <c r="D743" s="313" t="s">
        <v>417</v>
      </c>
      <c r="E743" s="313" t="s">
        <v>13</v>
      </c>
      <c r="F743" s="313" t="s">
        <v>11</v>
      </c>
      <c r="G743" s="313"/>
      <c r="H743" s="313"/>
      <c r="I743" s="313"/>
      <c r="J743" s="313"/>
      <c r="K743" s="313"/>
      <c r="L743" s="313"/>
      <c r="M743" s="313"/>
      <c r="N743" s="313"/>
      <c r="O743" s="313"/>
      <c r="P743" s="313"/>
      <c r="Q743" s="313"/>
      <c r="R743" s="313">
        <v>1910</v>
      </c>
      <c r="S743" s="313"/>
      <c r="T743" s="313"/>
    </row>
    <row r="744" spans="1:20" ht="15" customHeight="1">
      <c r="A744" s="313" t="s">
        <v>223</v>
      </c>
      <c r="B744" s="313" t="s">
        <v>317</v>
      </c>
      <c r="C744" s="313" t="s">
        <v>7</v>
      </c>
      <c r="D744" s="313" t="s">
        <v>417</v>
      </c>
      <c r="E744" s="313" t="s">
        <v>13</v>
      </c>
      <c r="F744" s="313" t="s">
        <v>11</v>
      </c>
      <c r="G744" s="313"/>
      <c r="H744" s="313"/>
      <c r="I744" s="313"/>
      <c r="J744" s="313"/>
      <c r="K744" s="313"/>
      <c r="L744" s="313"/>
      <c r="M744" s="313"/>
      <c r="N744" s="313"/>
      <c r="O744" s="313"/>
      <c r="P744" s="313"/>
      <c r="Q744" s="313"/>
      <c r="R744" s="313">
        <v>67</v>
      </c>
      <c r="S744" s="313">
        <v>0</v>
      </c>
      <c r="T744" s="313">
        <v>134</v>
      </c>
    </row>
    <row r="745" spans="1:20" ht="15" customHeight="1">
      <c r="A745" s="313" t="s">
        <v>223</v>
      </c>
      <c r="B745" s="313" t="s">
        <v>318</v>
      </c>
      <c r="C745" s="313" t="s">
        <v>7</v>
      </c>
      <c r="D745" s="313" t="s">
        <v>417</v>
      </c>
      <c r="E745" s="313" t="s">
        <v>13</v>
      </c>
      <c r="F745" s="313" t="s">
        <v>11</v>
      </c>
      <c r="G745" s="313"/>
      <c r="H745" s="313"/>
      <c r="I745" s="313"/>
      <c r="J745" s="313"/>
      <c r="K745" s="313"/>
      <c r="L745" s="313"/>
      <c r="M745" s="313"/>
      <c r="N745" s="313"/>
      <c r="O745" s="313"/>
      <c r="P745" s="313"/>
      <c r="Q745" s="313"/>
      <c r="R745" s="313">
        <v>67</v>
      </c>
      <c r="S745" s="313">
        <v>0</v>
      </c>
      <c r="T745" s="313">
        <v>134</v>
      </c>
    </row>
    <row r="746" spans="1:20" ht="15" customHeight="1">
      <c r="A746" s="313" t="s">
        <v>223</v>
      </c>
      <c r="B746" s="313" t="s">
        <v>313</v>
      </c>
      <c r="C746" s="313" t="s">
        <v>7</v>
      </c>
      <c r="D746" s="313" t="s">
        <v>417</v>
      </c>
      <c r="E746" s="313" t="s">
        <v>13</v>
      </c>
      <c r="F746" s="313" t="s">
        <v>11</v>
      </c>
      <c r="G746" s="313"/>
      <c r="H746" s="313"/>
      <c r="I746" s="313"/>
      <c r="J746" s="313"/>
      <c r="K746" s="313"/>
      <c r="L746" s="313"/>
      <c r="M746" s="313"/>
      <c r="N746" s="313"/>
      <c r="O746" s="313"/>
      <c r="P746" s="313"/>
      <c r="Q746" s="313"/>
      <c r="R746" s="313">
        <v>2050</v>
      </c>
      <c r="S746" s="313"/>
      <c r="T746" s="313"/>
    </row>
    <row r="747" spans="1:20" ht="15" customHeight="1">
      <c r="A747" s="313" t="s">
        <v>223</v>
      </c>
      <c r="B747" s="313" t="s">
        <v>316</v>
      </c>
      <c r="C747" s="313" t="s">
        <v>7</v>
      </c>
      <c r="D747" s="313" t="s">
        <v>417</v>
      </c>
      <c r="E747" s="313" t="s">
        <v>13</v>
      </c>
      <c r="F747" s="313" t="s">
        <v>11</v>
      </c>
      <c r="G747" s="313"/>
      <c r="H747" s="313"/>
      <c r="I747" s="313"/>
      <c r="J747" s="313"/>
      <c r="K747" s="313"/>
      <c r="L747" s="313"/>
      <c r="M747" s="313"/>
      <c r="N747" s="313"/>
      <c r="O747" s="313"/>
      <c r="P747" s="313"/>
      <c r="Q747" s="313"/>
      <c r="R747" s="313">
        <v>134</v>
      </c>
      <c r="S747" s="313"/>
      <c r="T747" s="313"/>
    </row>
    <row r="748" spans="1:20" ht="15" customHeight="1">
      <c r="A748" s="313" t="s">
        <v>223</v>
      </c>
      <c r="B748" s="313" t="s">
        <v>312</v>
      </c>
      <c r="C748" s="313" t="s">
        <v>7</v>
      </c>
      <c r="D748" s="313" t="s">
        <v>417</v>
      </c>
      <c r="E748" s="313" t="s">
        <v>13</v>
      </c>
      <c r="F748" s="313" t="s">
        <v>11</v>
      </c>
      <c r="G748" s="313"/>
      <c r="H748" s="313"/>
      <c r="I748" s="313"/>
      <c r="J748" s="313"/>
      <c r="K748" s="313"/>
      <c r="L748" s="313"/>
      <c r="M748" s="313"/>
      <c r="N748" s="313"/>
      <c r="O748" s="313"/>
      <c r="P748" s="313"/>
      <c r="Q748" s="313"/>
      <c r="R748" s="313">
        <v>3600</v>
      </c>
      <c r="S748" s="313"/>
      <c r="T748" s="313"/>
    </row>
    <row r="749" spans="1:20" ht="15" customHeight="1">
      <c r="A749" s="313" t="s">
        <v>223</v>
      </c>
      <c r="B749" s="313" t="s">
        <v>326</v>
      </c>
      <c r="C749" s="313" t="s">
        <v>7</v>
      </c>
      <c r="D749" s="313" t="s">
        <v>417</v>
      </c>
      <c r="E749" s="313" t="s">
        <v>13</v>
      </c>
      <c r="F749" s="313" t="s">
        <v>11</v>
      </c>
      <c r="G749" s="313"/>
      <c r="H749" s="313"/>
      <c r="I749" s="313"/>
      <c r="J749" s="313"/>
      <c r="K749" s="313"/>
      <c r="L749" s="313"/>
      <c r="M749" s="313"/>
      <c r="N749" s="313"/>
      <c r="O749" s="313"/>
      <c r="P749" s="313"/>
      <c r="Q749" s="313"/>
      <c r="R749" s="313">
        <v>1550</v>
      </c>
      <c r="S749" s="313"/>
      <c r="T749" s="313"/>
    </row>
    <row r="750" spans="1:20" ht="15" customHeight="1">
      <c r="A750" s="313" t="s">
        <v>223</v>
      </c>
      <c r="B750" s="313" t="s">
        <v>332</v>
      </c>
      <c r="C750" s="313" t="s">
        <v>7</v>
      </c>
      <c r="D750" s="313" t="s">
        <v>417</v>
      </c>
      <c r="E750" s="313" t="s">
        <v>13</v>
      </c>
      <c r="F750" s="313" t="s">
        <v>11</v>
      </c>
      <c r="G750" s="313"/>
      <c r="H750" s="313"/>
      <c r="I750" s="313"/>
      <c r="J750" s="313"/>
      <c r="K750" s="313"/>
      <c r="L750" s="313"/>
      <c r="M750" s="313"/>
      <c r="N750" s="313"/>
      <c r="O750" s="313"/>
      <c r="P750" s="313"/>
      <c r="Q750" s="313"/>
      <c r="R750" s="313">
        <v>3420</v>
      </c>
      <c r="S750" s="313"/>
      <c r="T750" s="313"/>
    </row>
    <row r="751" spans="1:20" ht="15" customHeight="1">
      <c r="A751" s="313" t="s">
        <v>223</v>
      </c>
      <c r="B751" s="313" t="s">
        <v>305</v>
      </c>
      <c r="C751" s="313" t="s">
        <v>7</v>
      </c>
      <c r="D751" s="313" t="s">
        <v>417</v>
      </c>
      <c r="E751" s="313" t="s">
        <v>13</v>
      </c>
      <c r="F751" s="313" t="s">
        <v>11</v>
      </c>
      <c r="G751" s="313"/>
      <c r="H751" s="313"/>
      <c r="I751" s="313"/>
      <c r="J751" s="313"/>
      <c r="K751" s="313"/>
      <c r="L751" s="313"/>
      <c r="M751" s="313"/>
      <c r="N751" s="313"/>
      <c r="O751" s="313"/>
      <c r="P751" s="313"/>
      <c r="Q751" s="313"/>
      <c r="R751" s="313">
        <v>2160</v>
      </c>
      <c r="S751" s="313"/>
      <c r="T751" s="313"/>
    </row>
    <row r="752" spans="1:20" ht="15" customHeight="1">
      <c r="A752" s="313" t="s">
        <v>223</v>
      </c>
      <c r="B752" s="313" t="s">
        <v>306</v>
      </c>
      <c r="C752" s="313" t="s">
        <v>7</v>
      </c>
      <c r="D752" s="313" t="s">
        <v>417</v>
      </c>
      <c r="E752" s="313" t="s">
        <v>13</v>
      </c>
      <c r="F752" s="313" t="s">
        <v>11</v>
      </c>
      <c r="G752" s="313"/>
      <c r="H752" s="313"/>
      <c r="I752" s="313"/>
      <c r="J752" s="313"/>
      <c r="K752" s="313"/>
      <c r="L752" s="313"/>
      <c r="M752" s="313"/>
      <c r="N752" s="313"/>
      <c r="O752" s="313"/>
      <c r="P752" s="313"/>
      <c r="Q752" s="313"/>
      <c r="R752" s="313">
        <v>982</v>
      </c>
      <c r="S752" s="313"/>
      <c r="T752" s="313"/>
    </row>
    <row r="753" spans="1:20" ht="15" customHeight="1">
      <c r="A753" s="313" t="s">
        <v>223</v>
      </c>
      <c r="B753" s="313" t="s">
        <v>307</v>
      </c>
      <c r="C753" s="313" t="s">
        <v>7</v>
      </c>
      <c r="D753" s="313" t="s">
        <v>417</v>
      </c>
      <c r="E753" s="313" t="s">
        <v>13</v>
      </c>
      <c r="F753" s="313" t="s">
        <v>11</v>
      </c>
      <c r="G753" s="313"/>
      <c r="H753" s="313"/>
      <c r="I753" s="313"/>
      <c r="J753" s="313"/>
      <c r="K753" s="313"/>
      <c r="L753" s="313"/>
      <c r="M753" s="313"/>
      <c r="N753" s="313"/>
      <c r="O753" s="313"/>
      <c r="P753" s="313"/>
      <c r="Q753" s="313"/>
      <c r="R753" s="313">
        <v>1180</v>
      </c>
      <c r="S753" s="313"/>
      <c r="T753" s="313"/>
    </row>
    <row r="754" spans="1:20" ht="15" customHeight="1">
      <c r="A754" s="313" t="s">
        <v>223</v>
      </c>
      <c r="B754" s="313" t="s">
        <v>308</v>
      </c>
      <c r="C754" s="313" t="s">
        <v>7</v>
      </c>
      <c r="D754" s="313" t="s">
        <v>417</v>
      </c>
      <c r="E754" s="313" t="s">
        <v>13</v>
      </c>
      <c r="F754" s="313" t="s">
        <v>11</v>
      </c>
      <c r="G754" s="313"/>
      <c r="H754" s="313"/>
      <c r="I754" s="313"/>
      <c r="J754" s="313"/>
      <c r="K754" s="313"/>
      <c r="L754" s="313"/>
      <c r="M754" s="313"/>
      <c r="N754" s="313"/>
      <c r="O754" s="313"/>
      <c r="P754" s="313"/>
      <c r="Q754" s="313"/>
      <c r="R754" s="313">
        <v>264</v>
      </c>
      <c r="S754" s="313">
        <v>0</v>
      </c>
      <c r="T754" s="313">
        <v>711</v>
      </c>
    </row>
    <row r="755" spans="1:20" ht="15" customHeight="1">
      <c r="A755" s="313" t="s">
        <v>223</v>
      </c>
      <c r="B755" s="313" t="s">
        <v>309</v>
      </c>
      <c r="C755" s="313" t="s">
        <v>7</v>
      </c>
      <c r="D755" s="313" t="s">
        <v>417</v>
      </c>
      <c r="E755" s="313" t="s">
        <v>13</v>
      </c>
      <c r="F755" s="313" t="s">
        <v>11</v>
      </c>
      <c r="G755" s="313"/>
      <c r="H755" s="313"/>
      <c r="I755" s="313"/>
      <c r="J755" s="313"/>
      <c r="K755" s="313"/>
      <c r="L755" s="313"/>
      <c r="M755" s="313"/>
      <c r="N755" s="313"/>
      <c r="O755" s="313"/>
      <c r="P755" s="313"/>
      <c r="Q755" s="313"/>
      <c r="R755" s="313">
        <v>261</v>
      </c>
      <c r="S755" s="313">
        <v>0</v>
      </c>
      <c r="T755" s="313">
        <v>711</v>
      </c>
    </row>
    <row r="756" spans="1:20" ht="15" customHeight="1">
      <c r="A756" s="313" t="s">
        <v>223</v>
      </c>
      <c r="B756" s="313" t="s">
        <v>310</v>
      </c>
      <c r="C756" s="313" t="s">
        <v>7</v>
      </c>
      <c r="D756" s="313" t="s">
        <v>417</v>
      </c>
      <c r="E756" s="313" t="s">
        <v>13</v>
      </c>
      <c r="F756" s="313" t="s">
        <v>11</v>
      </c>
      <c r="G756" s="313"/>
      <c r="H756" s="313"/>
      <c r="I756" s="313"/>
      <c r="J756" s="313"/>
      <c r="K756" s="313"/>
      <c r="L756" s="313"/>
      <c r="M756" s="313"/>
      <c r="N756" s="313"/>
      <c r="O756" s="313"/>
      <c r="P756" s="313"/>
      <c r="Q756" s="313"/>
      <c r="R756" s="313">
        <v>401</v>
      </c>
      <c r="S756" s="313">
        <v>397</v>
      </c>
      <c r="T756" s="313">
        <v>1060</v>
      </c>
    </row>
    <row r="757" spans="1:20" ht="15" customHeight="1">
      <c r="A757" s="313" t="s">
        <v>223</v>
      </c>
      <c r="B757" s="313" t="s">
        <v>311</v>
      </c>
      <c r="C757" s="313" t="s">
        <v>7</v>
      </c>
      <c r="D757" s="313" t="s">
        <v>417</v>
      </c>
      <c r="E757" s="313" t="s">
        <v>13</v>
      </c>
      <c r="F757" s="313" t="s">
        <v>11</v>
      </c>
      <c r="G757" s="313"/>
      <c r="H757" s="313"/>
      <c r="I757" s="313"/>
      <c r="J757" s="313"/>
      <c r="K757" s="313"/>
      <c r="L757" s="313"/>
      <c r="M757" s="313"/>
      <c r="N757" s="313"/>
      <c r="O757" s="313"/>
      <c r="P757" s="313"/>
      <c r="Q757" s="313"/>
      <c r="R757" s="313">
        <v>255</v>
      </c>
      <c r="S757" s="313">
        <v>21.6</v>
      </c>
      <c r="T757" s="313">
        <v>683</v>
      </c>
    </row>
    <row r="758" spans="1:20" ht="15" customHeight="1">
      <c r="A758" s="313" t="s">
        <v>223</v>
      </c>
      <c r="B758" s="313" t="s">
        <v>328</v>
      </c>
      <c r="C758" s="313" t="s">
        <v>7</v>
      </c>
      <c r="D758" s="313" t="s">
        <v>417</v>
      </c>
      <c r="E758" s="313" t="s">
        <v>13</v>
      </c>
      <c r="F758" s="313" t="s">
        <v>11</v>
      </c>
      <c r="G758" s="313"/>
      <c r="H758" s="313"/>
      <c r="I758" s="313"/>
      <c r="J758" s="313"/>
      <c r="K758" s="313"/>
      <c r="L758" s="313"/>
      <c r="M758" s="313"/>
      <c r="N758" s="313"/>
      <c r="O758" s="313"/>
      <c r="P758" s="313"/>
      <c r="Q758" s="313"/>
      <c r="R758" s="313">
        <v>1000</v>
      </c>
      <c r="S758" s="313"/>
      <c r="T758" s="313"/>
    </row>
    <row r="759" spans="1:20" ht="15" customHeight="1">
      <c r="A759" s="313" t="s">
        <v>226</v>
      </c>
      <c r="B759" s="313" t="s">
        <v>327</v>
      </c>
      <c r="C759" s="313" t="s">
        <v>7</v>
      </c>
      <c r="D759" s="313" t="s">
        <v>417</v>
      </c>
      <c r="E759" s="313" t="s">
        <v>13</v>
      </c>
      <c r="F759" s="313" t="s">
        <v>11</v>
      </c>
      <c r="G759" s="313"/>
      <c r="H759" s="313" t="s">
        <v>989</v>
      </c>
      <c r="I759" s="313"/>
      <c r="J759" s="313"/>
      <c r="K759" s="313"/>
      <c r="L759" s="313" t="s">
        <v>989</v>
      </c>
      <c r="M759" s="313"/>
      <c r="N759" s="313"/>
      <c r="O759" s="313" t="s">
        <v>341</v>
      </c>
      <c r="P759" s="313" t="s">
        <v>693</v>
      </c>
      <c r="Q759" s="313" t="s">
        <v>694</v>
      </c>
      <c r="R759" s="313">
        <v>551</v>
      </c>
      <c r="S759" s="313"/>
      <c r="T759" s="313"/>
    </row>
    <row r="760" spans="1:20" ht="15" customHeight="1">
      <c r="A760" s="313" t="s">
        <v>226</v>
      </c>
      <c r="B760" s="313" t="s">
        <v>326</v>
      </c>
      <c r="C760" s="313" t="s">
        <v>7</v>
      </c>
      <c r="D760" s="313" t="s">
        <v>417</v>
      </c>
      <c r="E760" s="313" t="s">
        <v>13</v>
      </c>
      <c r="F760" s="313" t="s">
        <v>11</v>
      </c>
      <c r="G760" s="313"/>
      <c r="H760" s="313"/>
      <c r="I760" s="313"/>
      <c r="J760" s="313"/>
      <c r="K760" s="313"/>
      <c r="L760" s="313"/>
      <c r="M760" s="313"/>
      <c r="N760" s="313"/>
      <c r="O760" s="313"/>
      <c r="P760" s="313"/>
      <c r="Q760" s="313"/>
      <c r="R760" s="313">
        <v>551</v>
      </c>
      <c r="S760" s="313"/>
      <c r="T760" s="313"/>
    </row>
    <row r="761" spans="1:20" ht="15" customHeight="1">
      <c r="A761" s="313" t="s">
        <v>226</v>
      </c>
      <c r="B761" s="313" t="s">
        <v>312</v>
      </c>
      <c r="C761" s="313" t="s">
        <v>7</v>
      </c>
      <c r="D761" s="313" t="s">
        <v>417</v>
      </c>
      <c r="E761" s="313" t="s">
        <v>13</v>
      </c>
      <c r="F761" s="313" t="s">
        <v>11</v>
      </c>
      <c r="G761" s="313"/>
      <c r="H761" s="313"/>
      <c r="I761" s="313"/>
      <c r="J761" s="313"/>
      <c r="K761" s="313"/>
      <c r="L761" s="313"/>
      <c r="M761" s="313"/>
      <c r="N761" s="313"/>
      <c r="O761" s="313"/>
      <c r="P761" s="313"/>
      <c r="Q761" s="313"/>
      <c r="R761" s="313">
        <v>551</v>
      </c>
      <c r="S761" s="313"/>
      <c r="T761" s="313"/>
    </row>
    <row r="762" spans="1:20" ht="15" customHeight="1">
      <c r="A762" s="313" t="s">
        <v>226</v>
      </c>
      <c r="B762" s="313" t="s">
        <v>332</v>
      </c>
      <c r="C762" s="313" t="s">
        <v>7</v>
      </c>
      <c r="D762" s="313" t="s">
        <v>417</v>
      </c>
      <c r="E762" s="313" t="s">
        <v>13</v>
      </c>
      <c r="F762" s="313" t="s">
        <v>11</v>
      </c>
      <c r="G762" s="313"/>
      <c r="H762" s="313"/>
      <c r="I762" s="313" t="s">
        <v>232</v>
      </c>
      <c r="J762" s="313"/>
      <c r="K762" s="313" t="s">
        <v>339</v>
      </c>
      <c r="L762" s="313"/>
      <c r="M762" s="313" t="s">
        <v>41</v>
      </c>
      <c r="N762" s="313"/>
      <c r="O762" s="313" t="s">
        <v>341</v>
      </c>
      <c r="P762" s="313" t="s">
        <v>342</v>
      </c>
      <c r="Q762" s="313" t="s">
        <v>343</v>
      </c>
      <c r="R762" s="313">
        <v>188</v>
      </c>
      <c r="S762" s="313"/>
      <c r="T762" s="313"/>
    </row>
    <row r="763" spans="1:20" ht="15" customHeight="1">
      <c r="A763" s="313" t="s">
        <v>230</v>
      </c>
      <c r="B763" s="313" t="s">
        <v>327</v>
      </c>
      <c r="C763" s="313" t="s">
        <v>7</v>
      </c>
      <c r="D763" s="313" t="s">
        <v>417</v>
      </c>
      <c r="E763" s="313" t="s">
        <v>13</v>
      </c>
      <c r="F763" s="313" t="s">
        <v>11</v>
      </c>
      <c r="G763" s="313"/>
      <c r="H763" s="313"/>
      <c r="I763" s="313"/>
      <c r="J763" s="313"/>
      <c r="K763" s="313"/>
      <c r="L763" s="313"/>
      <c r="M763" s="313"/>
      <c r="N763" s="313"/>
      <c r="O763" s="313"/>
      <c r="P763" s="313"/>
      <c r="Q763" s="313"/>
      <c r="R763" s="313">
        <v>551</v>
      </c>
      <c r="S763" s="313"/>
      <c r="T763" s="313"/>
    </row>
    <row r="764" spans="1:20" ht="15" customHeight="1">
      <c r="A764" s="313" t="s">
        <v>230</v>
      </c>
      <c r="B764" s="313" t="s">
        <v>326</v>
      </c>
      <c r="C764" s="313" t="s">
        <v>7</v>
      </c>
      <c r="D764" s="313" t="s">
        <v>417</v>
      </c>
      <c r="E764" s="313" t="s">
        <v>13</v>
      </c>
      <c r="F764" s="313" t="s">
        <v>11</v>
      </c>
      <c r="G764" s="313"/>
      <c r="H764" s="313"/>
      <c r="I764" s="313"/>
      <c r="J764" s="313"/>
      <c r="K764" s="313"/>
      <c r="L764" s="313"/>
      <c r="M764" s="313"/>
      <c r="N764" s="313"/>
      <c r="O764" s="313"/>
      <c r="P764" s="313"/>
      <c r="Q764" s="313"/>
      <c r="R764" s="313">
        <v>551</v>
      </c>
      <c r="S764" s="313"/>
      <c r="T764" s="313"/>
    </row>
    <row r="765" spans="1:20" ht="15" customHeight="1">
      <c r="A765" s="313" t="s">
        <v>230</v>
      </c>
      <c r="B765" s="313" t="s">
        <v>312</v>
      </c>
      <c r="C765" s="313" t="s">
        <v>7</v>
      </c>
      <c r="D765" s="313" t="s">
        <v>417</v>
      </c>
      <c r="E765" s="313" t="s">
        <v>13</v>
      </c>
      <c r="F765" s="313" t="s">
        <v>11</v>
      </c>
      <c r="G765" s="313"/>
      <c r="H765" s="313"/>
      <c r="I765" s="313"/>
      <c r="J765" s="313"/>
      <c r="K765" s="313"/>
      <c r="L765" s="313"/>
      <c r="M765" s="313"/>
      <c r="N765" s="313"/>
      <c r="O765" s="313"/>
      <c r="P765" s="313"/>
      <c r="Q765" s="313"/>
      <c r="R765" s="313">
        <v>551</v>
      </c>
      <c r="S765" s="313"/>
      <c r="T765" s="313"/>
    </row>
    <row r="766" spans="1:20" ht="15" customHeight="1">
      <c r="A766" s="313" t="s">
        <v>230</v>
      </c>
      <c r="B766" s="313" t="s">
        <v>332</v>
      </c>
      <c r="C766" s="313" t="s">
        <v>7</v>
      </c>
      <c r="D766" s="313" t="s">
        <v>417</v>
      </c>
      <c r="E766" s="313" t="s">
        <v>13</v>
      </c>
      <c r="F766" s="313" t="s">
        <v>11</v>
      </c>
      <c r="G766" s="313" t="s">
        <v>417</v>
      </c>
      <c r="H766" s="313" t="s">
        <v>418</v>
      </c>
      <c r="I766" s="313" t="s">
        <v>232</v>
      </c>
      <c r="J766" s="313"/>
      <c r="K766" s="313" t="s">
        <v>339</v>
      </c>
      <c r="L766" s="313" t="s">
        <v>340</v>
      </c>
      <c r="M766" s="313" t="s">
        <v>41</v>
      </c>
      <c r="N766" s="313"/>
      <c r="O766" s="313" t="s">
        <v>341</v>
      </c>
      <c r="P766" s="313" t="s">
        <v>342</v>
      </c>
      <c r="Q766" s="313" t="s">
        <v>343</v>
      </c>
      <c r="R766" s="313">
        <v>188</v>
      </c>
      <c r="S766" s="313"/>
      <c r="T766" s="313"/>
    </row>
    <row r="767" spans="1:20" ht="15" customHeight="1">
      <c r="A767" s="313" t="s">
        <v>233</v>
      </c>
      <c r="B767" s="313" t="s">
        <v>314</v>
      </c>
      <c r="C767" s="313" t="s">
        <v>7</v>
      </c>
      <c r="D767" s="313" t="s">
        <v>417</v>
      </c>
      <c r="E767" s="313" t="s">
        <v>13</v>
      </c>
      <c r="F767" s="313" t="s">
        <v>11</v>
      </c>
      <c r="G767" s="313"/>
      <c r="H767" s="313"/>
      <c r="I767" s="313"/>
      <c r="J767" s="313"/>
      <c r="K767" s="313"/>
      <c r="L767" s="313"/>
      <c r="M767" s="313"/>
      <c r="N767" s="313"/>
      <c r="O767" s="313"/>
      <c r="P767" s="313"/>
      <c r="Q767" s="313"/>
      <c r="R767" s="313">
        <v>1910</v>
      </c>
      <c r="S767" s="313"/>
      <c r="T767" s="313"/>
    </row>
    <row r="768" spans="1:20" ht="15" customHeight="1">
      <c r="A768" s="313" t="s">
        <v>233</v>
      </c>
      <c r="B768" s="313" t="s">
        <v>315</v>
      </c>
      <c r="C768" s="313" t="s">
        <v>7</v>
      </c>
      <c r="D768" s="313" t="s">
        <v>417</v>
      </c>
      <c r="E768" s="313" t="s">
        <v>13</v>
      </c>
      <c r="F768" s="313" t="s">
        <v>11</v>
      </c>
      <c r="G768" s="313"/>
      <c r="H768" s="313"/>
      <c r="I768" s="313"/>
      <c r="J768" s="313"/>
      <c r="K768" s="313"/>
      <c r="L768" s="313"/>
      <c r="M768" s="313"/>
      <c r="N768" s="313"/>
      <c r="O768" s="313"/>
      <c r="P768" s="313"/>
      <c r="Q768" s="313"/>
      <c r="R768" s="313">
        <v>1910</v>
      </c>
      <c r="S768" s="313"/>
      <c r="T768" s="313"/>
    </row>
    <row r="769" spans="1:20" ht="15" customHeight="1">
      <c r="A769" s="313" t="s">
        <v>233</v>
      </c>
      <c r="B769" s="313" t="s">
        <v>317</v>
      </c>
      <c r="C769" s="313" t="s">
        <v>7</v>
      </c>
      <c r="D769" s="313" t="s">
        <v>417</v>
      </c>
      <c r="E769" s="313" t="s">
        <v>13</v>
      </c>
      <c r="F769" s="313" t="s">
        <v>11</v>
      </c>
      <c r="G769" s="313"/>
      <c r="H769" s="313"/>
      <c r="I769" s="313"/>
      <c r="J769" s="313"/>
      <c r="K769" s="313"/>
      <c r="L769" s="313"/>
      <c r="M769" s="313"/>
      <c r="N769" s="313"/>
      <c r="O769" s="313"/>
      <c r="P769" s="313"/>
      <c r="Q769" s="313"/>
      <c r="R769" s="313">
        <v>67</v>
      </c>
      <c r="S769" s="313">
        <v>0</v>
      </c>
      <c r="T769" s="313">
        <v>134</v>
      </c>
    </row>
    <row r="770" spans="1:20" ht="15" customHeight="1">
      <c r="A770" s="313" t="s">
        <v>233</v>
      </c>
      <c r="B770" s="313" t="s">
        <v>318</v>
      </c>
      <c r="C770" s="313" t="s">
        <v>7</v>
      </c>
      <c r="D770" s="313" t="s">
        <v>417</v>
      </c>
      <c r="E770" s="313" t="s">
        <v>13</v>
      </c>
      <c r="F770" s="313" t="s">
        <v>11</v>
      </c>
      <c r="G770" s="313"/>
      <c r="H770" s="313"/>
      <c r="I770" s="313"/>
      <c r="J770" s="313"/>
      <c r="K770" s="313"/>
      <c r="L770" s="313"/>
      <c r="M770" s="313"/>
      <c r="N770" s="313"/>
      <c r="O770" s="313"/>
      <c r="P770" s="313"/>
      <c r="Q770" s="313"/>
      <c r="R770" s="313">
        <v>67</v>
      </c>
      <c r="S770" s="313">
        <v>0</v>
      </c>
      <c r="T770" s="313">
        <v>134</v>
      </c>
    </row>
    <row r="771" spans="1:20" ht="15" customHeight="1">
      <c r="A771" s="313" t="s">
        <v>233</v>
      </c>
      <c r="B771" s="313" t="s">
        <v>313</v>
      </c>
      <c r="C771" s="313" t="s">
        <v>7</v>
      </c>
      <c r="D771" s="313" t="s">
        <v>417</v>
      </c>
      <c r="E771" s="313" t="s">
        <v>13</v>
      </c>
      <c r="F771" s="313" t="s">
        <v>11</v>
      </c>
      <c r="G771" s="313"/>
      <c r="H771" s="313"/>
      <c r="I771" s="313"/>
      <c r="J771" s="313"/>
      <c r="K771" s="313"/>
      <c r="L771" s="313"/>
      <c r="M771" s="313"/>
      <c r="N771" s="313"/>
      <c r="O771" s="313"/>
      <c r="P771" s="313"/>
      <c r="Q771" s="313"/>
      <c r="R771" s="313">
        <v>2050</v>
      </c>
      <c r="S771" s="313"/>
      <c r="T771" s="313"/>
    </row>
    <row r="772" spans="1:20" ht="15" customHeight="1">
      <c r="A772" s="313" t="s">
        <v>233</v>
      </c>
      <c r="B772" s="313" t="s">
        <v>316</v>
      </c>
      <c r="C772" s="313" t="s">
        <v>7</v>
      </c>
      <c r="D772" s="313" t="s">
        <v>417</v>
      </c>
      <c r="E772" s="313" t="s">
        <v>13</v>
      </c>
      <c r="F772" s="313" t="s">
        <v>11</v>
      </c>
      <c r="G772" s="313"/>
      <c r="H772" s="313"/>
      <c r="I772" s="313"/>
      <c r="J772" s="313"/>
      <c r="K772" s="313"/>
      <c r="L772" s="313"/>
      <c r="M772" s="313"/>
      <c r="N772" s="313"/>
      <c r="O772" s="313"/>
      <c r="P772" s="313"/>
      <c r="Q772" s="313"/>
      <c r="R772" s="313">
        <v>134</v>
      </c>
      <c r="S772" s="313"/>
      <c r="T772" s="313"/>
    </row>
    <row r="773" spans="1:20" ht="15" customHeight="1">
      <c r="A773" s="313" t="s">
        <v>233</v>
      </c>
      <c r="B773" s="313" t="s">
        <v>312</v>
      </c>
      <c r="C773" s="313" t="s">
        <v>7</v>
      </c>
      <c r="D773" s="313" t="s">
        <v>417</v>
      </c>
      <c r="E773" s="313" t="s">
        <v>13</v>
      </c>
      <c r="F773" s="313" t="s">
        <v>11</v>
      </c>
      <c r="G773" s="313"/>
      <c r="H773" s="313"/>
      <c r="I773" s="313"/>
      <c r="J773" s="313"/>
      <c r="K773" s="313"/>
      <c r="L773" s="313"/>
      <c r="M773" s="313"/>
      <c r="N773" s="313"/>
      <c r="O773" s="313"/>
      <c r="P773" s="313"/>
      <c r="Q773" s="313"/>
      <c r="R773" s="313">
        <v>3050</v>
      </c>
      <c r="S773" s="313"/>
      <c r="T773" s="313"/>
    </row>
    <row r="774" spans="1:20" ht="15" customHeight="1">
      <c r="A774" s="313" t="s">
        <v>233</v>
      </c>
      <c r="B774" s="313" t="s">
        <v>332</v>
      </c>
      <c r="C774" s="313" t="s">
        <v>7</v>
      </c>
      <c r="D774" s="313" t="s">
        <v>417</v>
      </c>
      <c r="E774" s="313" t="s">
        <v>13</v>
      </c>
      <c r="F774" s="313" t="s">
        <v>11</v>
      </c>
      <c r="G774" s="313"/>
      <c r="H774" s="313"/>
      <c r="I774" s="313"/>
      <c r="J774" s="313"/>
      <c r="K774" s="313"/>
      <c r="L774" s="313"/>
      <c r="M774" s="313"/>
      <c r="N774" s="313"/>
      <c r="O774" s="313"/>
      <c r="P774" s="313"/>
      <c r="Q774" s="313"/>
      <c r="R774" s="313">
        <v>3230</v>
      </c>
      <c r="S774" s="313"/>
      <c r="T774" s="313"/>
    </row>
    <row r="775" spans="1:20" ht="15" customHeight="1">
      <c r="A775" s="313" t="s">
        <v>233</v>
      </c>
      <c r="B775" s="313" t="s">
        <v>305</v>
      </c>
      <c r="C775" s="313" t="s">
        <v>7</v>
      </c>
      <c r="D775" s="313" t="s">
        <v>417</v>
      </c>
      <c r="E775" s="313" t="s">
        <v>13</v>
      </c>
      <c r="F775" s="313" t="s">
        <v>11</v>
      </c>
      <c r="G775" s="313"/>
      <c r="H775" s="313"/>
      <c r="I775" s="313"/>
      <c r="J775" s="313"/>
      <c r="K775" s="313"/>
      <c r="L775" s="313"/>
      <c r="M775" s="313"/>
      <c r="N775" s="313"/>
      <c r="O775" s="313"/>
      <c r="P775" s="313"/>
      <c r="Q775" s="313"/>
      <c r="R775" s="313">
        <v>2160</v>
      </c>
      <c r="S775" s="313"/>
      <c r="T775" s="313"/>
    </row>
    <row r="776" spans="1:20" ht="15" customHeight="1">
      <c r="A776" s="313" t="s">
        <v>233</v>
      </c>
      <c r="B776" s="313" t="s">
        <v>306</v>
      </c>
      <c r="C776" s="313" t="s">
        <v>7</v>
      </c>
      <c r="D776" s="313" t="s">
        <v>417</v>
      </c>
      <c r="E776" s="313" t="s">
        <v>13</v>
      </c>
      <c r="F776" s="313" t="s">
        <v>11</v>
      </c>
      <c r="G776" s="313"/>
      <c r="H776" s="313"/>
      <c r="I776" s="313"/>
      <c r="J776" s="313"/>
      <c r="K776" s="313"/>
      <c r="L776" s="313"/>
      <c r="M776" s="313"/>
      <c r="N776" s="313"/>
      <c r="O776" s="313"/>
      <c r="P776" s="313"/>
      <c r="Q776" s="313"/>
      <c r="R776" s="313">
        <v>982</v>
      </c>
      <c r="S776" s="313"/>
      <c r="T776" s="313"/>
    </row>
    <row r="777" spans="1:20" ht="15" customHeight="1">
      <c r="A777" s="313" t="s">
        <v>233</v>
      </c>
      <c r="B777" s="313" t="s">
        <v>307</v>
      </c>
      <c r="C777" s="313" t="s">
        <v>7</v>
      </c>
      <c r="D777" s="313" t="s">
        <v>417</v>
      </c>
      <c r="E777" s="313" t="s">
        <v>13</v>
      </c>
      <c r="F777" s="313" t="s">
        <v>11</v>
      </c>
      <c r="G777" s="313"/>
      <c r="H777" s="313"/>
      <c r="I777" s="313"/>
      <c r="J777" s="313"/>
      <c r="K777" s="313"/>
      <c r="L777" s="313"/>
      <c r="M777" s="313"/>
      <c r="N777" s="313"/>
      <c r="O777" s="313"/>
      <c r="P777" s="313"/>
      <c r="Q777" s="313"/>
      <c r="R777" s="313">
        <v>1180</v>
      </c>
      <c r="S777" s="313"/>
      <c r="T777" s="313"/>
    </row>
    <row r="778" spans="1:20" ht="15" customHeight="1">
      <c r="A778" s="313" t="s">
        <v>233</v>
      </c>
      <c r="B778" s="313" t="s">
        <v>308</v>
      </c>
      <c r="C778" s="313" t="s">
        <v>7</v>
      </c>
      <c r="D778" s="313" t="s">
        <v>417</v>
      </c>
      <c r="E778" s="313" t="s">
        <v>13</v>
      </c>
      <c r="F778" s="313" t="s">
        <v>11</v>
      </c>
      <c r="G778" s="313"/>
      <c r="H778" s="313"/>
      <c r="I778" s="313"/>
      <c r="J778" s="313"/>
      <c r="K778" s="313"/>
      <c r="L778" s="313"/>
      <c r="M778" s="313"/>
      <c r="N778" s="313"/>
      <c r="O778" s="313"/>
      <c r="P778" s="313"/>
      <c r="Q778" s="313"/>
      <c r="R778" s="313">
        <v>264</v>
      </c>
      <c r="S778" s="313">
        <v>0</v>
      </c>
      <c r="T778" s="313">
        <v>711</v>
      </c>
    </row>
    <row r="779" spans="1:20" ht="15" customHeight="1">
      <c r="A779" s="313" t="s">
        <v>233</v>
      </c>
      <c r="B779" s="313" t="s">
        <v>309</v>
      </c>
      <c r="C779" s="313" t="s">
        <v>7</v>
      </c>
      <c r="D779" s="313" t="s">
        <v>417</v>
      </c>
      <c r="E779" s="313" t="s">
        <v>13</v>
      </c>
      <c r="F779" s="313" t="s">
        <v>11</v>
      </c>
      <c r="G779" s="313"/>
      <c r="H779" s="313"/>
      <c r="I779" s="313"/>
      <c r="J779" s="313"/>
      <c r="K779" s="313"/>
      <c r="L779" s="313"/>
      <c r="M779" s="313"/>
      <c r="N779" s="313"/>
      <c r="O779" s="313"/>
      <c r="P779" s="313"/>
      <c r="Q779" s="313"/>
      <c r="R779" s="313">
        <v>261</v>
      </c>
      <c r="S779" s="313">
        <v>0</v>
      </c>
      <c r="T779" s="313">
        <v>711</v>
      </c>
    </row>
    <row r="780" spans="1:20" ht="15" customHeight="1">
      <c r="A780" s="313" t="s">
        <v>233</v>
      </c>
      <c r="B780" s="313" t="s">
        <v>310</v>
      </c>
      <c r="C780" s="313" t="s">
        <v>7</v>
      </c>
      <c r="D780" s="313" t="s">
        <v>417</v>
      </c>
      <c r="E780" s="313" t="s">
        <v>13</v>
      </c>
      <c r="F780" s="313" t="s">
        <v>11</v>
      </c>
      <c r="G780" s="313"/>
      <c r="H780" s="313"/>
      <c r="I780" s="313"/>
      <c r="J780" s="313"/>
      <c r="K780" s="313"/>
      <c r="L780" s="313"/>
      <c r="M780" s="313"/>
      <c r="N780" s="313"/>
      <c r="O780" s="313"/>
      <c r="P780" s="313"/>
      <c r="Q780" s="313"/>
      <c r="R780" s="313">
        <v>401</v>
      </c>
      <c r="S780" s="313">
        <v>397</v>
      </c>
      <c r="T780" s="313">
        <v>1060</v>
      </c>
    </row>
    <row r="781" spans="1:20" ht="15" customHeight="1">
      <c r="A781" s="313" t="s">
        <v>233</v>
      </c>
      <c r="B781" s="313" t="s">
        <v>311</v>
      </c>
      <c r="C781" s="313" t="s">
        <v>7</v>
      </c>
      <c r="D781" s="313" t="s">
        <v>417</v>
      </c>
      <c r="E781" s="313" t="s">
        <v>13</v>
      </c>
      <c r="F781" s="313" t="s">
        <v>11</v>
      </c>
      <c r="G781" s="313"/>
      <c r="H781" s="313"/>
      <c r="I781" s="313"/>
      <c r="J781" s="313"/>
      <c r="K781" s="313"/>
      <c r="L781" s="313"/>
      <c r="M781" s="313"/>
      <c r="N781" s="313"/>
      <c r="O781" s="313"/>
      <c r="P781" s="313"/>
      <c r="Q781" s="313"/>
      <c r="R781" s="313">
        <v>255</v>
      </c>
      <c r="S781" s="313">
        <v>21.6</v>
      </c>
      <c r="T781" s="313">
        <v>683</v>
      </c>
    </row>
    <row r="782" spans="1:20" ht="15" customHeight="1">
      <c r="A782" s="313" t="s">
        <v>233</v>
      </c>
      <c r="B782" s="313" t="s">
        <v>328</v>
      </c>
      <c r="C782" s="313" t="s">
        <v>7</v>
      </c>
      <c r="D782" s="313" t="s">
        <v>417</v>
      </c>
      <c r="E782" s="313" t="s">
        <v>13</v>
      </c>
      <c r="F782" s="313" t="s">
        <v>11</v>
      </c>
      <c r="G782" s="313"/>
      <c r="H782" s="313"/>
      <c r="I782" s="313"/>
      <c r="J782" s="313"/>
      <c r="K782" s="313"/>
      <c r="L782" s="313"/>
      <c r="M782" s="313"/>
      <c r="N782" s="313"/>
      <c r="O782" s="313"/>
      <c r="P782" s="313"/>
      <c r="Q782" s="313"/>
      <c r="R782" s="313">
        <v>1000</v>
      </c>
      <c r="S782" s="313"/>
      <c r="T782" s="313"/>
    </row>
    <row r="783" spans="1:20" ht="15" customHeight="1">
      <c r="A783" s="313" t="s">
        <v>233</v>
      </c>
      <c r="B783" s="313" t="s">
        <v>326</v>
      </c>
      <c r="C783" s="313" t="s">
        <v>7</v>
      </c>
      <c r="D783" s="313" t="s">
        <v>417</v>
      </c>
      <c r="E783" s="313" t="s">
        <v>13</v>
      </c>
      <c r="F783" s="313" t="s">
        <v>11</v>
      </c>
      <c r="G783" s="313"/>
      <c r="H783" s="313"/>
      <c r="I783" s="313"/>
      <c r="J783" s="313"/>
      <c r="K783" s="313"/>
      <c r="L783" s="313"/>
      <c r="M783" s="313"/>
      <c r="N783" s="313"/>
      <c r="O783" s="313"/>
      <c r="P783" s="313"/>
      <c r="Q783" s="313"/>
      <c r="R783" s="313">
        <v>1000</v>
      </c>
      <c r="S783" s="313"/>
      <c r="T783" s="313"/>
    </row>
    <row r="784" spans="1:20" ht="15" customHeight="1">
      <c r="A784" s="313" t="s">
        <v>234</v>
      </c>
      <c r="B784" s="313" t="s">
        <v>332</v>
      </c>
      <c r="C784" s="313" t="s">
        <v>7</v>
      </c>
      <c r="D784" s="313" t="s">
        <v>417</v>
      </c>
      <c r="E784" s="313" t="s">
        <v>13</v>
      </c>
      <c r="F784" s="313" t="s">
        <v>11</v>
      </c>
      <c r="G784" s="313" t="s">
        <v>417</v>
      </c>
      <c r="H784" s="313" t="s">
        <v>421</v>
      </c>
      <c r="I784" s="313" t="s">
        <v>232</v>
      </c>
      <c r="J784" s="313" t="s">
        <v>709</v>
      </c>
      <c r="K784" s="313" t="s">
        <v>339</v>
      </c>
      <c r="L784" s="313" t="s">
        <v>345</v>
      </c>
      <c r="M784" s="313" t="s">
        <v>41</v>
      </c>
      <c r="N784" s="313"/>
      <c r="O784" s="313" t="s">
        <v>341</v>
      </c>
      <c r="P784" s="313" t="s">
        <v>342</v>
      </c>
      <c r="Q784" s="313" t="s">
        <v>343</v>
      </c>
      <c r="R784" s="313">
        <v>99.9</v>
      </c>
      <c r="S784" s="313"/>
      <c r="T784" s="313"/>
    </row>
    <row r="785" spans="1:20" ht="15" customHeight="1">
      <c r="A785" s="313" t="s">
        <v>234</v>
      </c>
      <c r="B785" s="313" t="s">
        <v>306</v>
      </c>
      <c r="C785" s="313" t="s">
        <v>7</v>
      </c>
      <c r="D785" s="313" t="s">
        <v>417</v>
      </c>
      <c r="E785" s="313" t="s">
        <v>13</v>
      </c>
      <c r="F785" s="313" t="s">
        <v>11</v>
      </c>
      <c r="G785" s="313" t="s">
        <v>417</v>
      </c>
      <c r="H785" s="313" t="s">
        <v>419</v>
      </c>
      <c r="I785" s="313" t="s">
        <v>251</v>
      </c>
      <c r="J785" s="313"/>
      <c r="K785" s="313" t="s">
        <v>339</v>
      </c>
      <c r="L785" s="313" t="s">
        <v>420</v>
      </c>
      <c r="M785" s="313" t="s">
        <v>48</v>
      </c>
      <c r="N785" s="313"/>
      <c r="O785" s="313" t="s">
        <v>341</v>
      </c>
      <c r="P785" s="313" t="s">
        <v>342</v>
      </c>
      <c r="Q785" s="313" t="s">
        <v>343</v>
      </c>
      <c r="R785" s="313">
        <v>982</v>
      </c>
      <c r="S785" s="313"/>
      <c r="T785" s="313"/>
    </row>
    <row r="786" spans="1:20" ht="15" customHeight="1">
      <c r="A786" s="313" t="s">
        <v>234</v>
      </c>
      <c r="B786" s="313" t="s">
        <v>305</v>
      </c>
      <c r="C786" s="313" t="s">
        <v>7</v>
      </c>
      <c r="D786" s="313" t="s">
        <v>417</v>
      </c>
      <c r="E786" s="313" t="s">
        <v>13</v>
      </c>
      <c r="F786" s="313" t="s">
        <v>11</v>
      </c>
      <c r="G786" s="313"/>
      <c r="H786" s="313"/>
      <c r="I786" s="313"/>
      <c r="J786" s="313"/>
      <c r="K786" s="313"/>
      <c r="L786" s="313"/>
      <c r="M786" s="313"/>
      <c r="N786" s="313"/>
      <c r="O786" s="313"/>
      <c r="P786" s="313"/>
      <c r="Q786" s="313"/>
      <c r="R786" s="313">
        <v>982</v>
      </c>
      <c r="S786" s="313"/>
      <c r="T786" s="313"/>
    </row>
    <row r="787" spans="1:20" ht="15" customHeight="1">
      <c r="A787" s="313" t="s">
        <v>236</v>
      </c>
      <c r="B787" s="313" t="s">
        <v>332</v>
      </c>
      <c r="C787" s="313" t="s">
        <v>7</v>
      </c>
      <c r="D787" s="313" t="s">
        <v>417</v>
      </c>
      <c r="E787" s="313" t="s">
        <v>13</v>
      </c>
      <c r="F787" s="313" t="s">
        <v>11</v>
      </c>
      <c r="G787" s="313" t="s">
        <v>417</v>
      </c>
      <c r="H787" s="313" t="s">
        <v>421</v>
      </c>
      <c r="I787" s="313" t="s">
        <v>232</v>
      </c>
      <c r="J787" s="313"/>
      <c r="K787" s="313" t="s">
        <v>339</v>
      </c>
      <c r="L787" s="313" t="s">
        <v>345</v>
      </c>
      <c r="M787" s="313" t="s">
        <v>41</v>
      </c>
      <c r="N787" s="313"/>
      <c r="O787" s="313" t="s">
        <v>341</v>
      </c>
      <c r="P787" s="313" t="s">
        <v>342</v>
      </c>
      <c r="Q787" s="313" t="s">
        <v>343</v>
      </c>
      <c r="R787" s="313">
        <v>99.9</v>
      </c>
      <c r="S787" s="313"/>
      <c r="T787" s="313"/>
    </row>
    <row r="788" spans="1:20" ht="15" customHeight="1">
      <c r="A788" s="313" t="s">
        <v>236</v>
      </c>
      <c r="B788" s="313" t="s">
        <v>306</v>
      </c>
      <c r="C788" s="313" t="s">
        <v>7</v>
      </c>
      <c r="D788" s="313" t="s">
        <v>417</v>
      </c>
      <c r="E788" s="313" t="s">
        <v>13</v>
      </c>
      <c r="F788" s="313" t="s">
        <v>11</v>
      </c>
      <c r="G788" s="313"/>
      <c r="H788" s="313"/>
      <c r="I788" s="313"/>
      <c r="J788" s="313"/>
      <c r="K788" s="313"/>
      <c r="L788" s="313"/>
      <c r="M788" s="313"/>
      <c r="N788" s="313"/>
      <c r="O788" s="313"/>
      <c r="P788" s="313"/>
      <c r="Q788" s="313"/>
      <c r="R788" s="313">
        <v>982</v>
      </c>
      <c r="S788" s="313"/>
      <c r="T788" s="313"/>
    </row>
    <row r="789" spans="1:20" ht="15" customHeight="1">
      <c r="A789" s="313" t="s">
        <v>236</v>
      </c>
      <c r="B789" s="313" t="s">
        <v>305</v>
      </c>
      <c r="C789" s="313" t="s">
        <v>7</v>
      </c>
      <c r="D789" s="313" t="s">
        <v>417</v>
      </c>
      <c r="E789" s="313" t="s">
        <v>13</v>
      </c>
      <c r="F789" s="313" t="s">
        <v>11</v>
      </c>
      <c r="G789" s="313"/>
      <c r="H789" s="313"/>
      <c r="I789" s="313"/>
      <c r="J789" s="313"/>
      <c r="K789" s="313"/>
      <c r="L789" s="313"/>
      <c r="M789" s="313"/>
      <c r="N789" s="313"/>
      <c r="O789" s="313"/>
      <c r="P789" s="313"/>
      <c r="Q789" s="313"/>
      <c r="R789" s="313">
        <v>982</v>
      </c>
      <c r="S789" s="313"/>
      <c r="T789" s="313"/>
    </row>
    <row r="790" spans="1:20" ht="15" customHeight="1">
      <c r="A790" s="313" t="s">
        <v>238</v>
      </c>
      <c r="B790" s="313" t="s">
        <v>314</v>
      </c>
      <c r="C790" s="313" t="s">
        <v>7</v>
      </c>
      <c r="D790" s="313" t="s">
        <v>417</v>
      </c>
      <c r="E790" s="313" t="s">
        <v>13</v>
      </c>
      <c r="F790" s="313" t="s">
        <v>11</v>
      </c>
      <c r="G790" s="313"/>
      <c r="H790" s="313" t="s">
        <v>766</v>
      </c>
      <c r="I790" s="313"/>
      <c r="J790" s="313"/>
      <c r="K790" s="313"/>
      <c r="L790" s="313" t="s">
        <v>766</v>
      </c>
      <c r="M790" s="313"/>
      <c r="N790" s="313"/>
      <c r="O790" s="313" t="s">
        <v>348</v>
      </c>
      <c r="P790" s="313" t="s">
        <v>693</v>
      </c>
      <c r="Q790" s="313" t="s">
        <v>694</v>
      </c>
      <c r="R790" s="313">
        <v>1910</v>
      </c>
      <c r="S790" s="313"/>
      <c r="T790" s="313"/>
    </row>
    <row r="791" spans="1:20" ht="15" customHeight="1">
      <c r="A791" s="313" t="s">
        <v>238</v>
      </c>
      <c r="B791" s="313" t="s">
        <v>315</v>
      </c>
      <c r="C791" s="313" t="s">
        <v>7</v>
      </c>
      <c r="D791" s="313" t="s">
        <v>417</v>
      </c>
      <c r="E791" s="313" t="s">
        <v>13</v>
      </c>
      <c r="F791" s="313" t="s">
        <v>11</v>
      </c>
      <c r="G791" s="313"/>
      <c r="H791" s="313"/>
      <c r="I791" s="313"/>
      <c r="J791" s="313"/>
      <c r="K791" s="313"/>
      <c r="L791" s="313"/>
      <c r="M791" s="313"/>
      <c r="N791" s="313"/>
      <c r="O791" s="313"/>
      <c r="P791" s="313"/>
      <c r="Q791" s="313"/>
      <c r="R791" s="313">
        <v>1910</v>
      </c>
      <c r="S791" s="313"/>
      <c r="T791" s="313"/>
    </row>
    <row r="792" spans="1:20" ht="15" customHeight="1">
      <c r="A792" s="313" t="s">
        <v>238</v>
      </c>
      <c r="B792" s="313" t="s">
        <v>317</v>
      </c>
      <c r="C792" s="313" t="s">
        <v>7</v>
      </c>
      <c r="D792" s="313" t="s">
        <v>417</v>
      </c>
      <c r="E792" s="313" t="s">
        <v>13</v>
      </c>
      <c r="F792" s="313" t="s">
        <v>11</v>
      </c>
      <c r="G792" s="313"/>
      <c r="H792" s="313"/>
      <c r="I792" s="313"/>
      <c r="J792" s="313"/>
      <c r="K792" s="313"/>
      <c r="L792" s="313"/>
      <c r="M792" s="313"/>
      <c r="N792" s="313"/>
      <c r="O792" s="313"/>
      <c r="P792" s="313"/>
      <c r="Q792" s="313"/>
      <c r="R792" s="313">
        <v>67</v>
      </c>
      <c r="S792" s="313">
        <v>0</v>
      </c>
      <c r="T792" s="313">
        <v>134</v>
      </c>
    </row>
    <row r="793" spans="1:20" ht="15" customHeight="1">
      <c r="A793" s="313" t="s">
        <v>238</v>
      </c>
      <c r="B793" s="313" t="s">
        <v>318</v>
      </c>
      <c r="C793" s="313" t="s">
        <v>7</v>
      </c>
      <c r="D793" s="313" t="s">
        <v>417</v>
      </c>
      <c r="E793" s="313" t="s">
        <v>13</v>
      </c>
      <c r="F793" s="313" t="s">
        <v>11</v>
      </c>
      <c r="G793" s="313"/>
      <c r="H793" s="313"/>
      <c r="I793" s="313"/>
      <c r="J793" s="313"/>
      <c r="K793" s="313"/>
      <c r="L793" s="313"/>
      <c r="M793" s="313"/>
      <c r="N793" s="313"/>
      <c r="O793" s="313"/>
      <c r="P793" s="313"/>
      <c r="Q793" s="313"/>
      <c r="R793" s="313">
        <v>67</v>
      </c>
      <c r="S793" s="313">
        <v>0</v>
      </c>
      <c r="T793" s="313">
        <v>134</v>
      </c>
    </row>
    <row r="794" spans="1:20" ht="15" customHeight="1">
      <c r="A794" s="313" t="s">
        <v>238</v>
      </c>
      <c r="B794" s="313" t="s">
        <v>313</v>
      </c>
      <c r="C794" s="313" t="s">
        <v>7</v>
      </c>
      <c r="D794" s="313" t="s">
        <v>417</v>
      </c>
      <c r="E794" s="313" t="s">
        <v>13</v>
      </c>
      <c r="F794" s="313" t="s">
        <v>11</v>
      </c>
      <c r="G794" s="313"/>
      <c r="H794" s="313"/>
      <c r="I794" s="313"/>
      <c r="J794" s="313"/>
      <c r="K794" s="313"/>
      <c r="L794" s="313"/>
      <c r="M794" s="313"/>
      <c r="N794" s="313"/>
      <c r="O794" s="313"/>
      <c r="P794" s="313"/>
      <c r="Q794" s="313"/>
      <c r="R794" s="313">
        <v>2050</v>
      </c>
      <c r="S794" s="313"/>
      <c r="T794" s="313"/>
    </row>
    <row r="795" spans="1:20" ht="15" customHeight="1">
      <c r="A795" s="313" t="s">
        <v>238</v>
      </c>
      <c r="B795" s="313" t="s">
        <v>316</v>
      </c>
      <c r="C795" s="313" t="s">
        <v>7</v>
      </c>
      <c r="D795" s="313" t="s">
        <v>417</v>
      </c>
      <c r="E795" s="313" t="s">
        <v>13</v>
      </c>
      <c r="F795" s="313" t="s">
        <v>11</v>
      </c>
      <c r="G795" s="313" t="s">
        <v>449</v>
      </c>
      <c r="H795" s="313" t="s">
        <v>455</v>
      </c>
      <c r="I795" s="313" t="s">
        <v>454</v>
      </c>
      <c r="J795" s="313" t="s">
        <v>765</v>
      </c>
      <c r="K795" s="313" t="s">
        <v>339</v>
      </c>
      <c r="L795" s="313" t="s">
        <v>455</v>
      </c>
      <c r="M795" s="313" t="s">
        <v>51</v>
      </c>
      <c r="N795" s="313"/>
      <c r="O795" s="313" t="s">
        <v>357</v>
      </c>
      <c r="P795" s="313" t="s">
        <v>699</v>
      </c>
      <c r="Q795" s="313" t="s">
        <v>343</v>
      </c>
      <c r="R795" s="313">
        <v>134</v>
      </c>
      <c r="S795" s="313"/>
      <c r="T795" s="313"/>
    </row>
    <row r="796" spans="1:20" ht="15" customHeight="1">
      <c r="A796" s="313" t="s">
        <v>238</v>
      </c>
      <c r="B796" s="313" t="s">
        <v>312</v>
      </c>
      <c r="C796" s="313" t="s">
        <v>7</v>
      </c>
      <c r="D796" s="313" t="s">
        <v>417</v>
      </c>
      <c r="E796" s="313" t="s">
        <v>13</v>
      </c>
      <c r="F796" s="313" t="s">
        <v>11</v>
      </c>
      <c r="G796" s="313"/>
      <c r="H796" s="313"/>
      <c r="I796" s="313"/>
      <c r="J796" s="313"/>
      <c r="K796" s="313"/>
      <c r="L796" s="313"/>
      <c r="M796" s="313"/>
      <c r="N796" s="313"/>
      <c r="O796" s="313"/>
      <c r="P796" s="313"/>
      <c r="Q796" s="313"/>
      <c r="R796" s="313">
        <v>3050</v>
      </c>
      <c r="S796" s="313"/>
      <c r="T796" s="313"/>
    </row>
    <row r="797" spans="1:20" ht="15" customHeight="1">
      <c r="A797" s="313" t="s">
        <v>238</v>
      </c>
      <c r="B797" s="313" t="s">
        <v>332</v>
      </c>
      <c r="C797" s="313" t="s">
        <v>7</v>
      </c>
      <c r="D797" s="313" t="s">
        <v>417</v>
      </c>
      <c r="E797" s="313" t="s">
        <v>13</v>
      </c>
      <c r="F797" s="313" t="s">
        <v>11</v>
      </c>
      <c r="G797" s="313" t="s">
        <v>417</v>
      </c>
      <c r="H797" s="313" t="s">
        <v>1003</v>
      </c>
      <c r="I797" s="313" t="s">
        <v>232</v>
      </c>
      <c r="J797" s="313" t="s">
        <v>350</v>
      </c>
      <c r="K797" s="313" t="s">
        <v>339</v>
      </c>
      <c r="L797" s="313" t="s">
        <v>991</v>
      </c>
      <c r="M797" s="313" t="s">
        <v>41</v>
      </c>
      <c r="N797" s="313"/>
      <c r="O797" s="313" t="s">
        <v>341</v>
      </c>
      <c r="P797" s="313" t="s">
        <v>342</v>
      </c>
      <c r="Q797" s="313" t="s">
        <v>343</v>
      </c>
      <c r="R797" s="313">
        <v>3130</v>
      </c>
      <c r="S797" s="313"/>
      <c r="T797" s="313"/>
    </row>
    <row r="798" spans="1:20" ht="15" customHeight="1">
      <c r="A798" s="313" t="s">
        <v>238</v>
      </c>
      <c r="B798" s="313" t="s">
        <v>305</v>
      </c>
      <c r="C798" s="313" t="s">
        <v>7</v>
      </c>
      <c r="D798" s="313" t="s">
        <v>417</v>
      </c>
      <c r="E798" s="313" t="s">
        <v>13</v>
      </c>
      <c r="F798" s="313" t="s">
        <v>11</v>
      </c>
      <c r="G798" s="313"/>
      <c r="H798" s="313"/>
      <c r="I798" s="313"/>
      <c r="J798" s="313"/>
      <c r="K798" s="313"/>
      <c r="L798" s="313"/>
      <c r="M798" s="313"/>
      <c r="N798" s="313"/>
      <c r="O798" s="313"/>
      <c r="P798" s="313"/>
      <c r="Q798" s="313"/>
      <c r="R798" s="313">
        <v>1180</v>
      </c>
      <c r="S798" s="313"/>
      <c r="T798" s="313"/>
    </row>
    <row r="799" spans="1:20" ht="15" customHeight="1">
      <c r="A799" s="313" t="s">
        <v>238</v>
      </c>
      <c r="B799" s="313" t="s">
        <v>307</v>
      </c>
      <c r="C799" s="313" t="s">
        <v>7</v>
      </c>
      <c r="D799" s="313" t="s">
        <v>417</v>
      </c>
      <c r="E799" s="313" t="s">
        <v>13</v>
      </c>
      <c r="F799" s="313" t="s">
        <v>11</v>
      </c>
      <c r="G799" s="313" t="s">
        <v>417</v>
      </c>
      <c r="H799" s="313" t="s">
        <v>769</v>
      </c>
      <c r="I799" s="313" t="s">
        <v>251</v>
      </c>
      <c r="J799" s="313" t="s">
        <v>709</v>
      </c>
      <c r="K799" s="313" t="s">
        <v>339</v>
      </c>
      <c r="L799" s="313" t="s">
        <v>712</v>
      </c>
      <c r="M799" s="313" t="s">
        <v>48</v>
      </c>
      <c r="N799" s="313"/>
      <c r="O799" s="313" t="s">
        <v>341</v>
      </c>
      <c r="P799" s="313" t="s">
        <v>342</v>
      </c>
      <c r="Q799" s="313" t="s">
        <v>343</v>
      </c>
      <c r="R799" s="313">
        <v>1180</v>
      </c>
      <c r="S799" s="313"/>
      <c r="T799" s="313"/>
    </row>
    <row r="800" spans="1:20" ht="15" customHeight="1">
      <c r="A800" s="313" t="s">
        <v>238</v>
      </c>
      <c r="B800" s="313" t="s">
        <v>308</v>
      </c>
      <c r="C800" s="313" t="s">
        <v>7</v>
      </c>
      <c r="D800" s="313" t="s">
        <v>417</v>
      </c>
      <c r="E800" s="313" t="s">
        <v>13</v>
      </c>
      <c r="F800" s="313" t="s">
        <v>11</v>
      </c>
      <c r="G800" s="313"/>
      <c r="H800" s="313"/>
      <c r="I800" s="313"/>
      <c r="J800" s="313"/>
      <c r="K800" s="313"/>
      <c r="L800" s="313"/>
      <c r="M800" s="313"/>
      <c r="N800" s="313"/>
      <c r="O800" s="313"/>
      <c r="P800" s="313"/>
      <c r="Q800" s="313"/>
      <c r="R800" s="313">
        <v>264</v>
      </c>
      <c r="S800" s="313">
        <v>0</v>
      </c>
      <c r="T800" s="313">
        <v>711</v>
      </c>
    </row>
    <row r="801" spans="1:20" ht="15" customHeight="1">
      <c r="A801" s="313" t="s">
        <v>238</v>
      </c>
      <c r="B801" s="313" t="s">
        <v>309</v>
      </c>
      <c r="C801" s="313" t="s">
        <v>7</v>
      </c>
      <c r="D801" s="313" t="s">
        <v>417</v>
      </c>
      <c r="E801" s="313" t="s">
        <v>13</v>
      </c>
      <c r="F801" s="313" t="s">
        <v>11</v>
      </c>
      <c r="G801" s="313"/>
      <c r="H801" s="313"/>
      <c r="I801" s="313"/>
      <c r="J801" s="313"/>
      <c r="K801" s="313"/>
      <c r="L801" s="313"/>
      <c r="M801" s="313"/>
      <c r="N801" s="313"/>
      <c r="O801" s="313"/>
      <c r="P801" s="313"/>
      <c r="Q801" s="313"/>
      <c r="R801" s="313">
        <v>261</v>
      </c>
      <c r="S801" s="313">
        <v>0</v>
      </c>
      <c r="T801" s="313">
        <v>711</v>
      </c>
    </row>
    <row r="802" spans="1:20" ht="15" customHeight="1">
      <c r="A802" s="313" t="s">
        <v>238</v>
      </c>
      <c r="B802" s="313" t="s">
        <v>310</v>
      </c>
      <c r="C802" s="313" t="s">
        <v>7</v>
      </c>
      <c r="D802" s="313" t="s">
        <v>417</v>
      </c>
      <c r="E802" s="313" t="s">
        <v>13</v>
      </c>
      <c r="F802" s="313" t="s">
        <v>11</v>
      </c>
      <c r="G802" s="313"/>
      <c r="H802" s="313"/>
      <c r="I802" s="313"/>
      <c r="J802" s="313"/>
      <c r="K802" s="313"/>
      <c r="L802" s="313"/>
      <c r="M802" s="313"/>
      <c r="N802" s="313"/>
      <c r="O802" s="313"/>
      <c r="P802" s="313"/>
      <c r="Q802" s="313"/>
      <c r="R802" s="313">
        <v>401</v>
      </c>
      <c r="S802" s="313">
        <v>397</v>
      </c>
      <c r="T802" s="313">
        <v>1060</v>
      </c>
    </row>
    <row r="803" spans="1:20" ht="15" customHeight="1">
      <c r="A803" s="313" t="s">
        <v>238</v>
      </c>
      <c r="B803" s="313" t="s">
        <v>311</v>
      </c>
      <c r="C803" s="313" t="s">
        <v>7</v>
      </c>
      <c r="D803" s="313" t="s">
        <v>417</v>
      </c>
      <c r="E803" s="313" t="s">
        <v>13</v>
      </c>
      <c r="F803" s="313" t="s">
        <v>11</v>
      </c>
      <c r="G803" s="313"/>
      <c r="H803" s="313"/>
      <c r="I803" s="313"/>
      <c r="J803" s="313"/>
      <c r="K803" s="313"/>
      <c r="L803" s="313"/>
      <c r="M803" s="313"/>
      <c r="N803" s="313"/>
      <c r="O803" s="313"/>
      <c r="P803" s="313"/>
      <c r="Q803" s="313"/>
      <c r="R803" s="313">
        <v>255</v>
      </c>
      <c r="S803" s="313">
        <v>21.6</v>
      </c>
      <c r="T803" s="313">
        <v>683</v>
      </c>
    </row>
    <row r="804" spans="1:20" ht="15" customHeight="1">
      <c r="A804" s="313" t="s">
        <v>238</v>
      </c>
      <c r="B804" s="313" t="s">
        <v>328</v>
      </c>
      <c r="C804" s="313" t="s">
        <v>7</v>
      </c>
      <c r="D804" s="313" t="s">
        <v>417</v>
      </c>
      <c r="E804" s="313" t="s">
        <v>13</v>
      </c>
      <c r="F804" s="313" t="s">
        <v>11</v>
      </c>
      <c r="G804" s="313"/>
      <c r="H804" s="313" t="s">
        <v>346</v>
      </c>
      <c r="I804" s="313" t="s">
        <v>329</v>
      </c>
      <c r="J804" s="313"/>
      <c r="K804" s="313" t="s">
        <v>339</v>
      </c>
      <c r="L804" s="313" t="s">
        <v>347</v>
      </c>
      <c r="M804" s="313" t="s">
        <v>52</v>
      </c>
      <c r="N804" s="313"/>
      <c r="O804" s="313" t="s">
        <v>348</v>
      </c>
      <c r="P804" s="313" t="s">
        <v>342</v>
      </c>
      <c r="Q804" s="313" t="s">
        <v>343</v>
      </c>
      <c r="R804" s="313">
        <v>1000</v>
      </c>
      <c r="S804" s="313"/>
      <c r="T804" s="313"/>
    </row>
    <row r="805" spans="1:20" ht="15" customHeight="1">
      <c r="A805" s="313" t="s">
        <v>238</v>
      </c>
      <c r="B805" s="313" t="s">
        <v>326</v>
      </c>
      <c r="C805" s="313" t="s">
        <v>7</v>
      </c>
      <c r="D805" s="313" t="s">
        <v>417</v>
      </c>
      <c r="E805" s="313" t="s">
        <v>13</v>
      </c>
      <c r="F805" s="313" t="s">
        <v>11</v>
      </c>
      <c r="G805" s="313"/>
      <c r="H805" s="313"/>
      <c r="I805" s="313"/>
      <c r="J805" s="313"/>
      <c r="K805" s="313"/>
      <c r="L805" s="313"/>
      <c r="M805" s="313"/>
      <c r="N805" s="313"/>
      <c r="O805" s="313"/>
      <c r="P805" s="313"/>
      <c r="Q805" s="313"/>
      <c r="R805" s="313">
        <v>1000</v>
      </c>
      <c r="S805" s="313"/>
      <c r="T805" s="313"/>
    </row>
    <row r="806" spans="1:20" ht="15" customHeight="1">
      <c r="A806" s="313" t="s">
        <v>239</v>
      </c>
      <c r="B806" s="313" t="s">
        <v>315</v>
      </c>
      <c r="C806" s="313" t="s">
        <v>7</v>
      </c>
      <c r="D806" s="313" t="s">
        <v>417</v>
      </c>
      <c r="E806" s="313" t="s">
        <v>13</v>
      </c>
      <c r="F806" s="313" t="s">
        <v>11</v>
      </c>
      <c r="G806" s="313"/>
      <c r="H806" s="313"/>
      <c r="I806" s="313"/>
      <c r="J806" s="313"/>
      <c r="K806" s="313"/>
      <c r="L806" s="313"/>
      <c r="M806" s="313"/>
      <c r="N806" s="313"/>
      <c r="O806" s="313"/>
      <c r="P806" s="313"/>
      <c r="Q806" s="313"/>
      <c r="R806" s="313">
        <v>333</v>
      </c>
      <c r="S806" s="313">
        <v>0</v>
      </c>
      <c r="T806" s="313">
        <v>350</v>
      </c>
    </row>
    <row r="807" spans="1:20" ht="15" customHeight="1">
      <c r="A807" s="313" t="s">
        <v>239</v>
      </c>
      <c r="B807" s="313" t="s">
        <v>317</v>
      </c>
      <c r="C807" s="313" t="s">
        <v>7</v>
      </c>
      <c r="D807" s="313" t="s">
        <v>417</v>
      </c>
      <c r="E807" s="313" t="s">
        <v>13</v>
      </c>
      <c r="F807" s="313" t="s">
        <v>11</v>
      </c>
      <c r="G807" s="313"/>
      <c r="H807" s="313"/>
      <c r="I807" s="313"/>
      <c r="J807" s="313"/>
      <c r="K807" s="313"/>
      <c r="L807" s="313"/>
      <c r="M807" s="313"/>
      <c r="N807" s="313"/>
      <c r="O807" s="313"/>
      <c r="P807" s="313"/>
      <c r="Q807" s="313"/>
      <c r="R807" s="313">
        <v>1.93</v>
      </c>
      <c r="S807" s="313">
        <v>0</v>
      </c>
      <c r="T807" s="313">
        <v>134</v>
      </c>
    </row>
    <row r="808" spans="1:20" ht="15" customHeight="1">
      <c r="A808" s="313" t="s">
        <v>239</v>
      </c>
      <c r="B808" s="313" t="s">
        <v>314</v>
      </c>
      <c r="C808" s="313" t="s">
        <v>7</v>
      </c>
      <c r="D808" s="313" t="s">
        <v>417</v>
      </c>
      <c r="E808" s="313" t="s">
        <v>13</v>
      </c>
      <c r="F808" s="313" t="s">
        <v>11</v>
      </c>
      <c r="G808" s="313"/>
      <c r="H808" s="313"/>
      <c r="I808" s="313"/>
      <c r="J808" s="313"/>
      <c r="K808" s="313"/>
      <c r="L808" s="313"/>
      <c r="M808" s="313"/>
      <c r="N808" s="313"/>
      <c r="O808" s="313"/>
      <c r="P808" s="313"/>
      <c r="Q808" s="313"/>
      <c r="R808" s="313">
        <v>333</v>
      </c>
      <c r="S808" s="313">
        <v>0</v>
      </c>
      <c r="T808" s="313">
        <v>350</v>
      </c>
    </row>
    <row r="809" spans="1:20" ht="15" customHeight="1">
      <c r="A809" s="313" t="s">
        <v>239</v>
      </c>
      <c r="B809" s="313" t="s">
        <v>313</v>
      </c>
      <c r="C809" s="313" t="s">
        <v>7</v>
      </c>
      <c r="D809" s="313" t="s">
        <v>417</v>
      </c>
      <c r="E809" s="313" t="s">
        <v>13</v>
      </c>
      <c r="F809" s="313" t="s">
        <v>11</v>
      </c>
      <c r="G809" s="313"/>
      <c r="H809" s="313"/>
      <c r="I809" s="313"/>
      <c r="J809" s="313"/>
      <c r="K809" s="313"/>
      <c r="L809" s="313"/>
      <c r="M809" s="313"/>
      <c r="N809" s="313"/>
      <c r="O809" s="313"/>
      <c r="P809" s="313"/>
      <c r="Q809" s="313"/>
      <c r="R809" s="313">
        <v>337</v>
      </c>
      <c r="S809" s="313">
        <v>0</v>
      </c>
      <c r="T809" s="313">
        <v>350</v>
      </c>
    </row>
    <row r="810" spans="1:20" ht="15" customHeight="1">
      <c r="A810" s="313" t="s">
        <v>239</v>
      </c>
      <c r="B810" s="313" t="s">
        <v>316</v>
      </c>
      <c r="C810" s="313" t="s">
        <v>7</v>
      </c>
      <c r="D810" s="313" t="s">
        <v>417</v>
      </c>
      <c r="E810" s="313" t="s">
        <v>13</v>
      </c>
      <c r="F810" s="313" t="s">
        <v>11</v>
      </c>
      <c r="G810" s="313"/>
      <c r="H810" s="313"/>
      <c r="I810" s="313"/>
      <c r="J810" s="313"/>
      <c r="K810" s="313"/>
      <c r="L810" s="313"/>
      <c r="M810" s="313"/>
      <c r="N810" s="313"/>
      <c r="O810" s="313"/>
      <c r="P810" s="313"/>
      <c r="Q810" s="313"/>
      <c r="R810" s="313">
        <v>3.85</v>
      </c>
      <c r="S810" s="313">
        <v>0</v>
      </c>
      <c r="T810" s="313">
        <v>134</v>
      </c>
    </row>
    <row r="811" spans="1:20" ht="15" customHeight="1">
      <c r="A811" s="313" t="s">
        <v>239</v>
      </c>
      <c r="B811" s="313" t="s">
        <v>312</v>
      </c>
      <c r="C811" s="313" t="s">
        <v>7</v>
      </c>
      <c r="D811" s="313" t="s">
        <v>417</v>
      </c>
      <c r="E811" s="313" t="s">
        <v>13</v>
      </c>
      <c r="F811" s="313" t="s">
        <v>11</v>
      </c>
      <c r="G811" s="313"/>
      <c r="H811" s="313"/>
      <c r="I811" s="313"/>
      <c r="J811" s="313"/>
      <c r="K811" s="313"/>
      <c r="L811" s="313"/>
      <c r="M811" s="313"/>
      <c r="N811" s="313"/>
      <c r="O811" s="313"/>
      <c r="P811" s="313"/>
      <c r="Q811" s="313"/>
      <c r="R811" s="313">
        <v>339</v>
      </c>
      <c r="S811" s="313">
        <v>0</v>
      </c>
      <c r="T811" s="313">
        <v>375</v>
      </c>
    </row>
    <row r="812" spans="1:20" ht="15" customHeight="1">
      <c r="A812" s="313" t="s">
        <v>239</v>
      </c>
      <c r="B812" s="313" t="s">
        <v>332</v>
      </c>
      <c r="C812" s="313" t="s">
        <v>7</v>
      </c>
      <c r="D812" s="313" t="s">
        <v>417</v>
      </c>
      <c r="E812" s="313" t="s">
        <v>13</v>
      </c>
      <c r="F812" s="313" t="s">
        <v>11</v>
      </c>
      <c r="G812" s="313"/>
      <c r="H812" s="313"/>
      <c r="I812" s="313"/>
      <c r="J812" s="313"/>
      <c r="K812" s="313"/>
      <c r="L812" s="313"/>
      <c r="M812" s="313"/>
      <c r="N812" s="313"/>
      <c r="O812" s="313"/>
      <c r="P812" s="313"/>
      <c r="Q812" s="313"/>
      <c r="R812" s="313">
        <v>33.799999999999997</v>
      </c>
      <c r="S812" s="313"/>
      <c r="T812" s="313"/>
    </row>
    <row r="813" spans="1:20" ht="15" customHeight="1">
      <c r="A813" s="313" t="s">
        <v>239</v>
      </c>
      <c r="B813" s="313" t="s">
        <v>305</v>
      </c>
      <c r="C813" s="313" t="s">
        <v>7</v>
      </c>
      <c r="D813" s="313" t="s">
        <v>417</v>
      </c>
      <c r="E813" s="313" t="s">
        <v>13</v>
      </c>
      <c r="F813" s="313" t="s">
        <v>11</v>
      </c>
      <c r="G813" s="313"/>
      <c r="H813" s="313"/>
      <c r="I813" s="313"/>
      <c r="J813" s="313"/>
      <c r="K813" s="313"/>
      <c r="L813" s="313"/>
      <c r="M813" s="313"/>
      <c r="N813" s="313"/>
      <c r="O813" s="313"/>
      <c r="P813" s="313"/>
      <c r="Q813" s="313"/>
      <c r="R813" s="313">
        <v>35.5</v>
      </c>
      <c r="S813" s="313">
        <v>0</v>
      </c>
      <c r="T813" s="313">
        <v>1180</v>
      </c>
    </row>
    <row r="814" spans="1:20" ht="15" customHeight="1">
      <c r="A814" s="313" t="s">
        <v>239</v>
      </c>
      <c r="B814" s="313" t="s">
        <v>307</v>
      </c>
      <c r="C814" s="313" t="s">
        <v>7</v>
      </c>
      <c r="D814" s="313" t="s">
        <v>417</v>
      </c>
      <c r="E814" s="313" t="s">
        <v>13</v>
      </c>
      <c r="F814" s="313" t="s">
        <v>11</v>
      </c>
      <c r="G814" s="313"/>
      <c r="H814" s="313"/>
      <c r="I814" s="313"/>
      <c r="J814" s="313"/>
      <c r="K814" s="313"/>
      <c r="L814" s="313"/>
      <c r="M814" s="313"/>
      <c r="N814" s="313"/>
      <c r="O814" s="313"/>
      <c r="P814" s="313"/>
      <c r="Q814" s="313"/>
      <c r="R814" s="313">
        <v>35.5</v>
      </c>
      <c r="S814" s="313">
        <v>0</v>
      </c>
      <c r="T814" s="313">
        <v>375</v>
      </c>
    </row>
    <row r="815" spans="1:20" ht="15" customHeight="1">
      <c r="A815" s="313" t="s">
        <v>239</v>
      </c>
      <c r="B815" s="313" t="s">
        <v>308</v>
      </c>
      <c r="C815" s="313" t="s">
        <v>7</v>
      </c>
      <c r="D815" s="313" t="s">
        <v>417</v>
      </c>
      <c r="E815" s="313" t="s">
        <v>13</v>
      </c>
      <c r="F815" s="313" t="s">
        <v>11</v>
      </c>
      <c r="G815" s="313"/>
      <c r="H815" s="313"/>
      <c r="I815" s="313"/>
      <c r="J815" s="313"/>
      <c r="K815" s="313"/>
      <c r="L815" s="313"/>
      <c r="M815" s="313"/>
      <c r="N815" s="313"/>
      <c r="O815" s="313"/>
      <c r="P815" s="313"/>
      <c r="Q815" s="313"/>
      <c r="R815" s="313">
        <v>9.4600000000000009</v>
      </c>
      <c r="S815" s="313">
        <v>0</v>
      </c>
      <c r="T815" s="313">
        <v>350</v>
      </c>
    </row>
    <row r="816" spans="1:20" ht="15" customHeight="1">
      <c r="A816" s="313" t="s">
        <v>239</v>
      </c>
      <c r="B816" s="313" t="s">
        <v>309</v>
      </c>
      <c r="C816" s="313" t="s">
        <v>7</v>
      </c>
      <c r="D816" s="313" t="s">
        <v>417</v>
      </c>
      <c r="E816" s="313" t="s">
        <v>13</v>
      </c>
      <c r="F816" s="313" t="s">
        <v>11</v>
      </c>
      <c r="G816" s="313"/>
      <c r="H816" s="313"/>
      <c r="I816" s="313"/>
      <c r="J816" s="313"/>
      <c r="K816" s="313"/>
      <c r="L816" s="313"/>
      <c r="M816" s="313"/>
      <c r="N816" s="313"/>
      <c r="O816" s="313"/>
      <c r="P816" s="313"/>
      <c r="Q816" s="313"/>
      <c r="R816" s="313">
        <v>9.5500000000000007</v>
      </c>
      <c r="S816" s="313">
        <v>0</v>
      </c>
      <c r="T816" s="313">
        <v>350</v>
      </c>
    </row>
    <row r="817" spans="1:20" ht="15" customHeight="1">
      <c r="A817" s="313" t="s">
        <v>239</v>
      </c>
      <c r="B817" s="313" t="s">
        <v>310</v>
      </c>
      <c r="C817" s="313" t="s">
        <v>7</v>
      </c>
      <c r="D817" s="313" t="s">
        <v>417</v>
      </c>
      <c r="E817" s="313" t="s">
        <v>13</v>
      </c>
      <c r="F817" s="313" t="s">
        <v>11</v>
      </c>
      <c r="G817" s="313"/>
      <c r="H817" s="313"/>
      <c r="I817" s="313"/>
      <c r="J817" s="313"/>
      <c r="K817" s="313"/>
      <c r="L817" s="313"/>
      <c r="M817" s="313"/>
      <c r="N817" s="313"/>
      <c r="O817" s="313"/>
      <c r="P817" s="313"/>
      <c r="Q817" s="313"/>
      <c r="R817" s="313">
        <v>6.83</v>
      </c>
      <c r="S817" s="313">
        <v>0</v>
      </c>
      <c r="T817" s="313">
        <v>350</v>
      </c>
    </row>
    <row r="818" spans="1:20" ht="15" customHeight="1">
      <c r="A818" s="313" t="s">
        <v>239</v>
      </c>
      <c r="B818" s="313" t="s">
        <v>311</v>
      </c>
      <c r="C818" s="313" t="s">
        <v>7</v>
      </c>
      <c r="D818" s="313" t="s">
        <v>417</v>
      </c>
      <c r="E818" s="313" t="s">
        <v>13</v>
      </c>
      <c r="F818" s="313" t="s">
        <v>11</v>
      </c>
      <c r="G818" s="313"/>
      <c r="H818" s="313"/>
      <c r="I818" s="313"/>
      <c r="J818" s="313"/>
      <c r="K818" s="313"/>
      <c r="L818" s="313"/>
      <c r="M818" s="313"/>
      <c r="N818" s="313"/>
      <c r="O818" s="313"/>
      <c r="P818" s="313"/>
      <c r="Q818" s="313"/>
      <c r="R818" s="313">
        <v>9.6999999999999993</v>
      </c>
      <c r="S818" s="313">
        <v>0</v>
      </c>
      <c r="T818" s="313">
        <v>350</v>
      </c>
    </row>
    <row r="819" spans="1:20" ht="15" customHeight="1">
      <c r="A819" s="313" t="s">
        <v>239</v>
      </c>
      <c r="B819" s="313" t="s">
        <v>328</v>
      </c>
      <c r="C819" s="313" t="s">
        <v>7</v>
      </c>
      <c r="D819" s="313" t="s">
        <v>417</v>
      </c>
      <c r="E819" s="313" t="s">
        <v>13</v>
      </c>
      <c r="F819" s="313" t="s">
        <v>11</v>
      </c>
      <c r="G819" s="313"/>
      <c r="H819" s="313"/>
      <c r="I819" s="313"/>
      <c r="J819" s="313"/>
      <c r="K819" s="313"/>
      <c r="L819" s="313"/>
      <c r="M819" s="313"/>
      <c r="N819" s="313"/>
      <c r="O819" s="313"/>
      <c r="P819" s="313"/>
      <c r="Q819" s="313"/>
      <c r="R819" s="313">
        <v>2.2200000000000002</v>
      </c>
      <c r="S819" s="313">
        <v>0</v>
      </c>
      <c r="T819" s="313">
        <v>350</v>
      </c>
    </row>
    <row r="820" spans="1:20" ht="15" customHeight="1">
      <c r="A820" s="313" t="s">
        <v>239</v>
      </c>
      <c r="B820" s="313" t="s">
        <v>318</v>
      </c>
      <c r="C820" s="313" t="s">
        <v>7</v>
      </c>
      <c r="D820" s="313" t="s">
        <v>417</v>
      </c>
      <c r="E820" s="313" t="s">
        <v>13</v>
      </c>
      <c r="F820" s="313" t="s">
        <v>11</v>
      </c>
      <c r="G820" s="313"/>
      <c r="H820" s="313"/>
      <c r="I820" s="313"/>
      <c r="J820" s="313"/>
      <c r="K820" s="313"/>
      <c r="L820" s="313"/>
      <c r="M820" s="313"/>
      <c r="N820" s="313"/>
      <c r="O820" s="313"/>
      <c r="P820" s="313"/>
      <c r="Q820" s="313"/>
      <c r="R820" s="313">
        <v>1.92</v>
      </c>
      <c r="S820" s="313">
        <v>0</v>
      </c>
      <c r="T820" s="313">
        <v>134</v>
      </c>
    </row>
    <row r="821" spans="1:20" ht="15" customHeight="1">
      <c r="A821" s="313" t="s">
        <v>239</v>
      </c>
      <c r="B821" s="313" t="s">
        <v>326</v>
      </c>
      <c r="C821" s="313" t="s">
        <v>7</v>
      </c>
      <c r="D821" s="313" t="s">
        <v>417</v>
      </c>
      <c r="E821" s="313" t="s">
        <v>13</v>
      </c>
      <c r="F821" s="313" t="s">
        <v>11</v>
      </c>
      <c r="G821" s="313"/>
      <c r="H821" s="313"/>
      <c r="I821" s="313"/>
      <c r="J821" s="313"/>
      <c r="K821" s="313"/>
      <c r="L821" s="313"/>
      <c r="M821" s="313"/>
      <c r="N821" s="313"/>
      <c r="O821" s="313"/>
      <c r="P821" s="313"/>
      <c r="Q821" s="313"/>
      <c r="R821" s="313">
        <v>2.2200000000000002</v>
      </c>
      <c r="S821" s="313">
        <v>0</v>
      </c>
      <c r="T821" s="313">
        <v>350</v>
      </c>
    </row>
    <row r="822" spans="1:20" ht="15" customHeight="1">
      <c r="A822" s="313" t="s">
        <v>240</v>
      </c>
      <c r="B822" s="313" t="s">
        <v>315</v>
      </c>
      <c r="C822" s="313" t="s">
        <v>7</v>
      </c>
      <c r="D822" s="313" t="s">
        <v>417</v>
      </c>
      <c r="E822" s="313" t="s">
        <v>13</v>
      </c>
      <c r="F822" s="313" t="s">
        <v>11</v>
      </c>
      <c r="G822" s="313"/>
      <c r="H822" s="313" t="s">
        <v>766</v>
      </c>
      <c r="I822" s="313"/>
      <c r="J822" s="313"/>
      <c r="K822" s="313"/>
      <c r="L822" s="313" t="s">
        <v>766</v>
      </c>
      <c r="M822" s="313"/>
      <c r="N822" s="313"/>
      <c r="O822" s="313"/>
      <c r="P822" s="313"/>
      <c r="Q822" s="313"/>
      <c r="R822" s="313">
        <v>333</v>
      </c>
      <c r="S822" s="313">
        <v>0</v>
      </c>
      <c r="T822" s="313">
        <v>375</v>
      </c>
    </row>
    <row r="823" spans="1:20" ht="15" customHeight="1">
      <c r="A823" s="313" t="s">
        <v>240</v>
      </c>
      <c r="B823" s="313" t="s">
        <v>317</v>
      </c>
      <c r="C823" s="313" t="s">
        <v>7</v>
      </c>
      <c r="D823" s="313" t="s">
        <v>417</v>
      </c>
      <c r="E823" s="313" t="s">
        <v>13</v>
      </c>
      <c r="F823" s="313" t="s">
        <v>11</v>
      </c>
      <c r="G823" s="313"/>
      <c r="H823" s="313" t="s">
        <v>992</v>
      </c>
      <c r="I823" s="313"/>
      <c r="J823" s="313"/>
      <c r="K823" s="313"/>
      <c r="L823" s="313" t="s">
        <v>992</v>
      </c>
      <c r="M823" s="313"/>
      <c r="N823" s="313"/>
      <c r="O823" s="313"/>
      <c r="P823" s="313"/>
      <c r="Q823" s="313"/>
      <c r="R823" s="313">
        <v>1.93</v>
      </c>
      <c r="S823" s="313">
        <v>0</v>
      </c>
      <c r="T823" s="313">
        <v>134</v>
      </c>
    </row>
    <row r="824" spans="1:20" ht="15" customHeight="1">
      <c r="A824" s="313" t="s">
        <v>240</v>
      </c>
      <c r="B824" s="313" t="s">
        <v>314</v>
      </c>
      <c r="C824" s="313" t="s">
        <v>7</v>
      </c>
      <c r="D824" s="313" t="s">
        <v>417</v>
      </c>
      <c r="E824" s="313" t="s">
        <v>13</v>
      </c>
      <c r="F824" s="313" t="s">
        <v>11</v>
      </c>
      <c r="G824" s="313"/>
      <c r="H824" s="313"/>
      <c r="I824" s="313"/>
      <c r="J824" s="313"/>
      <c r="K824" s="313"/>
      <c r="L824" s="313"/>
      <c r="M824" s="313"/>
      <c r="N824" s="313"/>
      <c r="O824" s="313"/>
      <c r="P824" s="313"/>
      <c r="Q824" s="313"/>
      <c r="R824" s="313">
        <v>333</v>
      </c>
      <c r="S824" s="313">
        <v>0</v>
      </c>
      <c r="T824" s="313">
        <v>375</v>
      </c>
    </row>
    <row r="825" spans="1:20" ht="15" customHeight="1">
      <c r="A825" s="313" t="s">
        <v>240</v>
      </c>
      <c r="B825" s="313" t="s">
        <v>313</v>
      </c>
      <c r="C825" s="313" t="s">
        <v>7</v>
      </c>
      <c r="D825" s="313" t="s">
        <v>417</v>
      </c>
      <c r="E825" s="313" t="s">
        <v>13</v>
      </c>
      <c r="F825" s="313" t="s">
        <v>11</v>
      </c>
      <c r="G825" s="313"/>
      <c r="H825" s="313"/>
      <c r="I825" s="313"/>
      <c r="J825" s="313"/>
      <c r="K825" s="313"/>
      <c r="L825" s="313"/>
      <c r="M825" s="313"/>
      <c r="N825" s="313"/>
      <c r="O825" s="313"/>
      <c r="P825" s="313"/>
      <c r="Q825" s="313"/>
      <c r="R825" s="313">
        <v>337</v>
      </c>
      <c r="S825" s="313">
        <v>0</v>
      </c>
      <c r="T825" s="313">
        <v>375</v>
      </c>
    </row>
    <row r="826" spans="1:20" ht="15" customHeight="1">
      <c r="A826" s="313" t="s">
        <v>240</v>
      </c>
      <c r="B826" s="313" t="s">
        <v>316</v>
      </c>
      <c r="C826" s="313" t="s">
        <v>7</v>
      </c>
      <c r="D826" s="313" t="s">
        <v>417</v>
      </c>
      <c r="E826" s="313" t="s">
        <v>13</v>
      </c>
      <c r="F826" s="313" t="s">
        <v>11</v>
      </c>
      <c r="G826" s="313"/>
      <c r="H826" s="313"/>
      <c r="I826" s="313"/>
      <c r="J826" s="313"/>
      <c r="K826" s="313"/>
      <c r="L826" s="313"/>
      <c r="M826" s="313"/>
      <c r="N826" s="313"/>
      <c r="O826" s="313"/>
      <c r="P826" s="313"/>
      <c r="Q826" s="313"/>
      <c r="R826" s="313">
        <v>3.85</v>
      </c>
      <c r="S826" s="313">
        <v>0</v>
      </c>
      <c r="T826" s="313">
        <v>134</v>
      </c>
    </row>
    <row r="827" spans="1:20" ht="15" customHeight="1">
      <c r="A827" s="313" t="s">
        <v>240</v>
      </c>
      <c r="B827" s="313" t="s">
        <v>312</v>
      </c>
      <c r="C827" s="313" t="s">
        <v>7</v>
      </c>
      <c r="D827" s="313" t="s">
        <v>417</v>
      </c>
      <c r="E827" s="313" t="s">
        <v>13</v>
      </c>
      <c r="F827" s="313" t="s">
        <v>11</v>
      </c>
      <c r="G827" s="313"/>
      <c r="H827" s="313"/>
      <c r="I827" s="313"/>
      <c r="J827" s="313"/>
      <c r="K827" s="313"/>
      <c r="L827" s="313"/>
      <c r="M827" s="313"/>
      <c r="N827" s="313"/>
      <c r="O827" s="313"/>
      <c r="P827" s="313"/>
      <c r="Q827" s="313"/>
      <c r="R827" s="313">
        <v>339</v>
      </c>
      <c r="S827" s="313">
        <v>0</v>
      </c>
      <c r="T827" s="313">
        <v>375</v>
      </c>
    </row>
    <row r="828" spans="1:20" ht="15" customHeight="1">
      <c r="A828" s="313" t="s">
        <v>240</v>
      </c>
      <c r="B828" s="313" t="s">
        <v>332</v>
      </c>
      <c r="C828" s="313" t="s">
        <v>7</v>
      </c>
      <c r="D828" s="313" t="s">
        <v>417</v>
      </c>
      <c r="E828" s="313" t="s">
        <v>13</v>
      </c>
      <c r="F828" s="313" t="s">
        <v>11</v>
      </c>
      <c r="G828" s="313" t="s">
        <v>417</v>
      </c>
      <c r="H828" s="313" t="s">
        <v>422</v>
      </c>
      <c r="I828" s="313" t="s">
        <v>232</v>
      </c>
      <c r="J828" s="313" t="s">
        <v>350</v>
      </c>
      <c r="K828" s="313" t="s">
        <v>339</v>
      </c>
      <c r="L828" s="313" t="s">
        <v>351</v>
      </c>
      <c r="M828" s="313" t="s">
        <v>41</v>
      </c>
      <c r="N828" s="313"/>
      <c r="O828" s="313" t="s">
        <v>341</v>
      </c>
      <c r="P828" s="313" t="s">
        <v>342</v>
      </c>
      <c r="Q828" s="313" t="s">
        <v>343</v>
      </c>
      <c r="R828" s="313">
        <v>33.799999999999997</v>
      </c>
      <c r="S828" s="313"/>
      <c r="T828" s="313"/>
    </row>
    <row r="829" spans="1:20" ht="15" customHeight="1">
      <c r="A829" s="313" t="s">
        <v>240</v>
      </c>
      <c r="B829" s="313" t="s">
        <v>305</v>
      </c>
      <c r="C829" s="313" t="s">
        <v>7</v>
      </c>
      <c r="D829" s="313" t="s">
        <v>417</v>
      </c>
      <c r="E829" s="313" t="s">
        <v>13</v>
      </c>
      <c r="F829" s="313" t="s">
        <v>11</v>
      </c>
      <c r="G829" s="313"/>
      <c r="H829" s="313"/>
      <c r="I829" s="313"/>
      <c r="J829" s="313"/>
      <c r="K829" s="313"/>
      <c r="L829" s="313"/>
      <c r="M829" s="313"/>
      <c r="N829" s="313"/>
      <c r="O829" s="313"/>
      <c r="P829" s="313"/>
      <c r="Q829" s="313"/>
      <c r="R829" s="313">
        <v>35.5</v>
      </c>
      <c r="S829" s="313">
        <v>0</v>
      </c>
      <c r="T829" s="313">
        <v>1180</v>
      </c>
    </row>
    <row r="830" spans="1:20" ht="15" customHeight="1">
      <c r="A830" s="313" t="s">
        <v>240</v>
      </c>
      <c r="B830" s="313" t="s">
        <v>307</v>
      </c>
      <c r="C830" s="313" t="s">
        <v>7</v>
      </c>
      <c r="D830" s="313" t="s">
        <v>417</v>
      </c>
      <c r="E830" s="313" t="s">
        <v>13</v>
      </c>
      <c r="F830" s="313" t="s">
        <v>11</v>
      </c>
      <c r="G830" s="313"/>
      <c r="H830" s="313"/>
      <c r="I830" s="313"/>
      <c r="J830" s="313"/>
      <c r="K830" s="313"/>
      <c r="L830" s="313"/>
      <c r="M830" s="313"/>
      <c r="N830" s="313"/>
      <c r="O830" s="313"/>
      <c r="P830" s="313"/>
      <c r="Q830" s="313"/>
      <c r="R830" s="313">
        <v>35.5</v>
      </c>
      <c r="S830" s="313">
        <v>0</v>
      </c>
      <c r="T830" s="313">
        <v>375</v>
      </c>
    </row>
    <row r="831" spans="1:20" ht="15" customHeight="1">
      <c r="A831" s="313" t="s">
        <v>240</v>
      </c>
      <c r="B831" s="313" t="s">
        <v>308</v>
      </c>
      <c r="C831" s="313" t="s">
        <v>7</v>
      </c>
      <c r="D831" s="313" t="s">
        <v>417</v>
      </c>
      <c r="E831" s="313" t="s">
        <v>13</v>
      </c>
      <c r="F831" s="313" t="s">
        <v>11</v>
      </c>
      <c r="G831" s="313"/>
      <c r="H831" s="313"/>
      <c r="I831" s="313"/>
      <c r="J831" s="313"/>
      <c r="K831" s="313"/>
      <c r="L831" s="313"/>
      <c r="M831" s="313"/>
      <c r="N831" s="313"/>
      <c r="O831" s="313"/>
      <c r="P831" s="313"/>
      <c r="Q831" s="313"/>
      <c r="R831" s="313">
        <v>9.4600000000000009</v>
      </c>
      <c r="S831" s="313">
        <v>0</v>
      </c>
      <c r="T831" s="313">
        <v>375</v>
      </c>
    </row>
    <row r="832" spans="1:20" ht="15" customHeight="1">
      <c r="A832" s="313" t="s">
        <v>240</v>
      </c>
      <c r="B832" s="313" t="s">
        <v>309</v>
      </c>
      <c r="C832" s="313" t="s">
        <v>7</v>
      </c>
      <c r="D832" s="313" t="s">
        <v>417</v>
      </c>
      <c r="E832" s="313" t="s">
        <v>13</v>
      </c>
      <c r="F832" s="313" t="s">
        <v>11</v>
      </c>
      <c r="G832" s="313"/>
      <c r="H832" s="313"/>
      <c r="I832" s="313"/>
      <c r="J832" s="313"/>
      <c r="K832" s="313"/>
      <c r="L832" s="313"/>
      <c r="M832" s="313"/>
      <c r="N832" s="313"/>
      <c r="O832" s="313"/>
      <c r="P832" s="313"/>
      <c r="Q832" s="313"/>
      <c r="R832" s="313">
        <v>9.5500000000000007</v>
      </c>
      <c r="S832" s="313">
        <v>0</v>
      </c>
      <c r="T832" s="313">
        <v>375</v>
      </c>
    </row>
    <row r="833" spans="1:20" ht="15" customHeight="1">
      <c r="A833" s="313" t="s">
        <v>240</v>
      </c>
      <c r="B833" s="313" t="s">
        <v>310</v>
      </c>
      <c r="C833" s="313" t="s">
        <v>7</v>
      </c>
      <c r="D833" s="313" t="s">
        <v>417</v>
      </c>
      <c r="E833" s="313" t="s">
        <v>13</v>
      </c>
      <c r="F833" s="313" t="s">
        <v>11</v>
      </c>
      <c r="G833" s="313"/>
      <c r="H833" s="313"/>
      <c r="I833" s="313"/>
      <c r="J833" s="313"/>
      <c r="K833" s="313"/>
      <c r="L833" s="313"/>
      <c r="M833" s="313"/>
      <c r="N833" s="313"/>
      <c r="O833" s="313"/>
      <c r="P833" s="313"/>
      <c r="Q833" s="313"/>
      <c r="R833" s="313">
        <v>6.83</v>
      </c>
      <c r="S833" s="313">
        <v>0</v>
      </c>
      <c r="T833" s="313">
        <v>375</v>
      </c>
    </row>
    <row r="834" spans="1:20" ht="15" customHeight="1">
      <c r="A834" s="313" t="s">
        <v>240</v>
      </c>
      <c r="B834" s="313" t="s">
        <v>311</v>
      </c>
      <c r="C834" s="313" t="s">
        <v>7</v>
      </c>
      <c r="D834" s="313" t="s">
        <v>417</v>
      </c>
      <c r="E834" s="313" t="s">
        <v>13</v>
      </c>
      <c r="F834" s="313" t="s">
        <v>11</v>
      </c>
      <c r="G834" s="313"/>
      <c r="H834" s="313"/>
      <c r="I834" s="313"/>
      <c r="J834" s="313"/>
      <c r="K834" s="313"/>
      <c r="L834" s="313"/>
      <c r="M834" s="313"/>
      <c r="N834" s="313"/>
      <c r="O834" s="313"/>
      <c r="P834" s="313"/>
      <c r="Q834" s="313"/>
      <c r="R834" s="313">
        <v>9.6999999999999993</v>
      </c>
      <c r="S834" s="313">
        <v>0</v>
      </c>
      <c r="T834" s="313">
        <v>375</v>
      </c>
    </row>
    <row r="835" spans="1:20" ht="15" customHeight="1">
      <c r="A835" s="313" t="s">
        <v>240</v>
      </c>
      <c r="B835" s="313" t="s">
        <v>328</v>
      </c>
      <c r="C835" s="313" t="s">
        <v>7</v>
      </c>
      <c r="D835" s="313" t="s">
        <v>417</v>
      </c>
      <c r="E835" s="313" t="s">
        <v>13</v>
      </c>
      <c r="F835" s="313" t="s">
        <v>11</v>
      </c>
      <c r="G835" s="313"/>
      <c r="H835" s="313"/>
      <c r="I835" s="313"/>
      <c r="J835" s="313"/>
      <c r="K835" s="313"/>
      <c r="L835" s="313"/>
      <c r="M835" s="313"/>
      <c r="N835" s="313"/>
      <c r="O835" s="313"/>
      <c r="P835" s="313"/>
      <c r="Q835" s="313"/>
      <c r="R835" s="313">
        <v>2.2200000000000002</v>
      </c>
      <c r="S835" s="313">
        <v>0</v>
      </c>
      <c r="T835" s="313">
        <v>375</v>
      </c>
    </row>
    <row r="836" spans="1:20" ht="15" customHeight="1">
      <c r="A836" s="313" t="s">
        <v>240</v>
      </c>
      <c r="B836" s="313" t="s">
        <v>318</v>
      </c>
      <c r="C836" s="313" t="s">
        <v>7</v>
      </c>
      <c r="D836" s="313" t="s">
        <v>417</v>
      </c>
      <c r="E836" s="313" t="s">
        <v>13</v>
      </c>
      <c r="F836" s="313" t="s">
        <v>11</v>
      </c>
      <c r="G836" s="313"/>
      <c r="H836" s="313"/>
      <c r="I836" s="313"/>
      <c r="J836" s="313"/>
      <c r="K836" s="313"/>
      <c r="L836" s="313"/>
      <c r="M836" s="313"/>
      <c r="N836" s="313"/>
      <c r="O836" s="313"/>
      <c r="P836" s="313"/>
      <c r="Q836" s="313"/>
      <c r="R836" s="313">
        <v>1.92</v>
      </c>
      <c r="S836" s="313">
        <v>0</v>
      </c>
      <c r="T836" s="313">
        <v>134</v>
      </c>
    </row>
    <row r="837" spans="1:20" ht="15" customHeight="1">
      <c r="A837" s="313" t="s">
        <v>240</v>
      </c>
      <c r="B837" s="313" t="s">
        <v>326</v>
      </c>
      <c r="C837" s="313" t="s">
        <v>7</v>
      </c>
      <c r="D837" s="313" t="s">
        <v>417</v>
      </c>
      <c r="E837" s="313" t="s">
        <v>13</v>
      </c>
      <c r="F837" s="313" t="s">
        <v>11</v>
      </c>
      <c r="G837" s="313"/>
      <c r="H837" s="313"/>
      <c r="I837" s="313"/>
      <c r="J837" s="313"/>
      <c r="K837" s="313"/>
      <c r="L837" s="313"/>
      <c r="M837" s="313"/>
      <c r="N837" s="313"/>
      <c r="O837" s="313"/>
      <c r="P837" s="313"/>
      <c r="Q837" s="313"/>
      <c r="R837" s="313">
        <v>2.2200000000000002</v>
      </c>
      <c r="S837" s="313">
        <v>0</v>
      </c>
      <c r="T837" s="313">
        <v>375</v>
      </c>
    </row>
    <row r="838" spans="1:20" ht="15" customHeight="1">
      <c r="A838" s="313" t="s">
        <v>242</v>
      </c>
      <c r="B838" s="313" t="s">
        <v>315</v>
      </c>
      <c r="C838" s="313" t="s">
        <v>7</v>
      </c>
      <c r="D838" s="313" t="s">
        <v>417</v>
      </c>
      <c r="E838" s="313" t="s">
        <v>13</v>
      </c>
      <c r="F838" s="313" t="s">
        <v>11</v>
      </c>
      <c r="G838" s="313"/>
      <c r="H838" s="313"/>
      <c r="I838" s="313"/>
      <c r="J838" s="313"/>
      <c r="K838" s="313"/>
      <c r="L838" s="313"/>
      <c r="M838" s="313"/>
      <c r="N838" s="313"/>
      <c r="O838" s="313"/>
      <c r="P838" s="313"/>
      <c r="Q838" s="313"/>
      <c r="R838" s="313">
        <v>1520</v>
      </c>
      <c r="S838" s="313">
        <v>1450</v>
      </c>
      <c r="T838" s="313">
        <v>1910</v>
      </c>
    </row>
    <row r="839" spans="1:20" ht="15" customHeight="1">
      <c r="A839" s="313" t="s">
        <v>242</v>
      </c>
      <c r="B839" s="313" t="s">
        <v>318</v>
      </c>
      <c r="C839" s="313" t="s">
        <v>7</v>
      </c>
      <c r="D839" s="313" t="s">
        <v>417</v>
      </c>
      <c r="E839" s="313" t="s">
        <v>13</v>
      </c>
      <c r="F839" s="313" t="s">
        <v>11</v>
      </c>
      <c r="G839" s="313"/>
      <c r="H839" s="313"/>
      <c r="I839" s="313"/>
      <c r="J839" s="313"/>
      <c r="K839" s="313"/>
      <c r="L839" s="313"/>
      <c r="M839" s="313"/>
      <c r="N839" s="313"/>
      <c r="O839" s="313"/>
      <c r="P839" s="313"/>
      <c r="Q839" s="313"/>
      <c r="R839" s="313">
        <v>63.6</v>
      </c>
      <c r="S839" s="313">
        <v>0</v>
      </c>
      <c r="T839" s="313">
        <v>134</v>
      </c>
    </row>
    <row r="840" spans="1:20" ht="15" customHeight="1">
      <c r="A840" s="313" t="s">
        <v>242</v>
      </c>
      <c r="B840" s="313" t="s">
        <v>314</v>
      </c>
      <c r="C840" s="313" t="s">
        <v>7</v>
      </c>
      <c r="D840" s="313" t="s">
        <v>417</v>
      </c>
      <c r="E840" s="313" t="s">
        <v>13</v>
      </c>
      <c r="F840" s="313" t="s">
        <v>11</v>
      </c>
      <c r="G840" s="313"/>
      <c r="H840" s="313"/>
      <c r="I840" s="313"/>
      <c r="J840" s="313"/>
      <c r="K840" s="313"/>
      <c r="L840" s="313"/>
      <c r="M840" s="313"/>
      <c r="N840" s="313"/>
      <c r="O840" s="313"/>
      <c r="P840" s="313"/>
      <c r="Q840" s="313"/>
      <c r="R840" s="313">
        <v>1520</v>
      </c>
      <c r="S840" s="313">
        <v>1450</v>
      </c>
      <c r="T840" s="313">
        <v>1910</v>
      </c>
    </row>
    <row r="841" spans="1:20" ht="15" customHeight="1">
      <c r="A841" s="313" t="s">
        <v>242</v>
      </c>
      <c r="B841" s="313" t="s">
        <v>313</v>
      </c>
      <c r="C841" s="313" t="s">
        <v>7</v>
      </c>
      <c r="D841" s="313" t="s">
        <v>417</v>
      </c>
      <c r="E841" s="313" t="s">
        <v>13</v>
      </c>
      <c r="F841" s="313" t="s">
        <v>11</v>
      </c>
      <c r="G841" s="313"/>
      <c r="H841" s="313"/>
      <c r="I841" s="313"/>
      <c r="J841" s="313"/>
      <c r="K841" s="313"/>
      <c r="L841" s="313"/>
      <c r="M841" s="313"/>
      <c r="N841" s="313"/>
      <c r="O841" s="313"/>
      <c r="P841" s="313"/>
      <c r="Q841" s="313"/>
      <c r="R841" s="313">
        <v>1650</v>
      </c>
      <c r="S841" s="313">
        <v>1450</v>
      </c>
      <c r="T841" s="313">
        <v>2050</v>
      </c>
    </row>
    <row r="842" spans="1:20" ht="15" customHeight="1">
      <c r="A842" s="313" t="s">
        <v>242</v>
      </c>
      <c r="B842" s="313" t="s">
        <v>316</v>
      </c>
      <c r="C842" s="313" t="s">
        <v>7</v>
      </c>
      <c r="D842" s="313" t="s">
        <v>417</v>
      </c>
      <c r="E842" s="313" t="s">
        <v>13</v>
      </c>
      <c r="F842" s="313" t="s">
        <v>11</v>
      </c>
      <c r="G842" s="313"/>
      <c r="H842" s="313"/>
      <c r="I842" s="313"/>
      <c r="J842" s="313"/>
      <c r="K842" s="313"/>
      <c r="L842" s="313"/>
      <c r="M842" s="313"/>
      <c r="N842" s="313"/>
      <c r="O842" s="313"/>
      <c r="P842" s="313"/>
      <c r="Q842" s="313"/>
      <c r="R842" s="313">
        <v>127</v>
      </c>
      <c r="S842" s="313">
        <v>0</v>
      </c>
      <c r="T842" s="313">
        <v>134</v>
      </c>
    </row>
    <row r="843" spans="1:20" ht="15" customHeight="1">
      <c r="A843" s="313" t="s">
        <v>242</v>
      </c>
      <c r="B843" s="313" t="s">
        <v>312</v>
      </c>
      <c r="C843" s="313" t="s">
        <v>7</v>
      </c>
      <c r="D843" s="313" t="s">
        <v>417</v>
      </c>
      <c r="E843" s="313" t="s">
        <v>13</v>
      </c>
      <c r="F843" s="313" t="s">
        <v>11</v>
      </c>
      <c r="G843" s="313"/>
      <c r="H843" s="313"/>
      <c r="I843" s="313"/>
      <c r="J843" s="313"/>
      <c r="K843" s="313"/>
      <c r="L843" s="313"/>
      <c r="M843" s="313"/>
      <c r="N843" s="313"/>
      <c r="O843" s="313"/>
      <c r="P843" s="313"/>
      <c r="Q843" s="313"/>
      <c r="R843" s="313">
        <v>2650</v>
      </c>
      <c r="S843" s="313">
        <v>2090</v>
      </c>
      <c r="T843" s="313">
        <v>3050</v>
      </c>
    </row>
    <row r="844" spans="1:20" ht="15" customHeight="1">
      <c r="A844" s="313" t="s">
        <v>242</v>
      </c>
      <c r="B844" s="313" t="s">
        <v>332</v>
      </c>
      <c r="C844" s="313" t="s">
        <v>7</v>
      </c>
      <c r="D844" s="313" t="s">
        <v>417</v>
      </c>
      <c r="E844" s="313" t="s">
        <v>13</v>
      </c>
      <c r="F844" s="313" t="s">
        <v>11</v>
      </c>
      <c r="G844" s="313"/>
      <c r="H844" s="313"/>
      <c r="I844" s="313"/>
      <c r="J844" s="313"/>
      <c r="K844" s="313"/>
      <c r="L844" s="313"/>
      <c r="M844" s="313"/>
      <c r="N844" s="313"/>
      <c r="O844" s="313"/>
      <c r="P844" s="313"/>
      <c r="Q844" s="313"/>
      <c r="R844" s="313">
        <v>3090</v>
      </c>
      <c r="S844" s="313"/>
      <c r="T844" s="313"/>
    </row>
    <row r="845" spans="1:20" ht="15" customHeight="1">
      <c r="A845" s="313" t="s">
        <v>242</v>
      </c>
      <c r="B845" s="313" t="s">
        <v>305</v>
      </c>
      <c r="C845" s="313" t="s">
        <v>7</v>
      </c>
      <c r="D845" s="313" t="s">
        <v>417</v>
      </c>
      <c r="E845" s="313" t="s">
        <v>13</v>
      </c>
      <c r="F845" s="313" t="s">
        <v>11</v>
      </c>
      <c r="G845" s="313"/>
      <c r="H845" s="313"/>
      <c r="I845" s="313"/>
      <c r="J845" s="313"/>
      <c r="K845" s="313"/>
      <c r="L845" s="313"/>
      <c r="M845" s="313"/>
      <c r="N845" s="313"/>
      <c r="O845" s="313"/>
      <c r="P845" s="313"/>
      <c r="Q845" s="313"/>
      <c r="R845" s="313">
        <v>1110</v>
      </c>
      <c r="S845" s="313">
        <v>0</v>
      </c>
      <c r="T845" s="313">
        <v>1180</v>
      </c>
    </row>
    <row r="846" spans="1:20" ht="15" customHeight="1">
      <c r="A846" s="313" t="s">
        <v>242</v>
      </c>
      <c r="B846" s="313" t="s">
        <v>307</v>
      </c>
      <c r="C846" s="313" t="s">
        <v>7</v>
      </c>
      <c r="D846" s="313" t="s">
        <v>417</v>
      </c>
      <c r="E846" s="313" t="s">
        <v>13</v>
      </c>
      <c r="F846" s="313" t="s">
        <v>11</v>
      </c>
      <c r="G846" s="313"/>
      <c r="H846" s="313"/>
      <c r="I846" s="313"/>
      <c r="J846" s="313"/>
      <c r="K846" s="313"/>
      <c r="L846" s="313"/>
      <c r="M846" s="313"/>
      <c r="N846" s="313"/>
      <c r="O846" s="313"/>
      <c r="P846" s="313"/>
      <c r="Q846" s="313"/>
      <c r="R846" s="313">
        <v>1110</v>
      </c>
      <c r="S846" s="313">
        <v>0</v>
      </c>
      <c r="T846" s="313">
        <v>1060</v>
      </c>
    </row>
    <row r="847" spans="1:20" ht="15" customHeight="1">
      <c r="A847" s="313" t="s">
        <v>242</v>
      </c>
      <c r="B847" s="313" t="s">
        <v>308</v>
      </c>
      <c r="C847" s="313" t="s">
        <v>7</v>
      </c>
      <c r="D847" s="313" t="s">
        <v>417</v>
      </c>
      <c r="E847" s="313" t="s">
        <v>13</v>
      </c>
      <c r="F847" s="313" t="s">
        <v>11</v>
      </c>
      <c r="G847" s="313"/>
      <c r="H847" s="313"/>
      <c r="I847" s="313"/>
      <c r="J847" s="313"/>
      <c r="K847" s="313"/>
      <c r="L847" s="313"/>
      <c r="M847" s="313"/>
      <c r="N847" s="313"/>
      <c r="O847" s="313"/>
      <c r="P847" s="313"/>
      <c r="Q847" s="313"/>
      <c r="R847" s="313">
        <v>246</v>
      </c>
      <c r="S847" s="313">
        <v>0</v>
      </c>
      <c r="T847" s="313">
        <v>711</v>
      </c>
    </row>
    <row r="848" spans="1:20" ht="15" customHeight="1">
      <c r="A848" s="313" t="s">
        <v>242</v>
      </c>
      <c r="B848" s="313" t="s">
        <v>309</v>
      </c>
      <c r="C848" s="313" t="s">
        <v>7</v>
      </c>
      <c r="D848" s="313" t="s">
        <v>417</v>
      </c>
      <c r="E848" s="313" t="s">
        <v>13</v>
      </c>
      <c r="F848" s="313" t="s">
        <v>11</v>
      </c>
      <c r="G848" s="313"/>
      <c r="H848" s="313"/>
      <c r="I848" s="313"/>
      <c r="J848" s="313"/>
      <c r="K848" s="313"/>
      <c r="L848" s="313"/>
      <c r="M848" s="313"/>
      <c r="N848" s="313"/>
      <c r="O848" s="313"/>
      <c r="P848" s="313"/>
      <c r="Q848" s="313"/>
      <c r="R848" s="313">
        <v>243</v>
      </c>
      <c r="S848" s="313">
        <v>0</v>
      </c>
      <c r="T848" s="313">
        <v>711</v>
      </c>
    </row>
    <row r="849" spans="1:20" ht="15" customHeight="1">
      <c r="A849" s="313" t="s">
        <v>242</v>
      </c>
      <c r="B849" s="313" t="s">
        <v>310</v>
      </c>
      <c r="C849" s="313" t="s">
        <v>7</v>
      </c>
      <c r="D849" s="313" t="s">
        <v>417</v>
      </c>
      <c r="E849" s="313" t="s">
        <v>13</v>
      </c>
      <c r="F849" s="313" t="s">
        <v>11</v>
      </c>
      <c r="G849" s="313"/>
      <c r="H849" s="313"/>
      <c r="I849" s="313"/>
      <c r="J849" s="313"/>
      <c r="K849" s="313"/>
      <c r="L849" s="313"/>
      <c r="M849" s="313"/>
      <c r="N849" s="313"/>
      <c r="O849" s="313"/>
      <c r="P849" s="313"/>
      <c r="Q849" s="313"/>
      <c r="R849" s="313">
        <v>384</v>
      </c>
      <c r="S849" s="313">
        <v>0</v>
      </c>
      <c r="T849" s="313">
        <v>1060</v>
      </c>
    </row>
    <row r="850" spans="1:20" ht="15" customHeight="1">
      <c r="A850" s="313" t="s">
        <v>242</v>
      </c>
      <c r="B850" s="313" t="s">
        <v>311</v>
      </c>
      <c r="C850" s="313" t="s">
        <v>7</v>
      </c>
      <c r="D850" s="313" t="s">
        <v>417</v>
      </c>
      <c r="E850" s="313" t="s">
        <v>13</v>
      </c>
      <c r="F850" s="313" t="s">
        <v>11</v>
      </c>
      <c r="G850" s="313"/>
      <c r="H850" s="313"/>
      <c r="I850" s="313"/>
      <c r="J850" s="313"/>
      <c r="K850" s="313"/>
      <c r="L850" s="313"/>
      <c r="M850" s="313"/>
      <c r="N850" s="313"/>
      <c r="O850" s="313"/>
      <c r="P850" s="313"/>
      <c r="Q850" s="313"/>
      <c r="R850" s="313">
        <v>237</v>
      </c>
      <c r="S850" s="313">
        <v>0</v>
      </c>
      <c r="T850" s="313">
        <v>683</v>
      </c>
    </row>
    <row r="851" spans="1:20" ht="15" customHeight="1">
      <c r="A851" s="313" t="s">
        <v>242</v>
      </c>
      <c r="B851" s="313" t="s">
        <v>328</v>
      </c>
      <c r="C851" s="313" t="s">
        <v>7</v>
      </c>
      <c r="D851" s="313" t="s">
        <v>417</v>
      </c>
      <c r="E851" s="313" t="s">
        <v>13</v>
      </c>
      <c r="F851" s="313" t="s">
        <v>11</v>
      </c>
      <c r="G851" s="313"/>
      <c r="H851" s="313"/>
      <c r="I851" s="313"/>
      <c r="J851" s="313"/>
      <c r="K851" s="313"/>
      <c r="L851" s="313"/>
      <c r="M851" s="313"/>
      <c r="N851" s="313"/>
      <c r="O851" s="313"/>
      <c r="P851" s="313"/>
      <c r="Q851" s="313"/>
      <c r="R851" s="313">
        <v>998</v>
      </c>
      <c r="S851" s="313">
        <v>625</v>
      </c>
      <c r="T851" s="313">
        <v>1000</v>
      </c>
    </row>
    <row r="852" spans="1:20" ht="15" customHeight="1">
      <c r="A852" s="313" t="s">
        <v>242</v>
      </c>
      <c r="B852" s="313" t="s">
        <v>317</v>
      </c>
      <c r="C852" s="313" t="s">
        <v>7</v>
      </c>
      <c r="D852" s="313" t="s">
        <v>417</v>
      </c>
      <c r="E852" s="313" t="s">
        <v>13</v>
      </c>
      <c r="F852" s="313" t="s">
        <v>11</v>
      </c>
      <c r="G852" s="313"/>
      <c r="H852" s="313"/>
      <c r="I852" s="313"/>
      <c r="J852" s="313"/>
      <c r="K852" s="313"/>
      <c r="L852" s="313"/>
      <c r="M852" s="313"/>
      <c r="N852" s="313"/>
      <c r="O852" s="313"/>
      <c r="P852" s="313"/>
      <c r="Q852" s="313"/>
      <c r="R852" s="313">
        <v>63.6</v>
      </c>
      <c r="S852" s="313">
        <v>0</v>
      </c>
      <c r="T852" s="313">
        <v>134</v>
      </c>
    </row>
    <row r="853" spans="1:20" ht="15" customHeight="1">
      <c r="A853" s="313" t="s">
        <v>242</v>
      </c>
      <c r="B853" s="313" t="s">
        <v>326</v>
      </c>
      <c r="C853" s="313" t="s">
        <v>7</v>
      </c>
      <c r="D853" s="313" t="s">
        <v>417</v>
      </c>
      <c r="E853" s="313" t="s">
        <v>13</v>
      </c>
      <c r="F853" s="313" t="s">
        <v>11</v>
      </c>
      <c r="G853" s="313"/>
      <c r="H853" s="313"/>
      <c r="I853" s="313"/>
      <c r="J853" s="313"/>
      <c r="K853" s="313"/>
      <c r="L853" s="313"/>
      <c r="M853" s="313"/>
      <c r="N853" s="313"/>
      <c r="O853" s="313"/>
      <c r="P853" s="313"/>
      <c r="Q853" s="313"/>
      <c r="R853" s="313">
        <v>998</v>
      </c>
      <c r="S853" s="313">
        <v>625</v>
      </c>
      <c r="T853" s="313">
        <v>1000</v>
      </c>
    </row>
    <row r="854" spans="1:20" ht="15" customHeight="1">
      <c r="A854" s="313" t="s">
        <v>243</v>
      </c>
      <c r="B854" s="313" t="s">
        <v>315</v>
      </c>
      <c r="C854" s="313" t="s">
        <v>7</v>
      </c>
      <c r="D854" s="313" t="s">
        <v>417</v>
      </c>
      <c r="E854" s="313" t="s">
        <v>13</v>
      </c>
      <c r="F854" s="313" t="s">
        <v>11</v>
      </c>
      <c r="G854" s="313"/>
      <c r="H854" s="313" t="s">
        <v>766</v>
      </c>
      <c r="I854" s="313"/>
      <c r="J854" s="313"/>
      <c r="K854" s="313"/>
      <c r="L854" s="313" t="s">
        <v>766</v>
      </c>
      <c r="M854" s="313"/>
      <c r="N854" s="313"/>
      <c r="O854" s="313"/>
      <c r="P854" s="313"/>
      <c r="Q854" s="313"/>
      <c r="R854" s="313">
        <v>1520</v>
      </c>
      <c r="S854" s="313">
        <v>1450</v>
      </c>
      <c r="T854" s="313">
        <v>1910</v>
      </c>
    </row>
    <row r="855" spans="1:20" ht="15" customHeight="1">
      <c r="A855" s="313" t="s">
        <v>243</v>
      </c>
      <c r="B855" s="313" t="s">
        <v>318</v>
      </c>
      <c r="C855" s="313" t="s">
        <v>7</v>
      </c>
      <c r="D855" s="313" t="s">
        <v>417</v>
      </c>
      <c r="E855" s="313" t="s">
        <v>13</v>
      </c>
      <c r="F855" s="313" t="s">
        <v>11</v>
      </c>
      <c r="G855" s="313"/>
      <c r="H855" s="313" t="s">
        <v>992</v>
      </c>
      <c r="I855" s="313"/>
      <c r="J855" s="313"/>
      <c r="K855" s="313"/>
      <c r="L855" s="313" t="s">
        <v>992</v>
      </c>
      <c r="M855" s="313"/>
      <c r="N855" s="313"/>
      <c r="O855" s="313"/>
      <c r="P855" s="313"/>
      <c r="Q855" s="313"/>
      <c r="R855" s="313">
        <v>63.6</v>
      </c>
      <c r="S855" s="313">
        <v>0</v>
      </c>
      <c r="T855" s="313">
        <v>134</v>
      </c>
    </row>
    <row r="856" spans="1:20" ht="15" customHeight="1">
      <c r="A856" s="313" t="s">
        <v>243</v>
      </c>
      <c r="B856" s="313" t="s">
        <v>314</v>
      </c>
      <c r="C856" s="313" t="s">
        <v>7</v>
      </c>
      <c r="D856" s="313" t="s">
        <v>417</v>
      </c>
      <c r="E856" s="313" t="s">
        <v>13</v>
      </c>
      <c r="F856" s="313" t="s">
        <v>11</v>
      </c>
      <c r="G856" s="313"/>
      <c r="H856" s="313"/>
      <c r="I856" s="313"/>
      <c r="J856" s="313"/>
      <c r="K856" s="313"/>
      <c r="L856" s="313"/>
      <c r="M856" s="313"/>
      <c r="N856" s="313"/>
      <c r="O856" s="313"/>
      <c r="P856" s="313"/>
      <c r="Q856" s="313"/>
      <c r="R856" s="313">
        <v>1520</v>
      </c>
      <c r="S856" s="313">
        <v>1450</v>
      </c>
      <c r="T856" s="313">
        <v>1910</v>
      </c>
    </row>
    <row r="857" spans="1:20" ht="15" customHeight="1">
      <c r="A857" s="313" t="s">
        <v>243</v>
      </c>
      <c r="B857" s="313" t="s">
        <v>313</v>
      </c>
      <c r="C857" s="313" t="s">
        <v>7</v>
      </c>
      <c r="D857" s="313" t="s">
        <v>417</v>
      </c>
      <c r="E857" s="313" t="s">
        <v>13</v>
      </c>
      <c r="F857" s="313" t="s">
        <v>11</v>
      </c>
      <c r="G857" s="313"/>
      <c r="H857" s="313"/>
      <c r="I857" s="313"/>
      <c r="J857" s="313"/>
      <c r="K857" s="313"/>
      <c r="L857" s="313"/>
      <c r="M857" s="313"/>
      <c r="N857" s="313"/>
      <c r="O857" s="313"/>
      <c r="P857" s="313"/>
      <c r="Q857" s="313"/>
      <c r="R857" s="313">
        <v>1650</v>
      </c>
      <c r="S857" s="313">
        <v>1450</v>
      </c>
      <c r="T857" s="313">
        <v>2050</v>
      </c>
    </row>
    <row r="858" spans="1:20" ht="15" customHeight="1">
      <c r="A858" s="313" t="s">
        <v>243</v>
      </c>
      <c r="B858" s="313" t="s">
        <v>316</v>
      </c>
      <c r="C858" s="313" t="s">
        <v>7</v>
      </c>
      <c r="D858" s="313" t="s">
        <v>417</v>
      </c>
      <c r="E858" s="313" t="s">
        <v>13</v>
      </c>
      <c r="F858" s="313" t="s">
        <v>11</v>
      </c>
      <c r="G858" s="313"/>
      <c r="H858" s="313"/>
      <c r="I858" s="313"/>
      <c r="J858" s="313"/>
      <c r="K858" s="313"/>
      <c r="L858" s="313"/>
      <c r="M858" s="313"/>
      <c r="N858" s="313"/>
      <c r="O858" s="313"/>
      <c r="P858" s="313"/>
      <c r="Q858" s="313"/>
      <c r="R858" s="313">
        <v>127</v>
      </c>
      <c r="S858" s="313">
        <v>0</v>
      </c>
      <c r="T858" s="313">
        <v>134</v>
      </c>
    </row>
    <row r="859" spans="1:20" ht="15" customHeight="1">
      <c r="A859" s="313" t="s">
        <v>243</v>
      </c>
      <c r="B859" s="313" t="s">
        <v>312</v>
      </c>
      <c r="C859" s="313" t="s">
        <v>7</v>
      </c>
      <c r="D859" s="313" t="s">
        <v>417</v>
      </c>
      <c r="E859" s="313" t="s">
        <v>13</v>
      </c>
      <c r="F859" s="313" t="s">
        <v>11</v>
      </c>
      <c r="G859" s="313"/>
      <c r="H859" s="313"/>
      <c r="I859" s="313"/>
      <c r="J859" s="313"/>
      <c r="K859" s="313"/>
      <c r="L859" s="313"/>
      <c r="M859" s="313"/>
      <c r="N859" s="313"/>
      <c r="O859" s="313"/>
      <c r="P859" s="313"/>
      <c r="Q859" s="313"/>
      <c r="R859" s="313">
        <v>2650</v>
      </c>
      <c r="S859" s="313">
        <v>2090</v>
      </c>
      <c r="T859" s="313">
        <v>3050</v>
      </c>
    </row>
    <row r="860" spans="1:20" ht="15" customHeight="1">
      <c r="A860" s="313" t="s">
        <v>243</v>
      </c>
      <c r="B860" s="313" t="s">
        <v>332</v>
      </c>
      <c r="C860" s="313" t="s">
        <v>7</v>
      </c>
      <c r="D860" s="313" t="s">
        <v>417</v>
      </c>
      <c r="E860" s="313" t="s">
        <v>13</v>
      </c>
      <c r="F860" s="313" t="s">
        <v>11</v>
      </c>
      <c r="G860" s="313" t="s">
        <v>417</v>
      </c>
      <c r="H860" s="313" t="s">
        <v>423</v>
      </c>
      <c r="I860" s="313" t="s">
        <v>232</v>
      </c>
      <c r="J860" s="313" t="s">
        <v>350</v>
      </c>
      <c r="K860" s="313" t="s">
        <v>339</v>
      </c>
      <c r="L860" s="313" t="s">
        <v>353</v>
      </c>
      <c r="M860" s="313" t="s">
        <v>41</v>
      </c>
      <c r="N860" s="313"/>
      <c r="O860" s="313" t="s">
        <v>341</v>
      </c>
      <c r="P860" s="313" t="s">
        <v>342</v>
      </c>
      <c r="Q860" s="313" t="s">
        <v>343</v>
      </c>
      <c r="R860" s="313">
        <v>3090</v>
      </c>
      <c r="S860" s="313"/>
      <c r="T860" s="313"/>
    </row>
    <row r="861" spans="1:20" ht="15" customHeight="1">
      <c r="A861" s="313" t="s">
        <v>243</v>
      </c>
      <c r="B861" s="313" t="s">
        <v>305</v>
      </c>
      <c r="C861" s="313" t="s">
        <v>7</v>
      </c>
      <c r="D861" s="313" t="s">
        <v>417</v>
      </c>
      <c r="E861" s="313" t="s">
        <v>13</v>
      </c>
      <c r="F861" s="313" t="s">
        <v>11</v>
      </c>
      <c r="G861" s="313"/>
      <c r="H861" s="313"/>
      <c r="I861" s="313"/>
      <c r="J861" s="313"/>
      <c r="K861" s="313"/>
      <c r="L861" s="313"/>
      <c r="M861" s="313"/>
      <c r="N861" s="313"/>
      <c r="O861" s="313"/>
      <c r="P861" s="313"/>
      <c r="Q861" s="313"/>
      <c r="R861" s="313">
        <v>1110</v>
      </c>
      <c r="S861" s="313">
        <v>0</v>
      </c>
      <c r="T861" s="313">
        <v>1180</v>
      </c>
    </row>
    <row r="862" spans="1:20" ht="15" customHeight="1">
      <c r="A862" s="313" t="s">
        <v>243</v>
      </c>
      <c r="B862" s="313" t="s">
        <v>307</v>
      </c>
      <c r="C862" s="313" t="s">
        <v>7</v>
      </c>
      <c r="D862" s="313" t="s">
        <v>417</v>
      </c>
      <c r="E862" s="313" t="s">
        <v>13</v>
      </c>
      <c r="F862" s="313" t="s">
        <v>11</v>
      </c>
      <c r="G862" s="313"/>
      <c r="H862" s="313"/>
      <c r="I862" s="313"/>
      <c r="J862" s="313"/>
      <c r="K862" s="313"/>
      <c r="L862" s="313"/>
      <c r="M862" s="313"/>
      <c r="N862" s="313"/>
      <c r="O862" s="313"/>
      <c r="P862" s="313"/>
      <c r="Q862" s="313"/>
      <c r="R862" s="313">
        <v>1110</v>
      </c>
      <c r="S862" s="313">
        <v>0</v>
      </c>
      <c r="T862" s="313">
        <v>1060</v>
      </c>
    </row>
    <row r="863" spans="1:20" ht="15" customHeight="1">
      <c r="A863" s="313" t="s">
        <v>243</v>
      </c>
      <c r="B863" s="313" t="s">
        <v>308</v>
      </c>
      <c r="C863" s="313" t="s">
        <v>7</v>
      </c>
      <c r="D863" s="313" t="s">
        <v>417</v>
      </c>
      <c r="E863" s="313" t="s">
        <v>13</v>
      </c>
      <c r="F863" s="313" t="s">
        <v>11</v>
      </c>
      <c r="G863" s="313"/>
      <c r="H863" s="313"/>
      <c r="I863" s="313"/>
      <c r="J863" s="313"/>
      <c r="K863" s="313"/>
      <c r="L863" s="313"/>
      <c r="M863" s="313"/>
      <c r="N863" s="313"/>
      <c r="O863" s="313"/>
      <c r="P863" s="313"/>
      <c r="Q863" s="313"/>
      <c r="R863" s="313">
        <v>246</v>
      </c>
      <c r="S863" s="313">
        <v>0</v>
      </c>
      <c r="T863" s="313">
        <v>711</v>
      </c>
    </row>
    <row r="864" spans="1:20" ht="15" customHeight="1">
      <c r="A864" s="313" t="s">
        <v>243</v>
      </c>
      <c r="B864" s="313" t="s">
        <v>309</v>
      </c>
      <c r="C864" s="313" t="s">
        <v>7</v>
      </c>
      <c r="D864" s="313" t="s">
        <v>417</v>
      </c>
      <c r="E864" s="313" t="s">
        <v>13</v>
      </c>
      <c r="F864" s="313" t="s">
        <v>11</v>
      </c>
      <c r="G864" s="313"/>
      <c r="H864" s="313"/>
      <c r="I864" s="313"/>
      <c r="J864" s="313"/>
      <c r="K864" s="313"/>
      <c r="L864" s="313"/>
      <c r="M864" s="313"/>
      <c r="N864" s="313"/>
      <c r="O864" s="313"/>
      <c r="P864" s="313"/>
      <c r="Q864" s="313"/>
      <c r="R864" s="313">
        <v>243</v>
      </c>
      <c r="S864" s="313">
        <v>0</v>
      </c>
      <c r="T864" s="313">
        <v>711</v>
      </c>
    </row>
    <row r="865" spans="1:20" ht="15" customHeight="1">
      <c r="A865" s="313" t="s">
        <v>243</v>
      </c>
      <c r="B865" s="313" t="s">
        <v>310</v>
      </c>
      <c r="C865" s="313" t="s">
        <v>7</v>
      </c>
      <c r="D865" s="313" t="s">
        <v>417</v>
      </c>
      <c r="E865" s="313" t="s">
        <v>13</v>
      </c>
      <c r="F865" s="313" t="s">
        <v>11</v>
      </c>
      <c r="G865" s="313"/>
      <c r="H865" s="313"/>
      <c r="I865" s="313"/>
      <c r="J865" s="313"/>
      <c r="K865" s="313"/>
      <c r="L865" s="313"/>
      <c r="M865" s="313"/>
      <c r="N865" s="313"/>
      <c r="O865" s="313"/>
      <c r="P865" s="313"/>
      <c r="Q865" s="313"/>
      <c r="R865" s="313">
        <v>384</v>
      </c>
      <c r="S865" s="313">
        <v>0</v>
      </c>
      <c r="T865" s="313">
        <v>1060</v>
      </c>
    </row>
    <row r="866" spans="1:20" ht="15" customHeight="1">
      <c r="A866" s="313" t="s">
        <v>243</v>
      </c>
      <c r="B866" s="313" t="s">
        <v>311</v>
      </c>
      <c r="C866" s="313" t="s">
        <v>7</v>
      </c>
      <c r="D866" s="313" t="s">
        <v>417</v>
      </c>
      <c r="E866" s="313" t="s">
        <v>13</v>
      </c>
      <c r="F866" s="313" t="s">
        <v>11</v>
      </c>
      <c r="G866" s="313"/>
      <c r="H866" s="313"/>
      <c r="I866" s="313"/>
      <c r="J866" s="313"/>
      <c r="K866" s="313"/>
      <c r="L866" s="313"/>
      <c r="M866" s="313"/>
      <c r="N866" s="313"/>
      <c r="O866" s="313"/>
      <c r="P866" s="313"/>
      <c r="Q866" s="313"/>
      <c r="R866" s="313">
        <v>237</v>
      </c>
      <c r="S866" s="313">
        <v>0</v>
      </c>
      <c r="T866" s="313">
        <v>683</v>
      </c>
    </row>
    <row r="867" spans="1:20" ht="15" customHeight="1">
      <c r="A867" s="313" t="s">
        <v>243</v>
      </c>
      <c r="B867" s="313" t="s">
        <v>328</v>
      </c>
      <c r="C867" s="313" t="s">
        <v>7</v>
      </c>
      <c r="D867" s="313" t="s">
        <v>417</v>
      </c>
      <c r="E867" s="313" t="s">
        <v>13</v>
      </c>
      <c r="F867" s="313" t="s">
        <v>11</v>
      </c>
      <c r="G867" s="313"/>
      <c r="H867" s="313"/>
      <c r="I867" s="313"/>
      <c r="J867" s="313"/>
      <c r="K867" s="313"/>
      <c r="L867" s="313"/>
      <c r="M867" s="313"/>
      <c r="N867" s="313"/>
      <c r="O867" s="313"/>
      <c r="P867" s="313"/>
      <c r="Q867" s="313"/>
      <c r="R867" s="313">
        <v>998</v>
      </c>
      <c r="S867" s="313">
        <v>625</v>
      </c>
      <c r="T867" s="313">
        <v>1000</v>
      </c>
    </row>
    <row r="868" spans="1:20" ht="15" customHeight="1">
      <c r="A868" s="313" t="s">
        <v>243</v>
      </c>
      <c r="B868" s="313" t="s">
        <v>317</v>
      </c>
      <c r="C868" s="313" t="s">
        <v>7</v>
      </c>
      <c r="D868" s="313" t="s">
        <v>417</v>
      </c>
      <c r="E868" s="313" t="s">
        <v>13</v>
      </c>
      <c r="F868" s="313" t="s">
        <v>11</v>
      </c>
      <c r="G868" s="313"/>
      <c r="H868" s="313"/>
      <c r="I868" s="313"/>
      <c r="J868" s="313"/>
      <c r="K868" s="313"/>
      <c r="L868" s="313"/>
      <c r="M868" s="313"/>
      <c r="N868" s="313"/>
      <c r="O868" s="313"/>
      <c r="P868" s="313"/>
      <c r="Q868" s="313"/>
      <c r="R868" s="313">
        <v>63.6</v>
      </c>
      <c r="S868" s="313">
        <v>0</v>
      </c>
      <c r="T868" s="313">
        <v>134</v>
      </c>
    </row>
    <row r="869" spans="1:20" ht="15" customHeight="1">
      <c r="A869" s="313" t="s">
        <v>243</v>
      </c>
      <c r="B869" s="313" t="s">
        <v>326</v>
      </c>
      <c r="C869" s="313" t="s">
        <v>7</v>
      </c>
      <c r="D869" s="313" t="s">
        <v>417</v>
      </c>
      <c r="E869" s="313" t="s">
        <v>13</v>
      </c>
      <c r="F869" s="313" t="s">
        <v>11</v>
      </c>
      <c r="G869" s="313"/>
      <c r="H869" s="313"/>
      <c r="I869" s="313"/>
      <c r="J869" s="313"/>
      <c r="K869" s="313"/>
      <c r="L869" s="313"/>
      <c r="M869" s="313"/>
      <c r="N869" s="313"/>
      <c r="O869" s="313"/>
      <c r="P869" s="313"/>
      <c r="Q869" s="313"/>
      <c r="R869" s="313">
        <v>998</v>
      </c>
      <c r="S869" s="313">
        <v>625</v>
      </c>
      <c r="T869" s="313">
        <v>1000</v>
      </c>
    </row>
    <row r="870" spans="1:20" ht="15" customHeight="1">
      <c r="A870" s="313" t="s">
        <v>244</v>
      </c>
      <c r="B870" s="313" t="s">
        <v>313</v>
      </c>
      <c r="C870" s="313" t="s">
        <v>7</v>
      </c>
      <c r="D870" s="313" t="s">
        <v>417</v>
      </c>
      <c r="E870" s="313" t="s">
        <v>13</v>
      </c>
      <c r="F870" s="313" t="s">
        <v>11</v>
      </c>
      <c r="G870" s="313"/>
      <c r="H870" s="313" t="s">
        <v>993</v>
      </c>
      <c r="I870" s="313"/>
      <c r="J870" s="313"/>
      <c r="K870" s="313"/>
      <c r="L870" s="313" t="s">
        <v>993</v>
      </c>
      <c r="M870" s="313"/>
      <c r="N870" s="313"/>
      <c r="O870" s="313"/>
      <c r="P870" s="313"/>
      <c r="Q870" s="313"/>
      <c r="R870" s="313">
        <v>61.1</v>
      </c>
      <c r="S870" s="313">
        <v>0</v>
      </c>
      <c r="T870" s="313">
        <v>94.6</v>
      </c>
    </row>
    <row r="871" spans="1:20" ht="15" customHeight="1">
      <c r="A871" s="313" t="s">
        <v>244</v>
      </c>
      <c r="B871" s="313" t="s">
        <v>312</v>
      </c>
      <c r="C871" s="313" t="s">
        <v>7</v>
      </c>
      <c r="D871" s="313" t="s">
        <v>417</v>
      </c>
      <c r="E871" s="313" t="s">
        <v>13</v>
      </c>
      <c r="F871" s="313" t="s">
        <v>11</v>
      </c>
      <c r="G871" s="313"/>
      <c r="H871" s="313"/>
      <c r="I871" s="313"/>
      <c r="J871" s="313"/>
      <c r="K871" s="313"/>
      <c r="L871" s="313"/>
      <c r="M871" s="313"/>
      <c r="N871" s="313"/>
      <c r="O871" s="313"/>
      <c r="P871" s="313"/>
      <c r="Q871" s="313"/>
      <c r="R871" s="313">
        <v>61.1</v>
      </c>
      <c r="S871" s="313">
        <v>0</v>
      </c>
      <c r="T871" s="313">
        <v>94.6</v>
      </c>
    </row>
    <row r="872" spans="1:20" ht="15" customHeight="1">
      <c r="A872" s="313" t="s">
        <v>244</v>
      </c>
      <c r="B872" s="313" t="s">
        <v>332</v>
      </c>
      <c r="C872" s="313" t="s">
        <v>7</v>
      </c>
      <c r="D872" s="313" t="s">
        <v>417</v>
      </c>
      <c r="E872" s="313" t="s">
        <v>13</v>
      </c>
      <c r="F872" s="313" t="s">
        <v>11</v>
      </c>
      <c r="G872" s="313"/>
      <c r="H872" s="313" t="s">
        <v>354</v>
      </c>
      <c r="I872" s="313"/>
      <c r="J872" s="313" t="s">
        <v>355</v>
      </c>
      <c r="K872" s="313"/>
      <c r="L872" s="313" t="s">
        <v>356</v>
      </c>
      <c r="M872" s="313"/>
      <c r="N872" s="313"/>
      <c r="O872" s="313" t="s">
        <v>357</v>
      </c>
      <c r="P872" s="313" t="s">
        <v>342</v>
      </c>
      <c r="Q872" s="313" t="s">
        <v>343</v>
      </c>
      <c r="R872" s="313">
        <v>0</v>
      </c>
      <c r="S872" s="313"/>
      <c r="T872" s="313"/>
    </row>
    <row r="873" spans="1:20" ht="15" customHeight="1">
      <c r="A873" s="313" t="s">
        <v>244</v>
      </c>
      <c r="B873" s="313" t="s">
        <v>328</v>
      </c>
      <c r="C873" s="313" t="s">
        <v>7</v>
      </c>
      <c r="D873" s="313" t="s">
        <v>417</v>
      </c>
      <c r="E873" s="313" t="s">
        <v>13</v>
      </c>
      <c r="F873" s="313" t="s">
        <v>11</v>
      </c>
      <c r="G873" s="313"/>
      <c r="H873" s="313" t="s">
        <v>358</v>
      </c>
      <c r="I873" s="313" t="s">
        <v>329</v>
      </c>
      <c r="J873" s="313" t="s">
        <v>359</v>
      </c>
      <c r="K873" s="313"/>
      <c r="L873" s="313" t="s">
        <v>360</v>
      </c>
      <c r="M873" s="313" t="s">
        <v>52</v>
      </c>
      <c r="N873" s="313"/>
      <c r="O873" s="313" t="s">
        <v>357</v>
      </c>
      <c r="P873" s="313" t="s">
        <v>342</v>
      </c>
      <c r="Q873" s="313" t="s">
        <v>343</v>
      </c>
      <c r="R873" s="313">
        <v>0</v>
      </c>
      <c r="S873" s="313"/>
      <c r="T873" s="313"/>
    </row>
    <row r="874" spans="1:20" ht="15" customHeight="1">
      <c r="A874" s="313" t="s">
        <v>244</v>
      </c>
      <c r="B874" s="313" t="s">
        <v>326</v>
      </c>
      <c r="C874" s="313" t="s">
        <v>7</v>
      </c>
      <c r="D874" s="313" t="s">
        <v>417</v>
      </c>
      <c r="E874" s="313" t="s">
        <v>13</v>
      </c>
      <c r="F874" s="313" t="s">
        <v>11</v>
      </c>
      <c r="G874" s="313"/>
      <c r="H874" s="313"/>
      <c r="I874" s="313"/>
      <c r="J874" s="313"/>
      <c r="K874" s="313"/>
      <c r="L874" s="313"/>
      <c r="M874" s="313"/>
      <c r="N874" s="313"/>
      <c r="O874" s="313"/>
      <c r="P874" s="313"/>
      <c r="Q874" s="313"/>
      <c r="R874" s="313">
        <v>0</v>
      </c>
      <c r="S874" s="313"/>
      <c r="T874" s="313"/>
    </row>
    <row r="875" spans="1:20" ht="15" customHeight="1">
      <c r="A875" s="313" t="s">
        <v>244</v>
      </c>
      <c r="B875" s="313" t="s">
        <v>307</v>
      </c>
      <c r="C875" s="313" t="s">
        <v>7</v>
      </c>
      <c r="D875" s="313" t="s">
        <v>417</v>
      </c>
      <c r="E875" s="313" t="s">
        <v>13</v>
      </c>
      <c r="F875" s="313" t="s">
        <v>11</v>
      </c>
      <c r="G875" s="313"/>
      <c r="H875" s="313"/>
      <c r="I875" s="313"/>
      <c r="J875" s="313"/>
      <c r="K875" s="313"/>
      <c r="L875" s="313"/>
      <c r="M875" s="313"/>
      <c r="N875" s="313"/>
      <c r="O875" s="313"/>
      <c r="P875" s="313"/>
      <c r="Q875" s="313"/>
      <c r="R875" s="313">
        <v>33.5</v>
      </c>
      <c r="S875" s="313">
        <v>0</v>
      </c>
      <c r="T875" s="313">
        <v>94.6</v>
      </c>
    </row>
    <row r="876" spans="1:20" ht="15" customHeight="1">
      <c r="A876" s="313" t="s">
        <v>244</v>
      </c>
      <c r="B876" s="313" t="s">
        <v>308</v>
      </c>
      <c r="C876" s="313" t="s">
        <v>7</v>
      </c>
      <c r="D876" s="313" t="s">
        <v>417</v>
      </c>
      <c r="E876" s="313" t="s">
        <v>13</v>
      </c>
      <c r="F876" s="313" t="s">
        <v>11</v>
      </c>
      <c r="G876" s="313"/>
      <c r="H876" s="313"/>
      <c r="I876" s="313"/>
      <c r="J876" s="313"/>
      <c r="K876" s="313"/>
      <c r="L876" s="313"/>
      <c r="M876" s="313"/>
      <c r="N876" s="313"/>
      <c r="O876" s="313"/>
      <c r="P876" s="313"/>
      <c r="Q876" s="313"/>
      <c r="R876" s="313">
        <v>8.01</v>
      </c>
      <c r="S876" s="313">
        <v>0</v>
      </c>
      <c r="T876" s="313">
        <v>94.6</v>
      </c>
    </row>
    <row r="877" spans="1:20" ht="15" customHeight="1">
      <c r="A877" s="313" t="s">
        <v>244</v>
      </c>
      <c r="B877" s="313" t="s">
        <v>309</v>
      </c>
      <c r="C877" s="313" t="s">
        <v>7</v>
      </c>
      <c r="D877" s="313" t="s">
        <v>417</v>
      </c>
      <c r="E877" s="313" t="s">
        <v>13</v>
      </c>
      <c r="F877" s="313" t="s">
        <v>11</v>
      </c>
      <c r="G877" s="313"/>
      <c r="H877" s="313"/>
      <c r="I877" s="313"/>
      <c r="J877" s="313"/>
      <c r="K877" s="313"/>
      <c r="L877" s="313"/>
      <c r="M877" s="313"/>
      <c r="N877" s="313"/>
      <c r="O877" s="313"/>
      <c r="P877" s="313"/>
      <c r="Q877" s="313"/>
      <c r="R877" s="313">
        <v>8.23</v>
      </c>
      <c r="S877" s="313">
        <v>0</v>
      </c>
      <c r="T877" s="313">
        <v>94.6</v>
      </c>
    </row>
    <row r="878" spans="1:20" ht="15" customHeight="1">
      <c r="A878" s="313" t="s">
        <v>244</v>
      </c>
      <c r="B878" s="313" t="s">
        <v>310</v>
      </c>
      <c r="C878" s="313" t="s">
        <v>7</v>
      </c>
      <c r="D878" s="313" t="s">
        <v>417</v>
      </c>
      <c r="E878" s="313" t="s">
        <v>13</v>
      </c>
      <c r="F878" s="313" t="s">
        <v>11</v>
      </c>
      <c r="G878" s="313"/>
      <c r="H878" s="313"/>
      <c r="I878" s="313"/>
      <c r="J878" s="313"/>
      <c r="K878" s="313"/>
      <c r="L878" s="313"/>
      <c r="M878" s="313"/>
      <c r="N878" s="313"/>
      <c r="O878" s="313"/>
      <c r="P878" s="313"/>
      <c r="Q878" s="313"/>
      <c r="R878" s="313">
        <v>9.75</v>
      </c>
      <c r="S878" s="313">
        <v>0</v>
      </c>
      <c r="T878" s="313">
        <v>94.6</v>
      </c>
    </row>
    <row r="879" spans="1:20" ht="15" customHeight="1">
      <c r="A879" s="313" t="s">
        <v>244</v>
      </c>
      <c r="B879" s="313" t="s">
        <v>311</v>
      </c>
      <c r="C879" s="313" t="s">
        <v>7</v>
      </c>
      <c r="D879" s="313" t="s">
        <v>417</v>
      </c>
      <c r="E879" s="313" t="s">
        <v>13</v>
      </c>
      <c r="F879" s="313" t="s">
        <v>11</v>
      </c>
      <c r="G879" s="313"/>
      <c r="H879" s="313"/>
      <c r="I879" s="313"/>
      <c r="J879" s="313"/>
      <c r="K879" s="313"/>
      <c r="L879" s="313"/>
      <c r="M879" s="313"/>
      <c r="N879" s="313"/>
      <c r="O879" s="313"/>
      <c r="P879" s="313"/>
      <c r="Q879" s="313"/>
      <c r="R879" s="313">
        <v>7.5</v>
      </c>
      <c r="S879" s="313">
        <v>0</v>
      </c>
      <c r="T879" s="313">
        <v>94.6</v>
      </c>
    </row>
    <row r="880" spans="1:20" ht="15" customHeight="1">
      <c r="A880" s="313" t="s">
        <v>244</v>
      </c>
      <c r="B880" s="313" t="s">
        <v>314</v>
      </c>
      <c r="C880" s="313" t="s">
        <v>7</v>
      </c>
      <c r="D880" s="313" t="s">
        <v>417</v>
      </c>
      <c r="E880" s="313" t="s">
        <v>13</v>
      </c>
      <c r="F880" s="313" t="s">
        <v>11</v>
      </c>
      <c r="G880" s="313"/>
      <c r="H880" s="313"/>
      <c r="I880" s="313"/>
      <c r="J880" s="313"/>
      <c r="K880" s="313"/>
      <c r="L880" s="313"/>
      <c r="M880" s="313"/>
      <c r="N880" s="313"/>
      <c r="O880" s="313"/>
      <c r="P880" s="313"/>
      <c r="Q880" s="313"/>
      <c r="R880" s="313">
        <v>58.1</v>
      </c>
      <c r="S880" s="313">
        <v>0</v>
      </c>
      <c r="T880" s="313">
        <v>94.6</v>
      </c>
    </row>
    <row r="881" spans="1:20" ht="15" customHeight="1">
      <c r="A881" s="313" t="s">
        <v>244</v>
      </c>
      <c r="B881" s="313" t="s">
        <v>315</v>
      </c>
      <c r="C881" s="313" t="s">
        <v>7</v>
      </c>
      <c r="D881" s="313" t="s">
        <v>417</v>
      </c>
      <c r="E881" s="313" t="s">
        <v>13</v>
      </c>
      <c r="F881" s="313" t="s">
        <v>11</v>
      </c>
      <c r="G881" s="313"/>
      <c r="H881" s="313"/>
      <c r="I881" s="313"/>
      <c r="J881" s="313"/>
      <c r="K881" s="313"/>
      <c r="L881" s="313"/>
      <c r="M881" s="313"/>
      <c r="N881" s="313"/>
      <c r="O881" s="313"/>
      <c r="P881" s="313"/>
      <c r="Q881" s="313"/>
      <c r="R881" s="313">
        <v>58.1</v>
      </c>
      <c r="S881" s="313">
        <v>0</v>
      </c>
      <c r="T881" s="313">
        <v>94.6</v>
      </c>
    </row>
    <row r="882" spans="1:20" ht="15" customHeight="1">
      <c r="A882" s="313" t="s">
        <v>244</v>
      </c>
      <c r="B882" s="313" t="s">
        <v>317</v>
      </c>
      <c r="C882" s="313" t="s">
        <v>7</v>
      </c>
      <c r="D882" s="313" t="s">
        <v>417</v>
      </c>
      <c r="E882" s="313" t="s">
        <v>13</v>
      </c>
      <c r="F882" s="313" t="s">
        <v>11</v>
      </c>
      <c r="G882" s="313"/>
      <c r="H882" s="313"/>
      <c r="I882" s="313"/>
      <c r="J882" s="313"/>
      <c r="K882" s="313"/>
      <c r="L882" s="313"/>
      <c r="M882" s="313"/>
      <c r="N882" s="313"/>
      <c r="O882" s="313"/>
      <c r="P882" s="313"/>
      <c r="Q882" s="313"/>
      <c r="R882" s="313">
        <v>1.5</v>
      </c>
      <c r="S882" s="313">
        <v>0</v>
      </c>
      <c r="T882" s="313">
        <v>94.6</v>
      </c>
    </row>
    <row r="883" spans="1:20" ht="15" customHeight="1">
      <c r="A883" s="313" t="s">
        <v>244</v>
      </c>
      <c r="B883" s="313" t="s">
        <v>318</v>
      </c>
      <c r="C883" s="313" t="s">
        <v>7</v>
      </c>
      <c r="D883" s="313" t="s">
        <v>417</v>
      </c>
      <c r="E883" s="313" t="s">
        <v>13</v>
      </c>
      <c r="F883" s="313" t="s">
        <v>11</v>
      </c>
      <c r="G883" s="313"/>
      <c r="H883" s="313"/>
      <c r="I883" s="313"/>
      <c r="J883" s="313"/>
      <c r="K883" s="313"/>
      <c r="L883" s="313"/>
      <c r="M883" s="313"/>
      <c r="N883" s="313"/>
      <c r="O883" s="313"/>
      <c r="P883" s="313"/>
      <c r="Q883" s="313"/>
      <c r="R883" s="313">
        <v>1.5</v>
      </c>
      <c r="S883" s="313">
        <v>0</v>
      </c>
      <c r="T883" s="313">
        <v>94.6</v>
      </c>
    </row>
    <row r="884" spans="1:20" ht="15" customHeight="1">
      <c r="A884" s="313" t="s">
        <v>244</v>
      </c>
      <c r="B884" s="313" t="s">
        <v>305</v>
      </c>
      <c r="C884" s="313" t="s">
        <v>7</v>
      </c>
      <c r="D884" s="313" t="s">
        <v>417</v>
      </c>
      <c r="E884" s="313" t="s">
        <v>13</v>
      </c>
      <c r="F884" s="313" t="s">
        <v>11</v>
      </c>
      <c r="G884" s="313"/>
      <c r="H884" s="313"/>
      <c r="I884" s="313"/>
      <c r="J884" s="313"/>
      <c r="K884" s="313"/>
      <c r="L884" s="313"/>
      <c r="M884" s="313"/>
      <c r="N884" s="313"/>
      <c r="O884" s="313"/>
      <c r="P884" s="313"/>
      <c r="Q884" s="313"/>
      <c r="R884" s="313">
        <v>33.5</v>
      </c>
      <c r="S884" s="313">
        <v>0</v>
      </c>
      <c r="T884" s="313">
        <v>94.6</v>
      </c>
    </row>
    <row r="885" spans="1:20" ht="15" customHeight="1">
      <c r="A885" s="313" t="s">
        <v>244</v>
      </c>
      <c r="B885" s="313" t="s">
        <v>316</v>
      </c>
      <c r="C885" s="313" t="s">
        <v>7</v>
      </c>
      <c r="D885" s="313" t="s">
        <v>417</v>
      </c>
      <c r="E885" s="313" t="s">
        <v>13</v>
      </c>
      <c r="F885" s="313" t="s">
        <v>11</v>
      </c>
      <c r="G885" s="313"/>
      <c r="H885" s="313"/>
      <c r="I885" s="313"/>
      <c r="J885" s="313"/>
      <c r="K885" s="313"/>
      <c r="L885" s="313"/>
      <c r="M885" s="313"/>
      <c r="N885" s="313"/>
      <c r="O885" s="313"/>
      <c r="P885" s="313"/>
      <c r="Q885" s="313"/>
      <c r="R885" s="313">
        <v>3</v>
      </c>
      <c r="S885" s="313">
        <v>0</v>
      </c>
      <c r="T885" s="313">
        <v>94.6</v>
      </c>
    </row>
    <row r="886" spans="1:20" ht="15" customHeight="1">
      <c r="A886" s="313" t="s">
        <v>246</v>
      </c>
      <c r="B886" s="313" t="s">
        <v>308</v>
      </c>
      <c r="C886" s="313" t="s">
        <v>7</v>
      </c>
      <c r="D886" s="313" t="s">
        <v>417</v>
      </c>
      <c r="E886" s="313" t="s">
        <v>13</v>
      </c>
      <c r="F886" s="313" t="s">
        <v>11</v>
      </c>
      <c r="G886" s="313"/>
      <c r="H886" s="313"/>
      <c r="I886" s="313"/>
      <c r="J886" s="313"/>
      <c r="K886" s="313"/>
      <c r="L886" s="313"/>
      <c r="M886" s="313"/>
      <c r="N886" s="313"/>
      <c r="O886" s="313"/>
      <c r="P886" s="313"/>
      <c r="Q886" s="313"/>
      <c r="R886" s="313">
        <v>4.9800000000000004</v>
      </c>
      <c r="S886" s="313">
        <v>0</v>
      </c>
      <c r="T886" s="313">
        <v>24.7</v>
      </c>
    </row>
    <row r="887" spans="1:20" ht="15" customHeight="1">
      <c r="A887" s="313" t="s">
        <v>246</v>
      </c>
      <c r="B887" s="313" t="s">
        <v>309</v>
      </c>
      <c r="C887" s="313" t="s">
        <v>7</v>
      </c>
      <c r="D887" s="313" t="s">
        <v>417</v>
      </c>
      <c r="E887" s="313" t="s">
        <v>13</v>
      </c>
      <c r="F887" s="313" t="s">
        <v>11</v>
      </c>
      <c r="G887" s="313"/>
      <c r="H887" s="313"/>
      <c r="I887" s="313"/>
      <c r="J887" s="313"/>
      <c r="K887" s="313"/>
      <c r="L887" s="313"/>
      <c r="M887" s="313"/>
      <c r="N887" s="313"/>
      <c r="O887" s="313"/>
      <c r="P887" s="313"/>
      <c r="Q887" s="313"/>
      <c r="R887" s="313">
        <v>5.16</v>
      </c>
      <c r="S887" s="313">
        <v>0</v>
      </c>
      <c r="T887" s="313">
        <v>24.7</v>
      </c>
    </row>
    <row r="888" spans="1:20" ht="15" customHeight="1">
      <c r="A888" s="313" t="s">
        <v>246</v>
      </c>
      <c r="B888" s="313" t="s">
        <v>310</v>
      </c>
      <c r="C888" s="313" t="s">
        <v>7</v>
      </c>
      <c r="D888" s="313" t="s">
        <v>417</v>
      </c>
      <c r="E888" s="313" t="s">
        <v>13</v>
      </c>
      <c r="F888" s="313" t="s">
        <v>11</v>
      </c>
      <c r="G888" s="313"/>
      <c r="H888" s="313"/>
      <c r="I888" s="313"/>
      <c r="J888" s="313"/>
      <c r="K888" s="313"/>
      <c r="L888" s="313"/>
      <c r="M888" s="313"/>
      <c r="N888" s="313"/>
      <c r="O888" s="313"/>
      <c r="P888" s="313"/>
      <c r="Q888" s="313"/>
      <c r="R888" s="313">
        <v>5.07</v>
      </c>
      <c r="S888" s="313">
        <v>0</v>
      </c>
      <c r="T888" s="313">
        <v>24.7</v>
      </c>
    </row>
    <row r="889" spans="1:20" ht="15" customHeight="1">
      <c r="A889" s="313" t="s">
        <v>246</v>
      </c>
      <c r="B889" s="313" t="s">
        <v>311</v>
      </c>
      <c r="C889" s="313" t="s">
        <v>7</v>
      </c>
      <c r="D889" s="313" t="s">
        <v>417</v>
      </c>
      <c r="E889" s="313" t="s">
        <v>13</v>
      </c>
      <c r="F889" s="313" t="s">
        <v>11</v>
      </c>
      <c r="G889" s="313"/>
      <c r="H889" s="313"/>
      <c r="I889" s="313"/>
      <c r="J889" s="313"/>
      <c r="K889" s="313"/>
      <c r="L889" s="313"/>
      <c r="M889" s="313"/>
      <c r="N889" s="313"/>
      <c r="O889" s="313"/>
      <c r="P889" s="313"/>
      <c r="Q889" s="313"/>
      <c r="R889" s="313">
        <v>4.87</v>
      </c>
      <c r="S889" s="313">
        <v>0</v>
      </c>
      <c r="T889" s="313">
        <v>24.7</v>
      </c>
    </row>
    <row r="890" spans="1:20" ht="15" customHeight="1">
      <c r="A890" s="313" t="s">
        <v>246</v>
      </c>
      <c r="B890" s="313" t="s">
        <v>314</v>
      </c>
      <c r="C890" s="313" t="s">
        <v>7</v>
      </c>
      <c r="D890" s="313" t="s">
        <v>417</v>
      </c>
      <c r="E890" s="313" t="s">
        <v>13</v>
      </c>
      <c r="F890" s="313" t="s">
        <v>11</v>
      </c>
      <c r="G890" s="313"/>
      <c r="H890" s="313"/>
      <c r="I890" s="313"/>
      <c r="J890" s="313"/>
      <c r="K890" s="313"/>
      <c r="L890" s="313"/>
      <c r="M890" s="313"/>
      <c r="N890" s="313"/>
      <c r="O890" s="313"/>
      <c r="P890" s="313"/>
      <c r="Q890" s="313"/>
      <c r="R890" s="313">
        <v>1.89</v>
      </c>
      <c r="S890" s="313">
        <v>0</v>
      </c>
      <c r="T890" s="313">
        <v>24.7</v>
      </c>
    </row>
    <row r="891" spans="1:20" ht="15" customHeight="1">
      <c r="A891" s="313" t="s">
        <v>246</v>
      </c>
      <c r="B891" s="313" t="s">
        <v>313</v>
      </c>
      <c r="C891" s="313" t="s">
        <v>7</v>
      </c>
      <c r="D891" s="313" t="s">
        <v>417</v>
      </c>
      <c r="E891" s="313" t="s">
        <v>13</v>
      </c>
      <c r="F891" s="313" t="s">
        <v>11</v>
      </c>
      <c r="G891" s="313"/>
      <c r="H891" s="313"/>
      <c r="I891" s="313"/>
      <c r="J891" s="313"/>
      <c r="K891" s="313"/>
      <c r="L891" s="313"/>
      <c r="M891" s="313"/>
      <c r="N891" s="313"/>
      <c r="O891" s="313"/>
      <c r="P891" s="313"/>
      <c r="Q891" s="313"/>
      <c r="R891" s="313">
        <v>3.24</v>
      </c>
      <c r="S891" s="313">
        <v>0</v>
      </c>
      <c r="T891" s="313">
        <v>24.7</v>
      </c>
    </row>
    <row r="892" spans="1:20" ht="15" customHeight="1">
      <c r="A892" s="313" t="s">
        <v>246</v>
      </c>
      <c r="B892" s="313" t="s">
        <v>312</v>
      </c>
      <c r="C892" s="313" t="s">
        <v>7</v>
      </c>
      <c r="D892" s="313" t="s">
        <v>417</v>
      </c>
      <c r="E892" s="313" t="s">
        <v>13</v>
      </c>
      <c r="F892" s="313" t="s">
        <v>11</v>
      </c>
      <c r="G892" s="313"/>
      <c r="H892" s="313"/>
      <c r="I892" s="313"/>
      <c r="J892" s="313"/>
      <c r="K892" s="313"/>
      <c r="L892" s="313"/>
      <c r="M892" s="313"/>
      <c r="N892" s="313"/>
      <c r="O892" s="313"/>
      <c r="P892" s="313"/>
      <c r="Q892" s="313"/>
      <c r="R892" s="313">
        <v>4.5999999999999996</v>
      </c>
      <c r="S892" s="313">
        <v>0</v>
      </c>
      <c r="T892" s="313">
        <v>24.7</v>
      </c>
    </row>
    <row r="893" spans="1:20" ht="15" customHeight="1">
      <c r="A893" s="313" t="s">
        <v>246</v>
      </c>
      <c r="B893" s="313" t="s">
        <v>315</v>
      </c>
      <c r="C893" s="313" t="s">
        <v>7</v>
      </c>
      <c r="D893" s="313" t="s">
        <v>417</v>
      </c>
      <c r="E893" s="313" t="s">
        <v>13</v>
      </c>
      <c r="F893" s="313" t="s">
        <v>11</v>
      </c>
      <c r="G893" s="313"/>
      <c r="H893" s="313"/>
      <c r="I893" s="313"/>
      <c r="J893" s="313"/>
      <c r="K893" s="313"/>
      <c r="L893" s="313"/>
      <c r="M893" s="313"/>
      <c r="N893" s="313"/>
      <c r="O893" s="313"/>
      <c r="P893" s="313"/>
      <c r="Q893" s="313"/>
      <c r="R893" s="313">
        <v>1.89</v>
      </c>
      <c r="S893" s="313">
        <v>0</v>
      </c>
      <c r="T893" s="313">
        <v>24.7</v>
      </c>
    </row>
    <row r="894" spans="1:20" ht="15" customHeight="1">
      <c r="A894" s="313" t="s">
        <v>246</v>
      </c>
      <c r="B894" s="313" t="s">
        <v>317</v>
      </c>
      <c r="C894" s="313" t="s">
        <v>7</v>
      </c>
      <c r="D894" s="313" t="s">
        <v>417</v>
      </c>
      <c r="E894" s="313" t="s">
        <v>13</v>
      </c>
      <c r="F894" s="313" t="s">
        <v>11</v>
      </c>
      <c r="G894" s="313"/>
      <c r="H894" s="313"/>
      <c r="I894" s="313"/>
      <c r="J894" s="313"/>
      <c r="K894" s="313"/>
      <c r="L894" s="313"/>
      <c r="M894" s="313"/>
      <c r="N894" s="313"/>
      <c r="O894" s="313"/>
      <c r="P894" s="313"/>
      <c r="Q894" s="313"/>
      <c r="R894" s="313">
        <v>0.68</v>
      </c>
      <c r="S894" s="313">
        <v>0</v>
      </c>
      <c r="T894" s="313">
        <v>24.7</v>
      </c>
    </row>
    <row r="895" spans="1:20" ht="15" customHeight="1">
      <c r="A895" s="313" t="s">
        <v>246</v>
      </c>
      <c r="B895" s="313" t="s">
        <v>318</v>
      </c>
      <c r="C895" s="313" t="s">
        <v>7</v>
      </c>
      <c r="D895" s="313" t="s">
        <v>417</v>
      </c>
      <c r="E895" s="313" t="s">
        <v>13</v>
      </c>
      <c r="F895" s="313" t="s">
        <v>11</v>
      </c>
      <c r="G895" s="313"/>
      <c r="H895" s="313"/>
      <c r="I895" s="313"/>
      <c r="J895" s="313"/>
      <c r="K895" s="313"/>
      <c r="L895" s="313"/>
      <c r="M895" s="313"/>
      <c r="N895" s="313"/>
      <c r="O895" s="313"/>
      <c r="P895" s="313"/>
      <c r="Q895" s="313"/>
      <c r="R895" s="313">
        <v>0.67</v>
      </c>
      <c r="S895" s="313">
        <v>0</v>
      </c>
      <c r="T895" s="313">
        <v>24.7</v>
      </c>
    </row>
    <row r="896" spans="1:20" ht="15" customHeight="1">
      <c r="A896" s="313" t="s">
        <v>246</v>
      </c>
      <c r="B896" s="313" t="s">
        <v>328</v>
      </c>
      <c r="C896" s="313" t="s">
        <v>7</v>
      </c>
      <c r="D896" s="313" t="s">
        <v>417</v>
      </c>
      <c r="E896" s="313" t="s">
        <v>13</v>
      </c>
      <c r="F896" s="313" t="s">
        <v>11</v>
      </c>
      <c r="G896" s="313"/>
      <c r="H896" s="313"/>
      <c r="I896" s="313"/>
      <c r="J896" s="313"/>
      <c r="K896" s="313"/>
      <c r="L896" s="313"/>
      <c r="M896" s="313"/>
      <c r="N896" s="313"/>
      <c r="O896" s="313"/>
      <c r="P896" s="313"/>
      <c r="Q896" s="313"/>
      <c r="R896" s="313">
        <v>1.36</v>
      </c>
      <c r="S896" s="313">
        <v>0</v>
      </c>
      <c r="T896" s="313">
        <v>24.7</v>
      </c>
    </row>
    <row r="897" spans="1:20" ht="15" customHeight="1">
      <c r="A897" s="313" t="s">
        <v>246</v>
      </c>
      <c r="B897" s="313" t="s">
        <v>307</v>
      </c>
      <c r="C897" s="313" t="s">
        <v>7</v>
      </c>
      <c r="D897" s="313" t="s">
        <v>417</v>
      </c>
      <c r="E897" s="313" t="s">
        <v>13</v>
      </c>
      <c r="F897" s="313" t="s">
        <v>11</v>
      </c>
      <c r="G897" s="313"/>
      <c r="H897" s="313"/>
      <c r="I897" s="313"/>
      <c r="J897" s="313"/>
      <c r="K897" s="313"/>
      <c r="L897" s="313"/>
      <c r="M897" s="313"/>
      <c r="N897" s="313"/>
      <c r="O897" s="313"/>
      <c r="P897" s="313"/>
      <c r="Q897" s="313"/>
      <c r="R897" s="313">
        <v>20.100000000000001</v>
      </c>
      <c r="S897" s="313">
        <v>0</v>
      </c>
      <c r="T897" s="313">
        <v>24.7</v>
      </c>
    </row>
    <row r="898" spans="1:20" ht="15" customHeight="1">
      <c r="A898" s="313" t="s">
        <v>246</v>
      </c>
      <c r="B898" s="313" t="s">
        <v>305</v>
      </c>
      <c r="C898" s="313" t="s">
        <v>7</v>
      </c>
      <c r="D898" s="313" t="s">
        <v>417</v>
      </c>
      <c r="E898" s="313" t="s">
        <v>13</v>
      </c>
      <c r="F898" s="313" t="s">
        <v>11</v>
      </c>
      <c r="G898" s="313"/>
      <c r="H898" s="313"/>
      <c r="I898" s="313"/>
      <c r="J898" s="313"/>
      <c r="K898" s="313"/>
      <c r="L898" s="313"/>
      <c r="M898" s="313"/>
      <c r="N898" s="313"/>
      <c r="O898" s="313"/>
      <c r="P898" s="313"/>
      <c r="Q898" s="313"/>
      <c r="R898" s="313">
        <v>20.100000000000001</v>
      </c>
      <c r="S898" s="313">
        <v>0</v>
      </c>
      <c r="T898" s="313">
        <v>24.7</v>
      </c>
    </row>
    <row r="899" spans="1:20" ht="15" customHeight="1">
      <c r="A899" s="313" t="s">
        <v>246</v>
      </c>
      <c r="B899" s="313" t="s">
        <v>316</v>
      </c>
      <c r="C899" s="313" t="s">
        <v>7</v>
      </c>
      <c r="D899" s="313" t="s">
        <v>417</v>
      </c>
      <c r="E899" s="313" t="s">
        <v>13</v>
      </c>
      <c r="F899" s="313" t="s">
        <v>11</v>
      </c>
      <c r="G899" s="313"/>
      <c r="H899" s="313"/>
      <c r="I899" s="313"/>
      <c r="J899" s="313"/>
      <c r="K899" s="313"/>
      <c r="L899" s="313"/>
      <c r="M899" s="313"/>
      <c r="N899" s="313"/>
      <c r="O899" s="313"/>
      <c r="P899" s="313"/>
      <c r="Q899" s="313"/>
      <c r="R899" s="313">
        <v>1.35</v>
      </c>
      <c r="S899" s="313">
        <v>0</v>
      </c>
      <c r="T899" s="313">
        <v>24.7</v>
      </c>
    </row>
    <row r="900" spans="1:20" ht="15" customHeight="1">
      <c r="A900" s="313" t="s">
        <v>246</v>
      </c>
      <c r="B900" s="313" t="s">
        <v>326</v>
      </c>
      <c r="C900" s="313" t="s">
        <v>7</v>
      </c>
      <c r="D900" s="313" t="s">
        <v>417</v>
      </c>
      <c r="E900" s="313" t="s">
        <v>13</v>
      </c>
      <c r="F900" s="313" t="s">
        <v>11</v>
      </c>
      <c r="G900" s="313"/>
      <c r="H900" s="313"/>
      <c r="I900" s="313"/>
      <c r="J900" s="313"/>
      <c r="K900" s="313"/>
      <c r="L900" s="313"/>
      <c r="M900" s="313"/>
      <c r="N900" s="313"/>
      <c r="O900" s="313"/>
      <c r="P900" s="313"/>
      <c r="Q900" s="313"/>
      <c r="R900" s="313">
        <v>1.36</v>
      </c>
      <c r="S900" s="313">
        <v>0</v>
      </c>
      <c r="T900" s="313">
        <v>24.7</v>
      </c>
    </row>
    <row r="901" spans="1:20" ht="15" customHeight="1">
      <c r="A901" s="313" t="s">
        <v>247</v>
      </c>
      <c r="B901" s="313" t="s">
        <v>305</v>
      </c>
      <c r="C901" s="313" t="s">
        <v>7</v>
      </c>
      <c r="D901" s="313" t="s">
        <v>417</v>
      </c>
      <c r="E901" s="313" t="s">
        <v>13</v>
      </c>
      <c r="F901" s="313" t="s">
        <v>11</v>
      </c>
      <c r="G901" s="313"/>
      <c r="H901" s="313"/>
      <c r="I901" s="313"/>
      <c r="J901" s="313"/>
      <c r="K901" s="313"/>
      <c r="L901" s="313"/>
      <c r="M901" s="313"/>
      <c r="N901" s="313"/>
      <c r="O901" s="313"/>
      <c r="P901" s="313"/>
      <c r="Q901" s="313"/>
      <c r="R901" s="313">
        <v>15.5</v>
      </c>
      <c r="S901" s="313">
        <v>0</v>
      </c>
      <c r="T901" s="313">
        <v>1180</v>
      </c>
    </row>
    <row r="902" spans="1:20" ht="15" customHeight="1">
      <c r="A902" s="313" t="s">
        <v>247</v>
      </c>
      <c r="B902" s="313" t="s">
        <v>332</v>
      </c>
      <c r="C902" s="313" t="s">
        <v>7</v>
      </c>
      <c r="D902" s="313" t="s">
        <v>417</v>
      </c>
      <c r="E902" s="313" t="s">
        <v>13</v>
      </c>
      <c r="F902" s="313" t="s">
        <v>11</v>
      </c>
      <c r="G902" s="313"/>
      <c r="H902" s="313"/>
      <c r="I902" s="313"/>
      <c r="J902" s="313"/>
      <c r="K902" s="313"/>
      <c r="L902" s="313"/>
      <c r="M902" s="313"/>
      <c r="N902" s="313"/>
      <c r="O902" s="313"/>
      <c r="P902" s="313"/>
      <c r="Q902" s="313"/>
      <c r="R902" s="313">
        <v>33.799999999999997</v>
      </c>
      <c r="S902" s="313"/>
      <c r="T902" s="313"/>
    </row>
    <row r="903" spans="1:20" ht="15" customHeight="1">
      <c r="A903" s="313" t="s">
        <v>247</v>
      </c>
      <c r="B903" s="313" t="s">
        <v>307</v>
      </c>
      <c r="C903" s="313" t="s">
        <v>7</v>
      </c>
      <c r="D903" s="313" t="s">
        <v>417</v>
      </c>
      <c r="E903" s="313" t="s">
        <v>13</v>
      </c>
      <c r="F903" s="313" t="s">
        <v>11</v>
      </c>
      <c r="G903" s="313"/>
      <c r="H903" s="313"/>
      <c r="I903" s="313"/>
      <c r="J903" s="313"/>
      <c r="K903" s="313"/>
      <c r="L903" s="313"/>
      <c r="M903" s="313"/>
      <c r="N903" s="313"/>
      <c r="O903" s="313"/>
      <c r="P903" s="313"/>
      <c r="Q903" s="313"/>
      <c r="R903" s="313">
        <v>15.5</v>
      </c>
      <c r="S903" s="313">
        <v>0</v>
      </c>
      <c r="T903" s="313">
        <v>350</v>
      </c>
    </row>
    <row r="904" spans="1:20" ht="15" customHeight="1">
      <c r="A904" s="313" t="s">
        <v>247</v>
      </c>
      <c r="B904" s="313" t="s">
        <v>308</v>
      </c>
      <c r="C904" s="313" t="s">
        <v>7</v>
      </c>
      <c r="D904" s="313" t="s">
        <v>417</v>
      </c>
      <c r="E904" s="313" t="s">
        <v>13</v>
      </c>
      <c r="F904" s="313" t="s">
        <v>11</v>
      </c>
      <c r="G904" s="313"/>
      <c r="H904" s="313"/>
      <c r="I904" s="313"/>
      <c r="J904" s="313"/>
      <c r="K904" s="313"/>
      <c r="L904" s="313"/>
      <c r="M904" s="313"/>
      <c r="N904" s="313"/>
      <c r="O904" s="313"/>
      <c r="P904" s="313"/>
      <c r="Q904" s="313"/>
      <c r="R904" s="313">
        <v>4.4800000000000004</v>
      </c>
      <c r="S904" s="313">
        <v>0</v>
      </c>
      <c r="T904" s="313">
        <v>350</v>
      </c>
    </row>
    <row r="905" spans="1:20" ht="15" customHeight="1">
      <c r="A905" s="313" t="s">
        <v>247</v>
      </c>
      <c r="B905" s="313" t="s">
        <v>309</v>
      </c>
      <c r="C905" s="313" t="s">
        <v>7</v>
      </c>
      <c r="D905" s="313" t="s">
        <v>417</v>
      </c>
      <c r="E905" s="313" t="s">
        <v>13</v>
      </c>
      <c r="F905" s="313" t="s">
        <v>11</v>
      </c>
      <c r="G905" s="313"/>
      <c r="H905" s="313"/>
      <c r="I905" s="313"/>
      <c r="J905" s="313"/>
      <c r="K905" s="313"/>
      <c r="L905" s="313"/>
      <c r="M905" s="313"/>
      <c r="N905" s="313"/>
      <c r="O905" s="313"/>
      <c r="P905" s="313"/>
      <c r="Q905" s="313"/>
      <c r="R905" s="313">
        <v>4.3899999999999997</v>
      </c>
      <c r="S905" s="313">
        <v>0</v>
      </c>
      <c r="T905" s="313">
        <v>350</v>
      </c>
    </row>
    <row r="906" spans="1:20" ht="15" customHeight="1">
      <c r="A906" s="313" t="s">
        <v>247</v>
      </c>
      <c r="B906" s="313" t="s">
        <v>310</v>
      </c>
      <c r="C906" s="313" t="s">
        <v>7</v>
      </c>
      <c r="D906" s="313" t="s">
        <v>417</v>
      </c>
      <c r="E906" s="313" t="s">
        <v>13</v>
      </c>
      <c r="F906" s="313" t="s">
        <v>11</v>
      </c>
      <c r="G906" s="313"/>
      <c r="H906" s="313"/>
      <c r="I906" s="313"/>
      <c r="J906" s="313"/>
      <c r="K906" s="313"/>
      <c r="L906" s="313"/>
      <c r="M906" s="313"/>
      <c r="N906" s="313"/>
      <c r="O906" s="313"/>
      <c r="P906" s="313"/>
      <c r="Q906" s="313"/>
      <c r="R906" s="313">
        <v>1.76</v>
      </c>
      <c r="S906" s="313">
        <v>0</v>
      </c>
      <c r="T906" s="313">
        <v>350</v>
      </c>
    </row>
    <row r="907" spans="1:20" ht="15" customHeight="1">
      <c r="A907" s="313" t="s">
        <v>247</v>
      </c>
      <c r="B907" s="313" t="s">
        <v>311</v>
      </c>
      <c r="C907" s="313" t="s">
        <v>7</v>
      </c>
      <c r="D907" s="313" t="s">
        <v>417</v>
      </c>
      <c r="E907" s="313" t="s">
        <v>13</v>
      </c>
      <c r="F907" s="313" t="s">
        <v>11</v>
      </c>
      <c r="G907" s="313"/>
      <c r="H907" s="313"/>
      <c r="I907" s="313"/>
      <c r="J907" s="313"/>
      <c r="K907" s="313"/>
      <c r="L907" s="313"/>
      <c r="M907" s="313"/>
      <c r="N907" s="313"/>
      <c r="O907" s="313"/>
      <c r="P907" s="313"/>
      <c r="Q907" s="313"/>
      <c r="R907" s="313">
        <v>4.83</v>
      </c>
      <c r="S907" s="313">
        <v>0</v>
      </c>
      <c r="T907" s="313">
        <v>350</v>
      </c>
    </row>
    <row r="908" spans="1:20" ht="15" customHeight="1">
      <c r="A908" s="313" t="s">
        <v>247</v>
      </c>
      <c r="B908" s="313" t="s">
        <v>314</v>
      </c>
      <c r="C908" s="313" t="s">
        <v>7</v>
      </c>
      <c r="D908" s="313" t="s">
        <v>417</v>
      </c>
      <c r="E908" s="313" t="s">
        <v>13</v>
      </c>
      <c r="F908" s="313" t="s">
        <v>11</v>
      </c>
      <c r="G908" s="313"/>
      <c r="H908" s="313"/>
      <c r="I908" s="313"/>
      <c r="J908" s="313"/>
      <c r="K908" s="313"/>
      <c r="L908" s="313"/>
      <c r="M908" s="313"/>
      <c r="N908" s="313"/>
      <c r="O908" s="313"/>
      <c r="P908" s="313"/>
      <c r="Q908" s="313"/>
      <c r="R908" s="313">
        <v>332</v>
      </c>
      <c r="S908" s="313">
        <v>0</v>
      </c>
      <c r="T908" s="313">
        <v>350</v>
      </c>
    </row>
    <row r="909" spans="1:20" ht="15" customHeight="1">
      <c r="A909" s="313" t="s">
        <v>247</v>
      </c>
      <c r="B909" s="313" t="s">
        <v>313</v>
      </c>
      <c r="C909" s="313" t="s">
        <v>7</v>
      </c>
      <c r="D909" s="313" t="s">
        <v>417</v>
      </c>
      <c r="E909" s="313" t="s">
        <v>13</v>
      </c>
      <c r="F909" s="313" t="s">
        <v>11</v>
      </c>
      <c r="G909" s="313"/>
      <c r="H909" s="313"/>
      <c r="I909" s="313"/>
      <c r="J909" s="313"/>
      <c r="K909" s="313"/>
      <c r="L909" s="313"/>
      <c r="M909" s="313"/>
      <c r="N909" s="313"/>
      <c r="O909" s="313"/>
      <c r="P909" s="313"/>
      <c r="Q909" s="313"/>
      <c r="R909" s="313">
        <v>334</v>
      </c>
      <c r="S909" s="313">
        <v>0</v>
      </c>
      <c r="T909" s="313">
        <v>350</v>
      </c>
    </row>
    <row r="910" spans="1:20" ht="15" customHeight="1">
      <c r="A910" s="313" t="s">
        <v>247</v>
      </c>
      <c r="B910" s="313" t="s">
        <v>312</v>
      </c>
      <c r="C910" s="313" t="s">
        <v>7</v>
      </c>
      <c r="D910" s="313" t="s">
        <v>417</v>
      </c>
      <c r="E910" s="313" t="s">
        <v>13</v>
      </c>
      <c r="F910" s="313" t="s">
        <v>11</v>
      </c>
      <c r="G910" s="313"/>
      <c r="H910" s="313"/>
      <c r="I910" s="313"/>
      <c r="J910" s="313"/>
      <c r="K910" s="313"/>
      <c r="L910" s="313"/>
      <c r="M910" s="313"/>
      <c r="N910" s="313"/>
      <c r="O910" s="313"/>
      <c r="P910" s="313"/>
      <c r="Q910" s="313"/>
      <c r="R910" s="313">
        <v>335</v>
      </c>
      <c r="S910" s="313">
        <v>0</v>
      </c>
      <c r="T910" s="313">
        <v>350</v>
      </c>
    </row>
    <row r="911" spans="1:20" ht="15" customHeight="1">
      <c r="A911" s="313" t="s">
        <v>247</v>
      </c>
      <c r="B911" s="313" t="s">
        <v>315</v>
      </c>
      <c r="C911" s="313" t="s">
        <v>7</v>
      </c>
      <c r="D911" s="313" t="s">
        <v>417</v>
      </c>
      <c r="E911" s="313" t="s">
        <v>13</v>
      </c>
      <c r="F911" s="313" t="s">
        <v>11</v>
      </c>
      <c r="G911" s="313"/>
      <c r="H911" s="313"/>
      <c r="I911" s="313"/>
      <c r="J911" s="313"/>
      <c r="K911" s="313"/>
      <c r="L911" s="313"/>
      <c r="M911" s="313"/>
      <c r="N911" s="313"/>
      <c r="O911" s="313"/>
      <c r="P911" s="313"/>
      <c r="Q911" s="313"/>
      <c r="R911" s="313">
        <v>332</v>
      </c>
      <c r="S911" s="313">
        <v>0</v>
      </c>
      <c r="T911" s="313">
        <v>350</v>
      </c>
    </row>
    <row r="912" spans="1:20" ht="15" customHeight="1">
      <c r="A912" s="313" t="s">
        <v>247</v>
      </c>
      <c r="B912" s="313" t="s">
        <v>317</v>
      </c>
      <c r="C912" s="313" t="s">
        <v>7</v>
      </c>
      <c r="D912" s="313" t="s">
        <v>417</v>
      </c>
      <c r="E912" s="313" t="s">
        <v>13</v>
      </c>
      <c r="F912" s="313" t="s">
        <v>11</v>
      </c>
      <c r="G912" s="313"/>
      <c r="H912" s="313"/>
      <c r="I912" s="313"/>
      <c r="J912" s="313"/>
      <c r="K912" s="313"/>
      <c r="L912" s="313"/>
      <c r="M912" s="313"/>
      <c r="N912" s="313"/>
      <c r="O912" s="313"/>
      <c r="P912" s="313"/>
      <c r="Q912" s="313"/>
      <c r="R912" s="313">
        <v>1.26</v>
      </c>
      <c r="S912" s="313">
        <v>0</v>
      </c>
      <c r="T912" s="313">
        <v>134</v>
      </c>
    </row>
    <row r="913" spans="1:20" ht="15" customHeight="1">
      <c r="A913" s="313" t="s">
        <v>247</v>
      </c>
      <c r="B913" s="313" t="s">
        <v>318</v>
      </c>
      <c r="C913" s="313" t="s">
        <v>7</v>
      </c>
      <c r="D913" s="313" t="s">
        <v>417</v>
      </c>
      <c r="E913" s="313" t="s">
        <v>13</v>
      </c>
      <c r="F913" s="313" t="s">
        <v>11</v>
      </c>
      <c r="G913" s="313"/>
      <c r="H913" s="313"/>
      <c r="I913" s="313"/>
      <c r="J913" s="313"/>
      <c r="K913" s="313"/>
      <c r="L913" s="313"/>
      <c r="M913" s="313"/>
      <c r="N913" s="313"/>
      <c r="O913" s="313"/>
      <c r="P913" s="313"/>
      <c r="Q913" s="313"/>
      <c r="R913" s="313">
        <v>1.25</v>
      </c>
      <c r="S913" s="313">
        <v>0</v>
      </c>
      <c r="T913" s="313">
        <v>134</v>
      </c>
    </row>
    <row r="914" spans="1:20" ht="15" customHeight="1">
      <c r="A914" s="313" t="s">
        <v>247</v>
      </c>
      <c r="B914" s="313" t="s">
        <v>328</v>
      </c>
      <c r="C914" s="313" t="s">
        <v>7</v>
      </c>
      <c r="D914" s="313" t="s">
        <v>417</v>
      </c>
      <c r="E914" s="313" t="s">
        <v>13</v>
      </c>
      <c r="F914" s="313" t="s">
        <v>11</v>
      </c>
      <c r="G914" s="313"/>
      <c r="H914" s="313"/>
      <c r="I914" s="313"/>
      <c r="J914" s="313"/>
      <c r="K914" s="313"/>
      <c r="L914" s="313"/>
      <c r="M914" s="313"/>
      <c r="N914" s="313"/>
      <c r="O914" s="313"/>
      <c r="P914" s="313"/>
      <c r="Q914" s="313"/>
      <c r="R914" s="313">
        <v>0.86</v>
      </c>
      <c r="S914" s="313">
        <v>0</v>
      </c>
      <c r="T914" s="313">
        <v>350</v>
      </c>
    </row>
    <row r="915" spans="1:20" ht="15" customHeight="1">
      <c r="A915" s="313" t="s">
        <v>247</v>
      </c>
      <c r="B915" s="313" t="s">
        <v>316</v>
      </c>
      <c r="C915" s="313" t="s">
        <v>7</v>
      </c>
      <c r="D915" s="313" t="s">
        <v>417</v>
      </c>
      <c r="E915" s="313" t="s">
        <v>13</v>
      </c>
      <c r="F915" s="313" t="s">
        <v>11</v>
      </c>
      <c r="G915" s="313"/>
      <c r="H915" s="313"/>
      <c r="I915" s="313"/>
      <c r="J915" s="313"/>
      <c r="K915" s="313"/>
      <c r="L915" s="313"/>
      <c r="M915" s="313"/>
      <c r="N915" s="313"/>
      <c r="O915" s="313"/>
      <c r="P915" s="313"/>
      <c r="Q915" s="313"/>
      <c r="R915" s="313">
        <v>2.5099999999999998</v>
      </c>
      <c r="S915" s="313">
        <v>0</v>
      </c>
      <c r="T915" s="313">
        <v>134</v>
      </c>
    </row>
    <row r="916" spans="1:20" ht="15" customHeight="1">
      <c r="A916" s="313" t="s">
        <v>247</v>
      </c>
      <c r="B916" s="313" t="s">
        <v>326</v>
      </c>
      <c r="C916" s="313" t="s">
        <v>7</v>
      </c>
      <c r="D916" s="313" t="s">
        <v>417</v>
      </c>
      <c r="E916" s="313" t="s">
        <v>13</v>
      </c>
      <c r="F916" s="313" t="s">
        <v>11</v>
      </c>
      <c r="G916" s="313"/>
      <c r="H916" s="313"/>
      <c r="I916" s="313"/>
      <c r="J916" s="313"/>
      <c r="K916" s="313"/>
      <c r="L916" s="313"/>
      <c r="M916" s="313"/>
      <c r="N916" s="313"/>
      <c r="O916" s="313"/>
      <c r="P916" s="313"/>
      <c r="Q916" s="313"/>
      <c r="R916" s="313">
        <v>0.86</v>
      </c>
      <c r="S916" s="313">
        <v>0</v>
      </c>
      <c r="T916" s="313">
        <v>350</v>
      </c>
    </row>
    <row r="917" spans="1:20" ht="15" customHeight="1">
      <c r="A917" s="313" t="s">
        <v>248</v>
      </c>
      <c r="B917" s="313" t="s">
        <v>308</v>
      </c>
      <c r="C917" s="313" t="s">
        <v>7</v>
      </c>
      <c r="D917" s="313" t="s">
        <v>417</v>
      </c>
      <c r="E917" s="313" t="s">
        <v>13</v>
      </c>
      <c r="F917" s="313" t="s">
        <v>11</v>
      </c>
      <c r="G917" s="313"/>
      <c r="H917" s="313"/>
      <c r="I917" s="313"/>
      <c r="J917" s="313"/>
      <c r="K917" s="313"/>
      <c r="L917" s="313"/>
      <c r="M917" s="313"/>
      <c r="N917" s="313"/>
      <c r="O917" s="313"/>
      <c r="P917" s="313"/>
      <c r="Q917" s="313"/>
      <c r="R917" s="313">
        <v>5.38</v>
      </c>
      <c r="S917" s="313">
        <v>0</v>
      </c>
      <c r="T917" s="313">
        <v>302</v>
      </c>
    </row>
    <row r="918" spans="1:20" ht="15" customHeight="1">
      <c r="A918" s="313" t="s">
        <v>248</v>
      </c>
      <c r="B918" s="313" t="s">
        <v>309</v>
      </c>
      <c r="C918" s="313" t="s">
        <v>7</v>
      </c>
      <c r="D918" s="313" t="s">
        <v>417</v>
      </c>
      <c r="E918" s="313" t="s">
        <v>13</v>
      </c>
      <c r="F918" s="313" t="s">
        <v>11</v>
      </c>
      <c r="G918" s="313"/>
      <c r="H918" s="313"/>
      <c r="I918" s="313"/>
      <c r="J918" s="313"/>
      <c r="K918" s="313"/>
      <c r="L918" s="313"/>
      <c r="M918" s="313"/>
      <c r="N918" s="313"/>
      <c r="O918" s="313"/>
      <c r="P918" s="313"/>
      <c r="Q918" s="313"/>
      <c r="R918" s="313">
        <v>5.5</v>
      </c>
      <c r="S918" s="313">
        <v>0</v>
      </c>
      <c r="T918" s="313">
        <v>302</v>
      </c>
    </row>
    <row r="919" spans="1:20" ht="15" customHeight="1">
      <c r="A919" s="313" t="s">
        <v>248</v>
      </c>
      <c r="B919" s="313" t="s">
        <v>310</v>
      </c>
      <c r="C919" s="313" t="s">
        <v>7</v>
      </c>
      <c r="D919" s="313" t="s">
        <v>417</v>
      </c>
      <c r="E919" s="313" t="s">
        <v>13</v>
      </c>
      <c r="F919" s="313" t="s">
        <v>11</v>
      </c>
      <c r="G919" s="313"/>
      <c r="H919" s="313"/>
      <c r="I919" s="313"/>
      <c r="J919" s="313"/>
      <c r="K919" s="313"/>
      <c r="L919" s="313"/>
      <c r="M919" s="313"/>
      <c r="N919" s="313"/>
      <c r="O919" s="313"/>
      <c r="P919" s="313"/>
      <c r="Q919" s="313"/>
      <c r="R919" s="313">
        <v>3.11</v>
      </c>
      <c r="S919" s="313">
        <v>0</v>
      </c>
      <c r="T919" s="313">
        <v>302</v>
      </c>
    </row>
    <row r="920" spans="1:20" ht="15" customHeight="1">
      <c r="A920" s="313" t="s">
        <v>248</v>
      </c>
      <c r="B920" s="313" t="s">
        <v>311</v>
      </c>
      <c r="C920" s="313" t="s">
        <v>7</v>
      </c>
      <c r="D920" s="313" t="s">
        <v>417</v>
      </c>
      <c r="E920" s="313" t="s">
        <v>13</v>
      </c>
      <c r="F920" s="313" t="s">
        <v>11</v>
      </c>
      <c r="G920" s="313"/>
      <c r="H920" s="313"/>
      <c r="I920" s="313"/>
      <c r="J920" s="313"/>
      <c r="K920" s="313"/>
      <c r="L920" s="313"/>
      <c r="M920" s="313"/>
      <c r="N920" s="313"/>
      <c r="O920" s="313"/>
      <c r="P920" s="313"/>
      <c r="Q920" s="313"/>
      <c r="R920" s="313">
        <v>4.91</v>
      </c>
      <c r="S920" s="313">
        <v>0</v>
      </c>
      <c r="T920" s="313">
        <v>302</v>
      </c>
    </row>
    <row r="921" spans="1:20" ht="15" customHeight="1">
      <c r="A921" s="313" t="s">
        <v>248</v>
      </c>
      <c r="B921" s="313" t="s">
        <v>314</v>
      </c>
      <c r="C921" s="313" t="s">
        <v>7</v>
      </c>
      <c r="D921" s="313" t="s">
        <v>417</v>
      </c>
      <c r="E921" s="313" t="s">
        <v>13</v>
      </c>
      <c r="F921" s="313" t="s">
        <v>11</v>
      </c>
      <c r="G921" s="313"/>
      <c r="H921" s="313"/>
      <c r="I921" s="313"/>
      <c r="J921" s="313"/>
      <c r="K921" s="313"/>
      <c r="L921" s="313"/>
      <c r="M921" s="313"/>
      <c r="N921" s="313"/>
      <c r="O921" s="313"/>
      <c r="P921" s="313"/>
      <c r="Q921" s="313"/>
      <c r="R921" s="313">
        <v>281</v>
      </c>
      <c r="S921" s="313">
        <v>0</v>
      </c>
      <c r="T921" s="313">
        <v>302</v>
      </c>
    </row>
    <row r="922" spans="1:20" ht="15" customHeight="1">
      <c r="A922" s="313" t="s">
        <v>248</v>
      </c>
      <c r="B922" s="313" t="s">
        <v>313</v>
      </c>
      <c r="C922" s="313" t="s">
        <v>7</v>
      </c>
      <c r="D922" s="313" t="s">
        <v>417</v>
      </c>
      <c r="E922" s="313" t="s">
        <v>13</v>
      </c>
      <c r="F922" s="313" t="s">
        <v>11</v>
      </c>
      <c r="G922" s="313"/>
      <c r="H922" s="313"/>
      <c r="I922" s="313"/>
      <c r="J922" s="313"/>
      <c r="K922" s="313"/>
      <c r="L922" s="313"/>
      <c r="M922" s="313"/>
      <c r="N922" s="313"/>
      <c r="O922" s="313"/>
      <c r="P922" s="313"/>
      <c r="Q922" s="313"/>
      <c r="R922" s="313">
        <v>282</v>
      </c>
      <c r="S922" s="313">
        <v>0</v>
      </c>
      <c r="T922" s="313">
        <v>302</v>
      </c>
    </row>
    <row r="923" spans="1:20" ht="15" customHeight="1">
      <c r="A923" s="313" t="s">
        <v>248</v>
      </c>
      <c r="B923" s="313" t="s">
        <v>312</v>
      </c>
      <c r="C923" s="313" t="s">
        <v>7</v>
      </c>
      <c r="D923" s="313" t="s">
        <v>417</v>
      </c>
      <c r="E923" s="313" t="s">
        <v>13</v>
      </c>
      <c r="F923" s="313" t="s">
        <v>11</v>
      </c>
      <c r="G923" s="313"/>
      <c r="H923" s="313"/>
      <c r="I923" s="313"/>
      <c r="J923" s="313"/>
      <c r="K923" s="313"/>
      <c r="L923" s="313"/>
      <c r="M923" s="313"/>
      <c r="N923" s="313"/>
      <c r="O923" s="313"/>
      <c r="P923" s="313"/>
      <c r="Q923" s="313"/>
      <c r="R923" s="313">
        <v>283</v>
      </c>
      <c r="S923" s="313">
        <v>0</v>
      </c>
      <c r="T923" s="313">
        <v>302</v>
      </c>
    </row>
    <row r="924" spans="1:20" ht="15" customHeight="1">
      <c r="A924" s="313" t="s">
        <v>248</v>
      </c>
      <c r="B924" s="313" t="s">
        <v>315</v>
      </c>
      <c r="C924" s="313" t="s">
        <v>7</v>
      </c>
      <c r="D924" s="313" t="s">
        <v>417</v>
      </c>
      <c r="E924" s="313" t="s">
        <v>13</v>
      </c>
      <c r="F924" s="313" t="s">
        <v>11</v>
      </c>
      <c r="G924" s="313"/>
      <c r="H924" s="313"/>
      <c r="I924" s="313"/>
      <c r="J924" s="313"/>
      <c r="K924" s="313"/>
      <c r="L924" s="313"/>
      <c r="M924" s="313"/>
      <c r="N924" s="313"/>
      <c r="O924" s="313"/>
      <c r="P924" s="313"/>
      <c r="Q924" s="313"/>
      <c r="R924" s="313">
        <v>281</v>
      </c>
      <c r="S924" s="313">
        <v>0</v>
      </c>
      <c r="T924" s="313">
        <v>302</v>
      </c>
    </row>
    <row r="925" spans="1:20" ht="15" customHeight="1">
      <c r="A925" s="313" t="s">
        <v>248</v>
      </c>
      <c r="B925" s="313" t="s">
        <v>317</v>
      </c>
      <c r="C925" s="313" t="s">
        <v>7</v>
      </c>
      <c r="D925" s="313" t="s">
        <v>417</v>
      </c>
      <c r="E925" s="313" t="s">
        <v>13</v>
      </c>
      <c r="F925" s="313" t="s">
        <v>11</v>
      </c>
      <c r="G925" s="313"/>
      <c r="H925" s="313"/>
      <c r="I925" s="313"/>
      <c r="J925" s="313"/>
      <c r="K925" s="313"/>
      <c r="L925" s="313"/>
      <c r="M925" s="313"/>
      <c r="N925" s="313"/>
      <c r="O925" s="313"/>
      <c r="P925" s="313"/>
      <c r="Q925" s="313"/>
      <c r="R925" s="313">
        <v>0.47</v>
      </c>
      <c r="S925" s="313">
        <v>0</v>
      </c>
      <c r="T925" s="313">
        <v>134</v>
      </c>
    </row>
    <row r="926" spans="1:20" ht="15" customHeight="1">
      <c r="A926" s="313" t="s">
        <v>248</v>
      </c>
      <c r="B926" s="313" t="s">
        <v>318</v>
      </c>
      <c r="C926" s="313" t="s">
        <v>7</v>
      </c>
      <c r="D926" s="313" t="s">
        <v>417</v>
      </c>
      <c r="E926" s="313" t="s">
        <v>13</v>
      </c>
      <c r="F926" s="313" t="s">
        <v>11</v>
      </c>
      <c r="G926" s="313"/>
      <c r="H926" s="313"/>
      <c r="I926" s="313"/>
      <c r="J926" s="313"/>
      <c r="K926" s="313"/>
      <c r="L926" s="313"/>
      <c r="M926" s="313"/>
      <c r="N926" s="313"/>
      <c r="O926" s="313"/>
      <c r="P926" s="313"/>
      <c r="Q926" s="313"/>
      <c r="R926" s="313">
        <v>0.47</v>
      </c>
      <c r="S926" s="313">
        <v>0</v>
      </c>
      <c r="T926" s="313">
        <v>134</v>
      </c>
    </row>
    <row r="927" spans="1:20" ht="15" customHeight="1">
      <c r="A927" s="313" t="s">
        <v>248</v>
      </c>
      <c r="B927" s="313" t="s">
        <v>328</v>
      </c>
      <c r="C927" s="313" t="s">
        <v>7</v>
      </c>
      <c r="D927" s="313" t="s">
        <v>417</v>
      </c>
      <c r="E927" s="313" t="s">
        <v>13</v>
      </c>
      <c r="F927" s="313" t="s">
        <v>11</v>
      </c>
      <c r="G927" s="313"/>
      <c r="H927" s="313"/>
      <c r="I927" s="313"/>
      <c r="J927" s="313"/>
      <c r="K927" s="313"/>
      <c r="L927" s="313"/>
      <c r="M927" s="313"/>
      <c r="N927" s="313"/>
      <c r="O927" s="313"/>
      <c r="P927" s="313"/>
      <c r="Q927" s="313"/>
      <c r="R927" s="313">
        <v>1.26</v>
      </c>
      <c r="S927" s="313">
        <v>0</v>
      </c>
      <c r="T927" s="313">
        <v>302</v>
      </c>
    </row>
    <row r="928" spans="1:20" ht="15" customHeight="1">
      <c r="A928" s="313" t="s">
        <v>248</v>
      </c>
      <c r="B928" s="313" t="s">
        <v>307</v>
      </c>
      <c r="C928" s="313" t="s">
        <v>7</v>
      </c>
      <c r="D928" s="313" t="s">
        <v>417</v>
      </c>
      <c r="E928" s="313" t="s">
        <v>13</v>
      </c>
      <c r="F928" s="313" t="s">
        <v>11</v>
      </c>
      <c r="G928" s="313"/>
      <c r="H928" s="313"/>
      <c r="I928" s="313"/>
      <c r="J928" s="313"/>
      <c r="K928" s="313"/>
      <c r="L928" s="313"/>
      <c r="M928" s="313"/>
      <c r="N928" s="313"/>
      <c r="O928" s="313"/>
      <c r="P928" s="313"/>
      <c r="Q928" s="313"/>
      <c r="R928" s="313">
        <v>18.899999999999999</v>
      </c>
      <c r="S928" s="313">
        <v>0</v>
      </c>
      <c r="T928" s="313">
        <v>302</v>
      </c>
    </row>
    <row r="929" spans="1:20" ht="15" customHeight="1">
      <c r="A929" s="313" t="s">
        <v>248</v>
      </c>
      <c r="B929" s="313" t="s">
        <v>305</v>
      </c>
      <c r="C929" s="313" t="s">
        <v>7</v>
      </c>
      <c r="D929" s="313" t="s">
        <v>417</v>
      </c>
      <c r="E929" s="313" t="s">
        <v>13</v>
      </c>
      <c r="F929" s="313" t="s">
        <v>11</v>
      </c>
      <c r="G929" s="313"/>
      <c r="H929" s="313"/>
      <c r="I929" s="313"/>
      <c r="J929" s="313"/>
      <c r="K929" s="313"/>
      <c r="L929" s="313"/>
      <c r="M929" s="313"/>
      <c r="N929" s="313"/>
      <c r="O929" s="313"/>
      <c r="P929" s="313"/>
      <c r="Q929" s="313"/>
      <c r="R929" s="313">
        <v>18.899999999999999</v>
      </c>
      <c r="S929" s="313">
        <v>0</v>
      </c>
      <c r="T929" s="313">
        <v>302</v>
      </c>
    </row>
    <row r="930" spans="1:20" ht="15" customHeight="1">
      <c r="A930" s="313" t="s">
        <v>248</v>
      </c>
      <c r="B930" s="313" t="s">
        <v>316</v>
      </c>
      <c r="C930" s="313" t="s">
        <v>7</v>
      </c>
      <c r="D930" s="313" t="s">
        <v>417</v>
      </c>
      <c r="E930" s="313" t="s">
        <v>13</v>
      </c>
      <c r="F930" s="313" t="s">
        <v>11</v>
      </c>
      <c r="G930" s="313"/>
      <c r="H930" s="313"/>
      <c r="I930" s="313"/>
      <c r="J930" s="313"/>
      <c r="K930" s="313"/>
      <c r="L930" s="313"/>
      <c r="M930" s="313"/>
      <c r="N930" s="313"/>
      <c r="O930" s="313"/>
      <c r="P930" s="313"/>
      <c r="Q930" s="313"/>
      <c r="R930" s="313">
        <v>0.95</v>
      </c>
      <c r="S930" s="313">
        <v>0</v>
      </c>
      <c r="T930" s="313">
        <v>134</v>
      </c>
    </row>
    <row r="931" spans="1:20" ht="15" customHeight="1">
      <c r="A931" s="313" t="s">
        <v>248</v>
      </c>
      <c r="B931" s="313" t="s">
        <v>326</v>
      </c>
      <c r="C931" s="313" t="s">
        <v>7</v>
      </c>
      <c r="D931" s="313" t="s">
        <v>417</v>
      </c>
      <c r="E931" s="313" t="s">
        <v>13</v>
      </c>
      <c r="F931" s="313" t="s">
        <v>11</v>
      </c>
      <c r="G931" s="313"/>
      <c r="H931" s="313"/>
      <c r="I931" s="313"/>
      <c r="J931" s="313"/>
      <c r="K931" s="313"/>
      <c r="L931" s="313"/>
      <c r="M931" s="313"/>
      <c r="N931" s="313"/>
      <c r="O931" s="313"/>
      <c r="P931" s="313"/>
      <c r="Q931" s="313"/>
      <c r="R931" s="313">
        <v>1.26</v>
      </c>
      <c r="S931" s="313">
        <v>0</v>
      </c>
      <c r="T931" s="313">
        <v>302</v>
      </c>
    </row>
    <row r="932" spans="1:20" ht="15" customHeight="1">
      <c r="A932" s="313" t="s">
        <v>249</v>
      </c>
      <c r="B932" s="313" t="s">
        <v>305</v>
      </c>
      <c r="C932" s="313" t="s">
        <v>7</v>
      </c>
      <c r="D932" s="313" t="s">
        <v>417</v>
      </c>
      <c r="E932" s="313" t="s">
        <v>13</v>
      </c>
      <c r="F932" s="313" t="s">
        <v>11</v>
      </c>
      <c r="G932" s="313"/>
      <c r="H932" s="313"/>
      <c r="I932" s="313"/>
      <c r="J932" s="313"/>
      <c r="K932" s="313"/>
      <c r="L932" s="313"/>
      <c r="M932" s="313"/>
      <c r="N932" s="313"/>
      <c r="O932" s="313"/>
      <c r="P932" s="313"/>
      <c r="Q932" s="313"/>
      <c r="R932" s="313">
        <v>1090</v>
      </c>
      <c r="S932" s="313">
        <v>0</v>
      </c>
      <c r="T932" s="313">
        <v>1180</v>
      </c>
    </row>
    <row r="933" spans="1:20" ht="15" customHeight="1">
      <c r="A933" s="313" t="s">
        <v>249</v>
      </c>
      <c r="B933" s="313" t="s">
        <v>332</v>
      </c>
      <c r="C933" s="313" t="s">
        <v>7</v>
      </c>
      <c r="D933" s="313" t="s">
        <v>417</v>
      </c>
      <c r="E933" s="313" t="s">
        <v>13</v>
      </c>
      <c r="F933" s="313" t="s">
        <v>11</v>
      </c>
      <c r="G933" s="313"/>
      <c r="H933" s="313"/>
      <c r="I933" s="313"/>
      <c r="J933" s="313"/>
      <c r="K933" s="313"/>
      <c r="L933" s="313"/>
      <c r="M933" s="313"/>
      <c r="N933" s="313"/>
      <c r="O933" s="313"/>
      <c r="P933" s="313"/>
      <c r="Q933" s="313"/>
      <c r="R933" s="313">
        <v>3090</v>
      </c>
      <c r="S933" s="313"/>
      <c r="T933" s="313"/>
    </row>
    <row r="934" spans="1:20" ht="15" customHeight="1">
      <c r="A934" s="313" t="s">
        <v>249</v>
      </c>
      <c r="B934" s="313" t="s">
        <v>307</v>
      </c>
      <c r="C934" s="313" t="s">
        <v>7</v>
      </c>
      <c r="D934" s="313" t="s">
        <v>417</v>
      </c>
      <c r="E934" s="313" t="s">
        <v>13</v>
      </c>
      <c r="F934" s="313" t="s">
        <v>11</v>
      </c>
      <c r="G934" s="313"/>
      <c r="H934" s="313"/>
      <c r="I934" s="313"/>
      <c r="J934" s="313"/>
      <c r="K934" s="313"/>
      <c r="L934" s="313"/>
      <c r="M934" s="313"/>
      <c r="N934" s="313"/>
      <c r="O934" s="313"/>
      <c r="P934" s="313"/>
      <c r="Q934" s="313"/>
      <c r="R934" s="313">
        <v>1090</v>
      </c>
      <c r="S934" s="313">
        <v>0</v>
      </c>
      <c r="T934" s="313">
        <v>1060</v>
      </c>
    </row>
    <row r="935" spans="1:20" ht="15" customHeight="1">
      <c r="A935" s="313" t="s">
        <v>249</v>
      </c>
      <c r="B935" s="313" t="s">
        <v>308</v>
      </c>
      <c r="C935" s="313" t="s">
        <v>7</v>
      </c>
      <c r="D935" s="313" t="s">
        <v>417</v>
      </c>
      <c r="E935" s="313" t="s">
        <v>13</v>
      </c>
      <c r="F935" s="313" t="s">
        <v>11</v>
      </c>
      <c r="G935" s="313"/>
      <c r="H935" s="313"/>
      <c r="I935" s="313"/>
      <c r="J935" s="313"/>
      <c r="K935" s="313"/>
      <c r="L935" s="313"/>
      <c r="M935" s="313"/>
      <c r="N935" s="313"/>
      <c r="O935" s="313"/>
      <c r="P935" s="313"/>
      <c r="Q935" s="313"/>
      <c r="R935" s="313">
        <v>241</v>
      </c>
      <c r="S935" s="313">
        <v>0</v>
      </c>
      <c r="T935" s="313">
        <v>711</v>
      </c>
    </row>
    <row r="936" spans="1:20" ht="15" customHeight="1">
      <c r="A936" s="313" t="s">
        <v>249</v>
      </c>
      <c r="B936" s="313" t="s">
        <v>309</v>
      </c>
      <c r="C936" s="313" t="s">
        <v>7</v>
      </c>
      <c r="D936" s="313" t="s">
        <v>417</v>
      </c>
      <c r="E936" s="313" t="s">
        <v>13</v>
      </c>
      <c r="F936" s="313" t="s">
        <v>11</v>
      </c>
      <c r="G936" s="313"/>
      <c r="H936" s="313"/>
      <c r="I936" s="313"/>
      <c r="J936" s="313"/>
      <c r="K936" s="313"/>
      <c r="L936" s="313"/>
      <c r="M936" s="313"/>
      <c r="N936" s="313"/>
      <c r="O936" s="313"/>
      <c r="P936" s="313"/>
      <c r="Q936" s="313"/>
      <c r="R936" s="313">
        <v>238</v>
      </c>
      <c r="S936" s="313">
        <v>0</v>
      </c>
      <c r="T936" s="313">
        <v>711</v>
      </c>
    </row>
    <row r="937" spans="1:20" ht="15" customHeight="1">
      <c r="A937" s="313" t="s">
        <v>249</v>
      </c>
      <c r="B937" s="313" t="s">
        <v>310</v>
      </c>
      <c r="C937" s="313" t="s">
        <v>7</v>
      </c>
      <c r="D937" s="313" t="s">
        <v>417</v>
      </c>
      <c r="E937" s="313" t="s">
        <v>13</v>
      </c>
      <c r="F937" s="313" t="s">
        <v>11</v>
      </c>
      <c r="G937" s="313"/>
      <c r="H937" s="313"/>
      <c r="I937" s="313"/>
      <c r="J937" s="313"/>
      <c r="K937" s="313"/>
      <c r="L937" s="313"/>
      <c r="M937" s="313"/>
      <c r="N937" s="313"/>
      <c r="O937" s="313"/>
      <c r="P937" s="313"/>
      <c r="Q937" s="313"/>
      <c r="R937" s="313">
        <v>381</v>
      </c>
      <c r="S937" s="313">
        <v>0</v>
      </c>
      <c r="T937" s="313">
        <v>1060</v>
      </c>
    </row>
    <row r="938" spans="1:20" ht="15" customHeight="1">
      <c r="A938" s="313" t="s">
        <v>249</v>
      </c>
      <c r="B938" s="313" t="s">
        <v>311</v>
      </c>
      <c r="C938" s="313" t="s">
        <v>7</v>
      </c>
      <c r="D938" s="313" t="s">
        <v>417</v>
      </c>
      <c r="E938" s="313" t="s">
        <v>13</v>
      </c>
      <c r="F938" s="313" t="s">
        <v>11</v>
      </c>
      <c r="G938" s="313"/>
      <c r="H938" s="313"/>
      <c r="I938" s="313"/>
      <c r="J938" s="313"/>
      <c r="K938" s="313"/>
      <c r="L938" s="313"/>
      <c r="M938" s="313"/>
      <c r="N938" s="313"/>
      <c r="O938" s="313"/>
      <c r="P938" s="313"/>
      <c r="Q938" s="313"/>
      <c r="R938" s="313">
        <v>233</v>
      </c>
      <c r="S938" s="313">
        <v>0</v>
      </c>
      <c r="T938" s="313">
        <v>683</v>
      </c>
    </row>
    <row r="939" spans="1:20" ht="15" customHeight="1">
      <c r="A939" s="313" t="s">
        <v>249</v>
      </c>
      <c r="B939" s="313" t="s">
        <v>314</v>
      </c>
      <c r="C939" s="313" t="s">
        <v>7</v>
      </c>
      <c r="D939" s="313" t="s">
        <v>417</v>
      </c>
      <c r="E939" s="313" t="s">
        <v>13</v>
      </c>
      <c r="F939" s="313" t="s">
        <v>11</v>
      </c>
      <c r="G939" s="313"/>
      <c r="H939" s="313"/>
      <c r="I939" s="313"/>
      <c r="J939" s="313"/>
      <c r="K939" s="313"/>
      <c r="L939" s="313"/>
      <c r="M939" s="313"/>
      <c r="N939" s="313"/>
      <c r="O939" s="313"/>
      <c r="P939" s="313"/>
      <c r="Q939" s="313"/>
      <c r="R939" s="313">
        <v>1240</v>
      </c>
      <c r="S939" s="313">
        <v>1140</v>
      </c>
      <c r="T939" s="313">
        <v>1910</v>
      </c>
    </row>
    <row r="940" spans="1:20" ht="15" customHeight="1">
      <c r="A940" s="313" t="s">
        <v>249</v>
      </c>
      <c r="B940" s="313" t="s">
        <v>313</v>
      </c>
      <c r="C940" s="313" t="s">
        <v>7</v>
      </c>
      <c r="D940" s="313" t="s">
        <v>417</v>
      </c>
      <c r="E940" s="313" t="s">
        <v>13</v>
      </c>
      <c r="F940" s="313" t="s">
        <v>11</v>
      </c>
      <c r="G940" s="313"/>
      <c r="H940" s="313"/>
      <c r="I940" s="313"/>
      <c r="J940" s="313"/>
      <c r="K940" s="313"/>
      <c r="L940" s="313"/>
      <c r="M940" s="313"/>
      <c r="N940" s="313"/>
      <c r="O940" s="313"/>
      <c r="P940" s="313"/>
      <c r="Q940" s="313"/>
      <c r="R940" s="313">
        <v>1370</v>
      </c>
      <c r="S940" s="313">
        <v>1140</v>
      </c>
      <c r="T940" s="313">
        <v>2050</v>
      </c>
    </row>
    <row r="941" spans="1:20" ht="15" customHeight="1">
      <c r="A941" s="313" t="s">
        <v>249</v>
      </c>
      <c r="B941" s="313" t="s">
        <v>312</v>
      </c>
      <c r="C941" s="313" t="s">
        <v>7</v>
      </c>
      <c r="D941" s="313" t="s">
        <v>417</v>
      </c>
      <c r="E941" s="313" t="s">
        <v>13</v>
      </c>
      <c r="F941" s="313" t="s">
        <v>11</v>
      </c>
      <c r="G941" s="313"/>
      <c r="H941" s="313"/>
      <c r="I941" s="313"/>
      <c r="J941" s="313"/>
      <c r="K941" s="313"/>
      <c r="L941" s="313"/>
      <c r="M941" s="313"/>
      <c r="N941" s="313"/>
      <c r="O941" s="313"/>
      <c r="P941" s="313"/>
      <c r="Q941" s="313"/>
      <c r="R941" s="313">
        <v>2360</v>
      </c>
      <c r="S941" s="313">
        <v>1790</v>
      </c>
      <c r="T941" s="313">
        <v>3050</v>
      </c>
    </row>
    <row r="942" spans="1:20" ht="15" customHeight="1">
      <c r="A942" s="313" t="s">
        <v>249</v>
      </c>
      <c r="B942" s="313" t="s">
        <v>315</v>
      </c>
      <c r="C942" s="313" t="s">
        <v>7</v>
      </c>
      <c r="D942" s="313" t="s">
        <v>417</v>
      </c>
      <c r="E942" s="313" t="s">
        <v>13</v>
      </c>
      <c r="F942" s="313" t="s">
        <v>11</v>
      </c>
      <c r="G942" s="313"/>
      <c r="H942" s="313"/>
      <c r="I942" s="313"/>
      <c r="J942" s="313"/>
      <c r="K942" s="313"/>
      <c r="L942" s="313"/>
      <c r="M942" s="313"/>
      <c r="N942" s="313"/>
      <c r="O942" s="313"/>
      <c r="P942" s="313"/>
      <c r="Q942" s="313"/>
      <c r="R942" s="313">
        <v>1240</v>
      </c>
      <c r="S942" s="313">
        <v>1140</v>
      </c>
      <c r="T942" s="313">
        <v>1910</v>
      </c>
    </row>
    <row r="943" spans="1:20" ht="15" customHeight="1">
      <c r="A943" s="313" t="s">
        <v>249</v>
      </c>
      <c r="B943" s="313" t="s">
        <v>317</v>
      </c>
      <c r="C943" s="313" t="s">
        <v>7</v>
      </c>
      <c r="D943" s="313" t="s">
        <v>417</v>
      </c>
      <c r="E943" s="313" t="s">
        <v>13</v>
      </c>
      <c r="F943" s="313" t="s">
        <v>11</v>
      </c>
      <c r="G943" s="313"/>
      <c r="H943" s="313"/>
      <c r="I943" s="313"/>
      <c r="J943" s="313"/>
      <c r="K943" s="313"/>
      <c r="L943" s="313"/>
      <c r="M943" s="313"/>
      <c r="N943" s="313"/>
      <c r="O943" s="313"/>
      <c r="P943" s="313"/>
      <c r="Q943" s="313"/>
      <c r="R943" s="313">
        <v>63.1</v>
      </c>
      <c r="S943" s="313">
        <v>0</v>
      </c>
      <c r="T943" s="313">
        <v>134</v>
      </c>
    </row>
    <row r="944" spans="1:20" ht="15" customHeight="1">
      <c r="A944" s="313" t="s">
        <v>249</v>
      </c>
      <c r="B944" s="313" t="s">
        <v>318</v>
      </c>
      <c r="C944" s="313" t="s">
        <v>7</v>
      </c>
      <c r="D944" s="313" t="s">
        <v>417</v>
      </c>
      <c r="E944" s="313" t="s">
        <v>13</v>
      </c>
      <c r="F944" s="313" t="s">
        <v>11</v>
      </c>
      <c r="G944" s="313"/>
      <c r="H944" s="313"/>
      <c r="I944" s="313"/>
      <c r="J944" s="313"/>
      <c r="K944" s="313"/>
      <c r="L944" s="313"/>
      <c r="M944" s="313"/>
      <c r="N944" s="313"/>
      <c r="O944" s="313"/>
      <c r="P944" s="313"/>
      <c r="Q944" s="313"/>
      <c r="R944" s="313">
        <v>63.1</v>
      </c>
      <c r="S944" s="313">
        <v>0</v>
      </c>
      <c r="T944" s="313">
        <v>134</v>
      </c>
    </row>
    <row r="945" spans="1:20" ht="15" customHeight="1">
      <c r="A945" s="313" t="s">
        <v>249</v>
      </c>
      <c r="B945" s="313" t="s">
        <v>328</v>
      </c>
      <c r="C945" s="313" t="s">
        <v>7</v>
      </c>
      <c r="D945" s="313" t="s">
        <v>417</v>
      </c>
      <c r="E945" s="313" t="s">
        <v>13</v>
      </c>
      <c r="F945" s="313" t="s">
        <v>11</v>
      </c>
      <c r="G945" s="313"/>
      <c r="H945" s="313"/>
      <c r="I945" s="313"/>
      <c r="J945" s="313"/>
      <c r="K945" s="313"/>
      <c r="L945" s="313"/>
      <c r="M945" s="313"/>
      <c r="N945" s="313"/>
      <c r="O945" s="313"/>
      <c r="P945" s="313"/>
      <c r="Q945" s="313"/>
      <c r="R945" s="313">
        <v>997</v>
      </c>
      <c r="S945" s="313">
        <v>323</v>
      </c>
      <c r="T945" s="313">
        <v>1000</v>
      </c>
    </row>
    <row r="946" spans="1:20" ht="15" customHeight="1">
      <c r="A946" s="313" t="s">
        <v>249</v>
      </c>
      <c r="B946" s="313" t="s">
        <v>316</v>
      </c>
      <c r="C946" s="313" t="s">
        <v>7</v>
      </c>
      <c r="D946" s="313" t="s">
        <v>417</v>
      </c>
      <c r="E946" s="313" t="s">
        <v>13</v>
      </c>
      <c r="F946" s="313" t="s">
        <v>11</v>
      </c>
      <c r="G946" s="313"/>
      <c r="H946" s="313"/>
      <c r="I946" s="313"/>
      <c r="J946" s="313"/>
      <c r="K946" s="313"/>
      <c r="L946" s="313"/>
      <c r="M946" s="313"/>
      <c r="N946" s="313"/>
      <c r="O946" s="313"/>
      <c r="P946" s="313"/>
      <c r="Q946" s="313"/>
      <c r="R946" s="313">
        <v>126</v>
      </c>
      <c r="S946" s="313">
        <v>0</v>
      </c>
      <c r="T946" s="313">
        <v>134</v>
      </c>
    </row>
    <row r="947" spans="1:20" ht="15" customHeight="1">
      <c r="A947" s="313" t="s">
        <v>249</v>
      </c>
      <c r="B947" s="313" t="s">
        <v>326</v>
      </c>
      <c r="C947" s="313" t="s">
        <v>7</v>
      </c>
      <c r="D947" s="313" t="s">
        <v>417</v>
      </c>
      <c r="E947" s="313" t="s">
        <v>13</v>
      </c>
      <c r="F947" s="313" t="s">
        <v>11</v>
      </c>
      <c r="G947" s="313"/>
      <c r="H947" s="313"/>
      <c r="I947" s="313"/>
      <c r="J947" s="313"/>
      <c r="K947" s="313"/>
      <c r="L947" s="313"/>
      <c r="M947" s="313"/>
      <c r="N947" s="313"/>
      <c r="O947" s="313"/>
      <c r="P947" s="313"/>
      <c r="Q947" s="313"/>
      <c r="R947" s="313">
        <v>997</v>
      </c>
      <c r="S947" s="313">
        <v>323</v>
      </c>
      <c r="T947" s="313">
        <v>1000</v>
      </c>
    </row>
    <row r="948" spans="1:20" ht="15" customHeight="1">
      <c r="A948" s="313" t="s">
        <v>250</v>
      </c>
      <c r="B948" s="313" t="s">
        <v>307</v>
      </c>
      <c r="C948" s="313" t="s">
        <v>7</v>
      </c>
      <c r="D948" s="313" t="s">
        <v>417</v>
      </c>
      <c r="E948" s="313" t="s">
        <v>13</v>
      </c>
      <c r="F948" s="313" t="s">
        <v>11</v>
      </c>
      <c r="G948" s="313" t="s">
        <v>417</v>
      </c>
      <c r="H948" s="313" t="s">
        <v>424</v>
      </c>
      <c r="I948" s="313" t="s">
        <v>251</v>
      </c>
      <c r="J948" s="313"/>
      <c r="K948" s="313" t="s">
        <v>339</v>
      </c>
      <c r="L948" s="313" t="s">
        <v>363</v>
      </c>
      <c r="M948" s="313" t="s">
        <v>48</v>
      </c>
      <c r="N948" s="313"/>
      <c r="O948" s="313" t="s">
        <v>341</v>
      </c>
      <c r="P948" s="313" t="s">
        <v>342</v>
      </c>
      <c r="Q948" s="313" t="s">
        <v>343</v>
      </c>
      <c r="R948" s="313">
        <v>938</v>
      </c>
      <c r="S948" s="313"/>
      <c r="T948" s="313"/>
    </row>
    <row r="949" spans="1:20" ht="15" customHeight="1">
      <c r="A949" s="313" t="s">
        <v>250</v>
      </c>
      <c r="B949" s="313" t="s">
        <v>305</v>
      </c>
      <c r="C949" s="313" t="s">
        <v>7</v>
      </c>
      <c r="D949" s="313" t="s">
        <v>417</v>
      </c>
      <c r="E949" s="313" t="s">
        <v>13</v>
      </c>
      <c r="F949" s="313" t="s">
        <v>11</v>
      </c>
      <c r="G949" s="313"/>
      <c r="H949" s="313"/>
      <c r="I949" s="313"/>
      <c r="J949" s="313"/>
      <c r="K949" s="313"/>
      <c r="L949" s="313"/>
      <c r="M949" s="313"/>
      <c r="N949" s="313"/>
      <c r="O949" s="313"/>
      <c r="P949" s="313"/>
      <c r="Q949" s="313"/>
      <c r="R949" s="313">
        <v>938</v>
      </c>
      <c r="S949" s="313"/>
      <c r="T949" s="313"/>
    </row>
    <row r="950" spans="1:20" ht="15" customHeight="1">
      <c r="A950" s="313" t="s">
        <v>250</v>
      </c>
      <c r="B950" s="313" t="s">
        <v>332</v>
      </c>
      <c r="C950" s="313" t="s">
        <v>7</v>
      </c>
      <c r="D950" s="313" t="s">
        <v>417</v>
      </c>
      <c r="E950" s="313" t="s">
        <v>13</v>
      </c>
      <c r="F950" s="313" t="s">
        <v>11</v>
      </c>
      <c r="G950" s="313"/>
      <c r="H950" s="313"/>
      <c r="I950" s="313"/>
      <c r="J950" s="313"/>
      <c r="K950" s="313"/>
      <c r="L950" s="313"/>
      <c r="M950" s="313"/>
      <c r="N950" s="313"/>
      <c r="O950" s="313"/>
      <c r="P950" s="313"/>
      <c r="Q950" s="313"/>
      <c r="R950" s="313">
        <v>1340</v>
      </c>
      <c r="S950" s="313">
        <v>0</v>
      </c>
      <c r="T950" s="313">
        <v>3130</v>
      </c>
    </row>
    <row r="951" spans="1:20" ht="15" customHeight="1">
      <c r="A951" s="313" t="s">
        <v>250</v>
      </c>
      <c r="B951" s="313" t="s">
        <v>308</v>
      </c>
      <c r="C951" s="313" t="s">
        <v>7</v>
      </c>
      <c r="D951" s="313" t="s">
        <v>417</v>
      </c>
      <c r="E951" s="313" t="s">
        <v>13</v>
      </c>
      <c r="F951" s="313" t="s">
        <v>11</v>
      </c>
      <c r="G951" s="313"/>
      <c r="H951" s="313"/>
      <c r="I951" s="313"/>
      <c r="J951" s="313"/>
      <c r="K951" s="313"/>
      <c r="L951" s="313"/>
      <c r="M951" s="313"/>
      <c r="N951" s="313"/>
      <c r="O951" s="313"/>
      <c r="P951" s="313"/>
      <c r="Q951" s="313"/>
      <c r="R951" s="313">
        <v>224</v>
      </c>
      <c r="S951" s="313">
        <v>0</v>
      </c>
      <c r="T951" s="313">
        <v>711</v>
      </c>
    </row>
    <row r="952" spans="1:20" ht="15" customHeight="1">
      <c r="A952" s="313" t="s">
        <v>250</v>
      </c>
      <c r="B952" s="313" t="s">
        <v>309</v>
      </c>
      <c r="C952" s="313" t="s">
        <v>7</v>
      </c>
      <c r="D952" s="313" t="s">
        <v>417</v>
      </c>
      <c r="E952" s="313" t="s">
        <v>13</v>
      </c>
      <c r="F952" s="313" t="s">
        <v>11</v>
      </c>
      <c r="G952" s="313"/>
      <c r="H952" s="313"/>
      <c r="I952" s="313"/>
      <c r="J952" s="313"/>
      <c r="K952" s="313"/>
      <c r="L952" s="313"/>
      <c r="M952" s="313"/>
      <c r="N952" s="313"/>
      <c r="O952" s="313"/>
      <c r="P952" s="313"/>
      <c r="Q952" s="313"/>
      <c r="R952" s="313">
        <v>223</v>
      </c>
      <c r="S952" s="313">
        <v>0</v>
      </c>
      <c r="T952" s="313">
        <v>711</v>
      </c>
    </row>
    <row r="953" spans="1:20" ht="15" customHeight="1">
      <c r="A953" s="313" t="s">
        <v>250</v>
      </c>
      <c r="B953" s="313" t="s">
        <v>310</v>
      </c>
      <c r="C953" s="313" t="s">
        <v>7</v>
      </c>
      <c r="D953" s="313" t="s">
        <v>417</v>
      </c>
      <c r="E953" s="313" t="s">
        <v>13</v>
      </c>
      <c r="F953" s="313" t="s">
        <v>11</v>
      </c>
      <c r="G953" s="313"/>
      <c r="H953" s="313"/>
      <c r="I953" s="313"/>
      <c r="J953" s="313"/>
      <c r="K953" s="313"/>
      <c r="L953" s="313"/>
      <c r="M953" s="313"/>
      <c r="N953" s="313"/>
      <c r="O953" s="313"/>
      <c r="P953" s="313"/>
      <c r="Q953" s="313"/>
      <c r="R953" s="313">
        <v>270</v>
      </c>
      <c r="S953" s="313">
        <v>155</v>
      </c>
      <c r="T953" s="313">
        <v>938</v>
      </c>
    </row>
    <row r="954" spans="1:20" ht="15" customHeight="1">
      <c r="A954" s="313" t="s">
        <v>250</v>
      </c>
      <c r="B954" s="313" t="s">
        <v>311</v>
      </c>
      <c r="C954" s="313" t="s">
        <v>7</v>
      </c>
      <c r="D954" s="313" t="s">
        <v>417</v>
      </c>
      <c r="E954" s="313" t="s">
        <v>13</v>
      </c>
      <c r="F954" s="313" t="s">
        <v>11</v>
      </c>
      <c r="G954" s="313"/>
      <c r="H954" s="313"/>
      <c r="I954" s="313"/>
      <c r="J954" s="313"/>
      <c r="K954" s="313"/>
      <c r="L954" s="313"/>
      <c r="M954" s="313"/>
      <c r="N954" s="313"/>
      <c r="O954" s="313"/>
      <c r="P954" s="313"/>
      <c r="Q954" s="313"/>
      <c r="R954" s="313">
        <v>221</v>
      </c>
      <c r="S954" s="313">
        <v>0</v>
      </c>
      <c r="T954" s="313">
        <v>683</v>
      </c>
    </row>
    <row r="955" spans="1:20" ht="15" customHeight="1">
      <c r="A955" s="313" t="s">
        <v>250</v>
      </c>
      <c r="B955" s="313" t="s">
        <v>314</v>
      </c>
      <c r="C955" s="313" t="s">
        <v>7</v>
      </c>
      <c r="D955" s="313" t="s">
        <v>417</v>
      </c>
      <c r="E955" s="313" t="s">
        <v>13</v>
      </c>
      <c r="F955" s="313" t="s">
        <v>11</v>
      </c>
      <c r="G955" s="313"/>
      <c r="H955" s="313"/>
      <c r="I955" s="313"/>
      <c r="J955" s="313"/>
      <c r="K955" s="313"/>
      <c r="L955" s="313"/>
      <c r="M955" s="313"/>
      <c r="N955" s="313"/>
      <c r="O955" s="313"/>
      <c r="P955" s="313"/>
      <c r="Q955" s="313"/>
      <c r="R955" s="313">
        <v>857</v>
      </c>
      <c r="S955" s="313">
        <v>0</v>
      </c>
      <c r="T955" s="313">
        <v>1910</v>
      </c>
    </row>
    <row r="956" spans="1:20" ht="15" customHeight="1">
      <c r="A956" s="313" t="s">
        <v>250</v>
      </c>
      <c r="B956" s="313" t="s">
        <v>313</v>
      </c>
      <c r="C956" s="313" t="s">
        <v>7</v>
      </c>
      <c r="D956" s="313" t="s">
        <v>417</v>
      </c>
      <c r="E956" s="313" t="s">
        <v>13</v>
      </c>
      <c r="F956" s="313" t="s">
        <v>11</v>
      </c>
      <c r="G956" s="313"/>
      <c r="H956" s="313"/>
      <c r="I956" s="313"/>
      <c r="J956" s="313"/>
      <c r="K956" s="313"/>
      <c r="L956" s="313"/>
      <c r="M956" s="313"/>
      <c r="N956" s="313"/>
      <c r="O956" s="313"/>
      <c r="P956" s="313"/>
      <c r="Q956" s="313"/>
      <c r="R956" s="313">
        <v>926</v>
      </c>
      <c r="S956" s="313">
        <v>0</v>
      </c>
      <c r="T956" s="313">
        <v>1910</v>
      </c>
    </row>
    <row r="957" spans="1:20" ht="15" customHeight="1">
      <c r="A957" s="313" t="s">
        <v>250</v>
      </c>
      <c r="B957" s="313" t="s">
        <v>312</v>
      </c>
      <c r="C957" s="313" t="s">
        <v>7</v>
      </c>
      <c r="D957" s="313" t="s">
        <v>417</v>
      </c>
      <c r="E957" s="313" t="s">
        <v>13</v>
      </c>
      <c r="F957" s="313" t="s">
        <v>11</v>
      </c>
      <c r="G957" s="313"/>
      <c r="H957" s="313"/>
      <c r="I957" s="313"/>
      <c r="J957" s="313"/>
      <c r="K957" s="313"/>
      <c r="L957" s="313"/>
      <c r="M957" s="313"/>
      <c r="N957" s="313"/>
      <c r="O957" s="313"/>
      <c r="P957" s="313"/>
      <c r="Q957" s="313"/>
      <c r="R957" s="313">
        <v>1360</v>
      </c>
      <c r="S957" s="313">
        <v>0</v>
      </c>
      <c r="T957" s="313">
        <v>1910</v>
      </c>
    </row>
    <row r="958" spans="1:20" ht="15" customHeight="1">
      <c r="A958" s="313" t="s">
        <v>250</v>
      </c>
      <c r="B958" s="313" t="s">
        <v>315</v>
      </c>
      <c r="C958" s="313" t="s">
        <v>7</v>
      </c>
      <c r="D958" s="313" t="s">
        <v>417</v>
      </c>
      <c r="E958" s="313" t="s">
        <v>13</v>
      </c>
      <c r="F958" s="313" t="s">
        <v>11</v>
      </c>
      <c r="G958" s="313"/>
      <c r="H958" s="313"/>
      <c r="I958" s="313"/>
      <c r="J958" s="313"/>
      <c r="K958" s="313"/>
      <c r="L958" s="313"/>
      <c r="M958" s="313"/>
      <c r="N958" s="313"/>
      <c r="O958" s="313"/>
      <c r="P958" s="313"/>
      <c r="Q958" s="313"/>
      <c r="R958" s="313">
        <v>857</v>
      </c>
      <c r="S958" s="313">
        <v>0</v>
      </c>
      <c r="T958" s="313">
        <v>1910</v>
      </c>
    </row>
    <row r="959" spans="1:20" ht="15" customHeight="1">
      <c r="A959" s="313" t="s">
        <v>250</v>
      </c>
      <c r="B959" s="313" t="s">
        <v>317</v>
      </c>
      <c r="C959" s="313" t="s">
        <v>7</v>
      </c>
      <c r="D959" s="313" t="s">
        <v>417</v>
      </c>
      <c r="E959" s="313" t="s">
        <v>13</v>
      </c>
      <c r="F959" s="313" t="s">
        <v>11</v>
      </c>
      <c r="G959" s="313"/>
      <c r="H959" s="313"/>
      <c r="I959" s="313"/>
      <c r="J959" s="313"/>
      <c r="K959" s="313"/>
      <c r="L959" s="313"/>
      <c r="M959" s="313"/>
      <c r="N959" s="313"/>
      <c r="O959" s="313"/>
      <c r="P959" s="313"/>
      <c r="Q959" s="313"/>
      <c r="R959" s="313">
        <v>34.4</v>
      </c>
      <c r="S959" s="313">
        <v>0</v>
      </c>
      <c r="T959" s="313">
        <v>134</v>
      </c>
    </row>
    <row r="960" spans="1:20" ht="15" customHeight="1">
      <c r="A960" s="313" t="s">
        <v>250</v>
      </c>
      <c r="B960" s="313" t="s">
        <v>318</v>
      </c>
      <c r="C960" s="313" t="s">
        <v>7</v>
      </c>
      <c r="D960" s="313" t="s">
        <v>417</v>
      </c>
      <c r="E960" s="313" t="s">
        <v>13</v>
      </c>
      <c r="F960" s="313" t="s">
        <v>11</v>
      </c>
      <c r="G960" s="313"/>
      <c r="H960" s="313"/>
      <c r="I960" s="313"/>
      <c r="J960" s="313"/>
      <c r="K960" s="313"/>
      <c r="L960" s="313"/>
      <c r="M960" s="313"/>
      <c r="N960" s="313"/>
      <c r="O960" s="313"/>
      <c r="P960" s="313"/>
      <c r="Q960" s="313"/>
      <c r="R960" s="313">
        <v>34.4</v>
      </c>
      <c r="S960" s="313">
        <v>0</v>
      </c>
      <c r="T960" s="313">
        <v>134</v>
      </c>
    </row>
    <row r="961" spans="1:20" ht="15" customHeight="1">
      <c r="A961" s="313" t="s">
        <v>250</v>
      </c>
      <c r="B961" s="313" t="s">
        <v>328</v>
      </c>
      <c r="C961" s="313" t="s">
        <v>7</v>
      </c>
      <c r="D961" s="313" t="s">
        <v>417</v>
      </c>
      <c r="E961" s="313" t="s">
        <v>13</v>
      </c>
      <c r="F961" s="313" t="s">
        <v>11</v>
      </c>
      <c r="G961" s="313"/>
      <c r="H961" s="313"/>
      <c r="I961" s="313"/>
      <c r="J961" s="313"/>
      <c r="K961" s="313"/>
      <c r="L961" s="313"/>
      <c r="M961" s="313"/>
      <c r="N961" s="313"/>
      <c r="O961" s="313"/>
      <c r="P961" s="313"/>
      <c r="Q961" s="313"/>
      <c r="R961" s="313">
        <v>435</v>
      </c>
      <c r="S961" s="313">
        <v>0</v>
      </c>
      <c r="T961" s="313">
        <v>1000</v>
      </c>
    </row>
    <row r="962" spans="1:20" ht="15" customHeight="1">
      <c r="A962" s="313" t="s">
        <v>250</v>
      </c>
      <c r="B962" s="313" t="s">
        <v>316</v>
      </c>
      <c r="C962" s="313" t="s">
        <v>7</v>
      </c>
      <c r="D962" s="313" t="s">
        <v>417</v>
      </c>
      <c r="E962" s="313" t="s">
        <v>13</v>
      </c>
      <c r="F962" s="313" t="s">
        <v>11</v>
      </c>
      <c r="G962" s="313"/>
      <c r="H962" s="313"/>
      <c r="I962" s="313"/>
      <c r="J962" s="313"/>
      <c r="K962" s="313"/>
      <c r="L962" s="313"/>
      <c r="M962" s="313"/>
      <c r="N962" s="313"/>
      <c r="O962" s="313"/>
      <c r="P962" s="313"/>
      <c r="Q962" s="313"/>
      <c r="R962" s="313">
        <v>68.7</v>
      </c>
      <c r="S962" s="313">
        <v>0</v>
      </c>
      <c r="T962" s="313">
        <v>134</v>
      </c>
    </row>
    <row r="963" spans="1:20" ht="15" customHeight="1">
      <c r="A963" s="313" t="s">
        <v>250</v>
      </c>
      <c r="B963" s="313" t="s">
        <v>326</v>
      </c>
      <c r="C963" s="313" t="s">
        <v>7</v>
      </c>
      <c r="D963" s="313" t="s">
        <v>417</v>
      </c>
      <c r="E963" s="313" t="s">
        <v>13</v>
      </c>
      <c r="F963" s="313" t="s">
        <v>11</v>
      </c>
      <c r="G963" s="313"/>
      <c r="H963" s="313"/>
      <c r="I963" s="313"/>
      <c r="J963" s="313"/>
      <c r="K963" s="313"/>
      <c r="L963" s="313"/>
      <c r="M963" s="313"/>
      <c r="N963" s="313"/>
      <c r="O963" s="313"/>
      <c r="P963" s="313"/>
      <c r="Q963" s="313"/>
      <c r="R963" s="313">
        <v>435</v>
      </c>
      <c r="S963" s="313">
        <v>0</v>
      </c>
      <c r="T963" s="313">
        <v>1000</v>
      </c>
    </row>
    <row r="964" spans="1:20" ht="15" customHeight="1">
      <c r="A964" s="313" t="s">
        <v>252</v>
      </c>
      <c r="B964" s="313" t="s">
        <v>307</v>
      </c>
      <c r="C964" s="313" t="s">
        <v>7</v>
      </c>
      <c r="D964" s="313" t="s">
        <v>417</v>
      </c>
      <c r="E964" s="313" t="s">
        <v>13</v>
      </c>
      <c r="F964" s="313" t="s">
        <v>11</v>
      </c>
      <c r="G964" s="313" t="s">
        <v>417</v>
      </c>
      <c r="H964" s="313" t="s">
        <v>425</v>
      </c>
      <c r="I964" s="313" t="s">
        <v>251</v>
      </c>
      <c r="J964" s="313"/>
      <c r="K964" s="313" t="s">
        <v>339</v>
      </c>
      <c r="L964" s="313" t="s">
        <v>366</v>
      </c>
      <c r="M964" s="313" t="s">
        <v>48</v>
      </c>
      <c r="N964" s="313"/>
      <c r="O964" s="313" t="s">
        <v>341</v>
      </c>
      <c r="P964" s="313" t="s">
        <v>342</v>
      </c>
      <c r="Q964" s="313" t="s">
        <v>343</v>
      </c>
      <c r="R964" s="313">
        <v>97</v>
      </c>
      <c r="S964" s="313"/>
      <c r="T964" s="313"/>
    </row>
    <row r="965" spans="1:20" ht="15" customHeight="1">
      <c r="A965" s="313" t="s">
        <v>252</v>
      </c>
      <c r="B965" s="313" t="s">
        <v>305</v>
      </c>
      <c r="C965" s="313" t="s">
        <v>7</v>
      </c>
      <c r="D965" s="313" t="s">
        <v>417</v>
      </c>
      <c r="E965" s="313" t="s">
        <v>13</v>
      </c>
      <c r="F965" s="313" t="s">
        <v>11</v>
      </c>
      <c r="G965" s="313"/>
      <c r="H965" s="313"/>
      <c r="I965" s="313"/>
      <c r="J965" s="313"/>
      <c r="K965" s="313"/>
      <c r="L965" s="313"/>
      <c r="M965" s="313"/>
      <c r="N965" s="313"/>
      <c r="O965" s="313"/>
      <c r="P965" s="313"/>
      <c r="Q965" s="313"/>
      <c r="R965" s="313">
        <v>97</v>
      </c>
      <c r="S965" s="313"/>
      <c r="T965" s="313"/>
    </row>
    <row r="966" spans="1:20" ht="15" customHeight="1">
      <c r="A966" s="313" t="s">
        <v>252</v>
      </c>
      <c r="B966" s="313" t="s">
        <v>332</v>
      </c>
      <c r="C966" s="313" t="s">
        <v>7</v>
      </c>
      <c r="D966" s="313" t="s">
        <v>417</v>
      </c>
      <c r="E966" s="313" t="s">
        <v>13</v>
      </c>
      <c r="F966" s="313" t="s">
        <v>11</v>
      </c>
      <c r="G966" s="313"/>
      <c r="H966" s="313"/>
      <c r="I966" s="313"/>
      <c r="J966" s="313"/>
      <c r="K966" s="313"/>
      <c r="L966" s="313"/>
      <c r="M966" s="313"/>
      <c r="N966" s="313"/>
      <c r="O966" s="313"/>
      <c r="P966" s="313"/>
      <c r="Q966" s="313"/>
      <c r="R966" s="313">
        <v>1780</v>
      </c>
      <c r="S966" s="313">
        <v>0</v>
      </c>
      <c r="T966" s="313">
        <v>3130</v>
      </c>
    </row>
    <row r="967" spans="1:20" ht="15" customHeight="1">
      <c r="A967" s="313" t="s">
        <v>252</v>
      </c>
      <c r="B967" s="313" t="s">
        <v>308</v>
      </c>
      <c r="C967" s="313" t="s">
        <v>7</v>
      </c>
      <c r="D967" s="313" t="s">
        <v>417</v>
      </c>
      <c r="E967" s="313" t="s">
        <v>13</v>
      </c>
      <c r="F967" s="313" t="s">
        <v>11</v>
      </c>
      <c r="G967" s="313"/>
      <c r="H967" s="313"/>
      <c r="I967" s="313"/>
      <c r="J967" s="313"/>
      <c r="K967" s="313"/>
      <c r="L967" s="313"/>
      <c r="M967" s="313"/>
      <c r="N967" s="313"/>
      <c r="O967" s="313"/>
      <c r="P967" s="313"/>
      <c r="Q967" s="313"/>
      <c r="R967" s="313">
        <v>13.8</v>
      </c>
      <c r="S967" s="313">
        <v>0</v>
      </c>
      <c r="T967" s="313">
        <v>97</v>
      </c>
    </row>
    <row r="968" spans="1:20" ht="15" customHeight="1">
      <c r="A968" s="313" t="s">
        <v>252</v>
      </c>
      <c r="B968" s="313" t="s">
        <v>309</v>
      </c>
      <c r="C968" s="313" t="s">
        <v>7</v>
      </c>
      <c r="D968" s="313" t="s">
        <v>417</v>
      </c>
      <c r="E968" s="313" t="s">
        <v>13</v>
      </c>
      <c r="F968" s="313" t="s">
        <v>11</v>
      </c>
      <c r="G968" s="313"/>
      <c r="H968" s="313"/>
      <c r="I968" s="313"/>
      <c r="J968" s="313"/>
      <c r="K968" s="313"/>
      <c r="L968" s="313"/>
      <c r="M968" s="313"/>
      <c r="N968" s="313"/>
      <c r="O968" s="313"/>
      <c r="P968" s="313"/>
      <c r="Q968" s="313"/>
      <c r="R968" s="313">
        <v>12.9</v>
      </c>
      <c r="S968" s="313">
        <v>0</v>
      </c>
      <c r="T968" s="313">
        <v>97</v>
      </c>
    </row>
    <row r="969" spans="1:20" ht="15" customHeight="1">
      <c r="A969" s="313" t="s">
        <v>252</v>
      </c>
      <c r="B969" s="313" t="s">
        <v>310</v>
      </c>
      <c r="C969" s="313" t="s">
        <v>7</v>
      </c>
      <c r="D969" s="313" t="s">
        <v>417</v>
      </c>
      <c r="E969" s="313" t="s">
        <v>13</v>
      </c>
      <c r="F969" s="313" t="s">
        <v>11</v>
      </c>
      <c r="G969" s="313"/>
      <c r="H969" s="313"/>
      <c r="I969" s="313"/>
      <c r="J969" s="313"/>
      <c r="K969" s="313"/>
      <c r="L969" s="313"/>
      <c r="M969" s="313"/>
      <c r="N969" s="313"/>
      <c r="O969" s="313"/>
      <c r="P969" s="313"/>
      <c r="Q969" s="313"/>
      <c r="R969" s="313">
        <v>59.4</v>
      </c>
      <c r="S969" s="313">
        <v>0</v>
      </c>
      <c r="T969" s="313">
        <v>97</v>
      </c>
    </row>
    <row r="970" spans="1:20" ht="15" customHeight="1">
      <c r="A970" s="313" t="s">
        <v>252</v>
      </c>
      <c r="B970" s="313" t="s">
        <v>311</v>
      </c>
      <c r="C970" s="313" t="s">
        <v>7</v>
      </c>
      <c r="D970" s="313" t="s">
        <v>417</v>
      </c>
      <c r="E970" s="313" t="s">
        <v>13</v>
      </c>
      <c r="F970" s="313" t="s">
        <v>11</v>
      </c>
      <c r="G970" s="313"/>
      <c r="H970" s="313"/>
      <c r="I970" s="313"/>
      <c r="J970" s="313"/>
      <c r="K970" s="313"/>
      <c r="L970" s="313"/>
      <c r="M970" s="313"/>
      <c r="N970" s="313"/>
      <c r="O970" s="313"/>
      <c r="P970" s="313"/>
      <c r="Q970" s="313"/>
      <c r="R970" s="313">
        <v>10.8</v>
      </c>
      <c r="S970" s="313">
        <v>0</v>
      </c>
      <c r="T970" s="313">
        <v>97</v>
      </c>
    </row>
    <row r="971" spans="1:20" ht="15" customHeight="1">
      <c r="A971" s="313" t="s">
        <v>252</v>
      </c>
      <c r="B971" s="313" t="s">
        <v>314</v>
      </c>
      <c r="C971" s="313" t="s">
        <v>7</v>
      </c>
      <c r="D971" s="313" t="s">
        <v>417</v>
      </c>
      <c r="E971" s="313" t="s">
        <v>13</v>
      </c>
      <c r="F971" s="313" t="s">
        <v>11</v>
      </c>
      <c r="G971" s="313"/>
      <c r="H971" s="313"/>
      <c r="I971" s="313"/>
      <c r="J971" s="313"/>
      <c r="K971" s="313"/>
      <c r="L971" s="313"/>
      <c r="M971" s="313"/>
      <c r="N971" s="313"/>
      <c r="O971" s="313"/>
      <c r="P971" s="313"/>
      <c r="Q971" s="313"/>
      <c r="R971" s="313">
        <v>876</v>
      </c>
      <c r="S971" s="313">
        <v>0</v>
      </c>
      <c r="T971" s="313">
        <v>1910</v>
      </c>
    </row>
    <row r="972" spans="1:20" ht="15" customHeight="1">
      <c r="A972" s="313" t="s">
        <v>252</v>
      </c>
      <c r="B972" s="313" t="s">
        <v>313</v>
      </c>
      <c r="C972" s="313" t="s">
        <v>7</v>
      </c>
      <c r="D972" s="313" t="s">
        <v>417</v>
      </c>
      <c r="E972" s="313" t="s">
        <v>13</v>
      </c>
      <c r="F972" s="313" t="s">
        <v>11</v>
      </c>
      <c r="G972" s="313"/>
      <c r="H972" s="313"/>
      <c r="I972" s="313"/>
      <c r="J972" s="313"/>
      <c r="K972" s="313"/>
      <c r="L972" s="313"/>
      <c r="M972" s="313"/>
      <c r="N972" s="313"/>
      <c r="O972" s="313"/>
      <c r="P972" s="313"/>
      <c r="Q972" s="313"/>
      <c r="R972" s="313">
        <v>941</v>
      </c>
      <c r="S972" s="313">
        <v>0</v>
      </c>
      <c r="T972" s="313">
        <v>1910</v>
      </c>
    </row>
    <row r="973" spans="1:20" ht="15" customHeight="1">
      <c r="A973" s="313" t="s">
        <v>252</v>
      </c>
      <c r="B973" s="313" t="s">
        <v>312</v>
      </c>
      <c r="C973" s="313" t="s">
        <v>7</v>
      </c>
      <c r="D973" s="313" t="s">
        <v>417</v>
      </c>
      <c r="E973" s="313" t="s">
        <v>13</v>
      </c>
      <c r="F973" s="313" t="s">
        <v>11</v>
      </c>
      <c r="G973" s="313"/>
      <c r="H973" s="313"/>
      <c r="I973" s="313"/>
      <c r="J973" s="313"/>
      <c r="K973" s="313"/>
      <c r="L973" s="313"/>
      <c r="M973" s="313"/>
      <c r="N973" s="313"/>
      <c r="O973" s="313"/>
      <c r="P973" s="313"/>
      <c r="Q973" s="313"/>
      <c r="R973" s="313">
        <v>1510</v>
      </c>
      <c r="S973" s="313">
        <v>0</v>
      </c>
      <c r="T973" s="313">
        <v>1910</v>
      </c>
    </row>
    <row r="974" spans="1:20" ht="15" customHeight="1">
      <c r="A974" s="313" t="s">
        <v>252</v>
      </c>
      <c r="B974" s="313" t="s">
        <v>315</v>
      </c>
      <c r="C974" s="313" t="s">
        <v>7</v>
      </c>
      <c r="D974" s="313" t="s">
        <v>417</v>
      </c>
      <c r="E974" s="313" t="s">
        <v>13</v>
      </c>
      <c r="F974" s="313" t="s">
        <v>11</v>
      </c>
      <c r="G974" s="313"/>
      <c r="H974" s="313"/>
      <c r="I974" s="313"/>
      <c r="J974" s="313"/>
      <c r="K974" s="313"/>
      <c r="L974" s="313"/>
      <c r="M974" s="313"/>
      <c r="N974" s="313"/>
      <c r="O974" s="313"/>
      <c r="P974" s="313"/>
      <c r="Q974" s="313"/>
      <c r="R974" s="313">
        <v>876</v>
      </c>
      <c r="S974" s="313">
        <v>0</v>
      </c>
      <c r="T974" s="313">
        <v>1910</v>
      </c>
    </row>
    <row r="975" spans="1:20" ht="15" customHeight="1">
      <c r="A975" s="313" t="s">
        <v>252</v>
      </c>
      <c r="B975" s="313" t="s">
        <v>317</v>
      </c>
      <c r="C975" s="313" t="s">
        <v>7</v>
      </c>
      <c r="D975" s="313" t="s">
        <v>417</v>
      </c>
      <c r="E975" s="313" t="s">
        <v>13</v>
      </c>
      <c r="F975" s="313" t="s">
        <v>11</v>
      </c>
      <c r="G975" s="313"/>
      <c r="H975" s="313"/>
      <c r="I975" s="313"/>
      <c r="J975" s="313"/>
      <c r="K975" s="313"/>
      <c r="L975" s="313"/>
      <c r="M975" s="313"/>
      <c r="N975" s="313"/>
      <c r="O975" s="313"/>
      <c r="P975" s="313"/>
      <c r="Q975" s="313"/>
      <c r="R975" s="313">
        <v>32.4</v>
      </c>
      <c r="S975" s="313">
        <v>0</v>
      </c>
      <c r="T975" s="313">
        <v>134</v>
      </c>
    </row>
    <row r="976" spans="1:20" ht="15" customHeight="1">
      <c r="A976" s="313" t="s">
        <v>252</v>
      </c>
      <c r="B976" s="313" t="s">
        <v>318</v>
      </c>
      <c r="C976" s="313" t="s">
        <v>7</v>
      </c>
      <c r="D976" s="313" t="s">
        <v>417</v>
      </c>
      <c r="E976" s="313" t="s">
        <v>13</v>
      </c>
      <c r="F976" s="313" t="s">
        <v>11</v>
      </c>
      <c r="G976" s="313"/>
      <c r="H976" s="313"/>
      <c r="I976" s="313"/>
      <c r="J976" s="313"/>
      <c r="K976" s="313"/>
      <c r="L976" s="313"/>
      <c r="M976" s="313"/>
      <c r="N976" s="313"/>
      <c r="O976" s="313"/>
      <c r="P976" s="313"/>
      <c r="Q976" s="313"/>
      <c r="R976" s="313">
        <v>32.4</v>
      </c>
      <c r="S976" s="313">
        <v>0</v>
      </c>
      <c r="T976" s="313">
        <v>134</v>
      </c>
    </row>
    <row r="977" spans="1:20" ht="15" customHeight="1">
      <c r="A977" s="313" t="s">
        <v>252</v>
      </c>
      <c r="B977" s="313" t="s">
        <v>328</v>
      </c>
      <c r="C977" s="313" t="s">
        <v>7</v>
      </c>
      <c r="D977" s="313" t="s">
        <v>417</v>
      </c>
      <c r="E977" s="313" t="s">
        <v>13</v>
      </c>
      <c r="F977" s="313" t="s">
        <v>11</v>
      </c>
      <c r="G977" s="313"/>
      <c r="H977" s="313"/>
      <c r="I977" s="313"/>
      <c r="J977" s="313"/>
      <c r="K977" s="313"/>
      <c r="L977" s="313"/>
      <c r="M977" s="313"/>
      <c r="N977" s="313"/>
      <c r="O977" s="313"/>
      <c r="P977" s="313"/>
      <c r="Q977" s="313"/>
      <c r="R977" s="313">
        <v>565</v>
      </c>
      <c r="S977" s="313">
        <v>0</v>
      </c>
      <c r="T977" s="313">
        <v>1000</v>
      </c>
    </row>
    <row r="978" spans="1:20" ht="15" customHeight="1">
      <c r="A978" s="313" t="s">
        <v>252</v>
      </c>
      <c r="B978" s="313" t="s">
        <v>316</v>
      </c>
      <c r="C978" s="313" t="s">
        <v>7</v>
      </c>
      <c r="D978" s="313" t="s">
        <v>417</v>
      </c>
      <c r="E978" s="313" t="s">
        <v>13</v>
      </c>
      <c r="F978" s="313" t="s">
        <v>11</v>
      </c>
      <c r="G978" s="313"/>
      <c r="H978" s="313"/>
      <c r="I978" s="313"/>
      <c r="J978" s="313"/>
      <c r="K978" s="313"/>
      <c r="L978" s="313"/>
      <c r="M978" s="313"/>
      <c r="N978" s="313"/>
      <c r="O978" s="313"/>
      <c r="P978" s="313"/>
      <c r="Q978" s="313"/>
      <c r="R978" s="313">
        <v>64.900000000000006</v>
      </c>
      <c r="S978" s="313">
        <v>0</v>
      </c>
      <c r="T978" s="313">
        <v>134</v>
      </c>
    </row>
    <row r="979" spans="1:20" ht="15" customHeight="1">
      <c r="A979" s="313" t="s">
        <v>252</v>
      </c>
      <c r="B979" s="313" t="s">
        <v>326</v>
      </c>
      <c r="C979" s="313" t="s">
        <v>7</v>
      </c>
      <c r="D979" s="313" t="s">
        <v>417</v>
      </c>
      <c r="E979" s="313" t="s">
        <v>13</v>
      </c>
      <c r="F979" s="313" t="s">
        <v>11</v>
      </c>
      <c r="G979" s="313"/>
      <c r="H979" s="313"/>
      <c r="I979" s="313"/>
      <c r="J979" s="313"/>
      <c r="K979" s="313"/>
      <c r="L979" s="313"/>
      <c r="M979" s="313"/>
      <c r="N979" s="313"/>
      <c r="O979" s="313"/>
      <c r="P979" s="313"/>
      <c r="Q979" s="313"/>
      <c r="R979" s="313">
        <v>565</v>
      </c>
      <c r="S979" s="313">
        <v>0</v>
      </c>
      <c r="T979" s="313">
        <v>1000</v>
      </c>
    </row>
    <row r="980" spans="1:20" ht="15" customHeight="1">
      <c r="A980" s="313" t="s">
        <v>253</v>
      </c>
      <c r="B980" s="313" t="s">
        <v>307</v>
      </c>
      <c r="C980" s="313" t="s">
        <v>7</v>
      </c>
      <c r="D980" s="313" t="s">
        <v>417</v>
      </c>
      <c r="E980" s="313" t="s">
        <v>13</v>
      </c>
      <c r="F980" s="313" t="s">
        <v>11</v>
      </c>
      <c r="G980" s="313" t="s">
        <v>417</v>
      </c>
      <c r="H980" s="313" t="s">
        <v>426</v>
      </c>
      <c r="I980" s="313" t="s">
        <v>251</v>
      </c>
      <c r="J980" s="313"/>
      <c r="K980" s="313" t="s">
        <v>339</v>
      </c>
      <c r="L980" s="313" t="s">
        <v>368</v>
      </c>
      <c r="M980" s="313" t="s">
        <v>48</v>
      </c>
      <c r="N980" s="313"/>
      <c r="O980" s="313" t="s">
        <v>341</v>
      </c>
      <c r="P980" s="313" t="s">
        <v>342</v>
      </c>
      <c r="Q980" s="313" t="s">
        <v>343</v>
      </c>
      <c r="R980" s="313">
        <v>145</v>
      </c>
      <c r="S980" s="313"/>
      <c r="T980" s="313"/>
    </row>
    <row r="981" spans="1:20" ht="15" customHeight="1">
      <c r="A981" s="313" t="s">
        <v>253</v>
      </c>
      <c r="B981" s="313" t="s">
        <v>305</v>
      </c>
      <c r="C981" s="313" t="s">
        <v>7</v>
      </c>
      <c r="D981" s="313" t="s">
        <v>417</v>
      </c>
      <c r="E981" s="313" t="s">
        <v>13</v>
      </c>
      <c r="F981" s="313" t="s">
        <v>11</v>
      </c>
      <c r="G981" s="313"/>
      <c r="H981" s="313"/>
      <c r="I981" s="313"/>
      <c r="J981" s="313"/>
      <c r="K981" s="313"/>
      <c r="L981" s="313"/>
      <c r="M981" s="313"/>
      <c r="N981" s="313"/>
      <c r="O981" s="313"/>
      <c r="P981" s="313"/>
      <c r="Q981" s="313"/>
      <c r="R981" s="313">
        <v>145</v>
      </c>
      <c r="S981" s="313"/>
      <c r="T981" s="313"/>
    </row>
    <row r="982" spans="1:20" ht="15" customHeight="1">
      <c r="A982" s="313" t="s">
        <v>253</v>
      </c>
      <c r="B982" s="313" t="s">
        <v>308</v>
      </c>
      <c r="C982" s="313" t="s">
        <v>7</v>
      </c>
      <c r="D982" s="313" t="s">
        <v>417</v>
      </c>
      <c r="E982" s="313" t="s">
        <v>13</v>
      </c>
      <c r="F982" s="313" t="s">
        <v>11</v>
      </c>
      <c r="G982" s="313"/>
      <c r="H982" s="313"/>
      <c r="I982" s="313"/>
      <c r="J982" s="313"/>
      <c r="K982" s="313"/>
      <c r="L982" s="313"/>
      <c r="M982" s="313"/>
      <c r="N982" s="313"/>
      <c r="O982" s="313"/>
      <c r="P982" s="313"/>
      <c r="Q982" s="313"/>
      <c r="R982" s="313">
        <v>25.8</v>
      </c>
      <c r="S982" s="313">
        <v>0</v>
      </c>
      <c r="T982" s="313">
        <v>145</v>
      </c>
    </row>
    <row r="983" spans="1:20" ht="15" customHeight="1">
      <c r="A983" s="313" t="s">
        <v>253</v>
      </c>
      <c r="B983" s="313" t="s">
        <v>309</v>
      </c>
      <c r="C983" s="313" t="s">
        <v>7</v>
      </c>
      <c r="D983" s="313" t="s">
        <v>417</v>
      </c>
      <c r="E983" s="313" t="s">
        <v>13</v>
      </c>
      <c r="F983" s="313" t="s">
        <v>11</v>
      </c>
      <c r="G983" s="313"/>
      <c r="H983" s="313"/>
      <c r="I983" s="313"/>
      <c r="J983" s="313"/>
      <c r="K983" s="313"/>
      <c r="L983" s="313"/>
      <c r="M983" s="313"/>
      <c r="N983" s="313"/>
      <c r="O983" s="313"/>
      <c r="P983" s="313"/>
      <c r="Q983" s="313"/>
      <c r="R983" s="313">
        <v>24.9</v>
      </c>
      <c r="S983" s="313">
        <v>0</v>
      </c>
      <c r="T983" s="313">
        <v>145</v>
      </c>
    </row>
    <row r="984" spans="1:20" ht="15" customHeight="1">
      <c r="A984" s="313" t="s">
        <v>253</v>
      </c>
      <c r="B984" s="313" t="s">
        <v>310</v>
      </c>
      <c r="C984" s="313" t="s">
        <v>7</v>
      </c>
      <c r="D984" s="313" t="s">
        <v>417</v>
      </c>
      <c r="E984" s="313" t="s">
        <v>13</v>
      </c>
      <c r="F984" s="313" t="s">
        <v>11</v>
      </c>
      <c r="G984" s="313"/>
      <c r="H984" s="313"/>
      <c r="I984" s="313"/>
      <c r="J984" s="313"/>
      <c r="K984" s="313"/>
      <c r="L984" s="313"/>
      <c r="M984" s="313"/>
      <c r="N984" s="313"/>
      <c r="O984" s="313"/>
      <c r="P984" s="313"/>
      <c r="Q984" s="313"/>
      <c r="R984" s="313">
        <v>71.400000000000006</v>
      </c>
      <c r="S984" s="313">
        <v>0</v>
      </c>
      <c r="T984" s="313">
        <v>145</v>
      </c>
    </row>
    <row r="985" spans="1:20" ht="15" customHeight="1">
      <c r="A985" s="313" t="s">
        <v>253</v>
      </c>
      <c r="B985" s="313" t="s">
        <v>311</v>
      </c>
      <c r="C985" s="313" t="s">
        <v>7</v>
      </c>
      <c r="D985" s="313" t="s">
        <v>417</v>
      </c>
      <c r="E985" s="313" t="s">
        <v>13</v>
      </c>
      <c r="F985" s="313" t="s">
        <v>11</v>
      </c>
      <c r="G985" s="313"/>
      <c r="H985" s="313"/>
      <c r="I985" s="313"/>
      <c r="J985" s="313"/>
      <c r="K985" s="313"/>
      <c r="L985" s="313"/>
      <c r="M985" s="313"/>
      <c r="N985" s="313"/>
      <c r="O985" s="313"/>
      <c r="P985" s="313"/>
      <c r="Q985" s="313"/>
      <c r="R985" s="313">
        <v>22.8</v>
      </c>
      <c r="S985" s="313">
        <v>0</v>
      </c>
      <c r="T985" s="313">
        <v>145</v>
      </c>
    </row>
    <row r="986" spans="1:20" ht="15" customHeight="1">
      <c r="A986" s="313" t="s">
        <v>253</v>
      </c>
      <c r="B986" s="313" t="s">
        <v>314</v>
      </c>
      <c r="C986" s="313" t="s">
        <v>7</v>
      </c>
      <c r="D986" s="313" t="s">
        <v>417</v>
      </c>
      <c r="E986" s="313" t="s">
        <v>13</v>
      </c>
      <c r="F986" s="313" t="s">
        <v>11</v>
      </c>
      <c r="G986" s="313"/>
      <c r="H986" s="313"/>
      <c r="I986" s="313"/>
      <c r="J986" s="313"/>
      <c r="K986" s="313"/>
      <c r="L986" s="313"/>
      <c r="M986" s="313"/>
      <c r="N986" s="313"/>
      <c r="O986" s="313"/>
      <c r="P986" s="313"/>
      <c r="Q986" s="313"/>
      <c r="R986" s="313">
        <v>181</v>
      </c>
      <c r="S986" s="313">
        <v>0</v>
      </c>
      <c r="T986" s="313">
        <v>182</v>
      </c>
    </row>
    <row r="987" spans="1:20" ht="15" customHeight="1">
      <c r="A987" s="313" t="s">
        <v>253</v>
      </c>
      <c r="B987" s="313" t="s">
        <v>313</v>
      </c>
      <c r="C987" s="313" t="s">
        <v>7</v>
      </c>
      <c r="D987" s="313" t="s">
        <v>417</v>
      </c>
      <c r="E987" s="313" t="s">
        <v>13</v>
      </c>
      <c r="F987" s="313" t="s">
        <v>11</v>
      </c>
      <c r="G987" s="313"/>
      <c r="H987" s="313"/>
      <c r="I987" s="313"/>
      <c r="J987" s="313"/>
      <c r="K987" s="313"/>
      <c r="L987" s="313"/>
      <c r="M987" s="313"/>
      <c r="N987" s="313"/>
      <c r="O987" s="313"/>
      <c r="P987" s="313"/>
      <c r="Q987" s="313"/>
      <c r="R987" s="313">
        <v>182</v>
      </c>
      <c r="S987" s="313">
        <v>0</v>
      </c>
      <c r="T987" s="313">
        <v>182</v>
      </c>
    </row>
    <row r="988" spans="1:20" ht="15" customHeight="1">
      <c r="A988" s="313" t="s">
        <v>253</v>
      </c>
      <c r="B988" s="313" t="s">
        <v>312</v>
      </c>
      <c r="C988" s="313" t="s">
        <v>7</v>
      </c>
      <c r="D988" s="313" t="s">
        <v>417</v>
      </c>
      <c r="E988" s="313" t="s">
        <v>13</v>
      </c>
      <c r="F988" s="313" t="s">
        <v>11</v>
      </c>
      <c r="G988" s="313"/>
      <c r="H988" s="313"/>
      <c r="I988" s="313"/>
      <c r="J988" s="313"/>
      <c r="K988" s="313"/>
      <c r="L988" s="313"/>
      <c r="M988" s="313"/>
      <c r="N988" s="313"/>
      <c r="O988" s="313"/>
      <c r="P988" s="313"/>
      <c r="Q988" s="313"/>
      <c r="R988" s="313">
        <v>182</v>
      </c>
      <c r="S988" s="313"/>
      <c r="T988" s="313"/>
    </row>
    <row r="989" spans="1:20" ht="15" customHeight="1">
      <c r="A989" s="313" t="s">
        <v>253</v>
      </c>
      <c r="B989" s="313" t="s">
        <v>315</v>
      </c>
      <c r="C989" s="313" t="s">
        <v>7</v>
      </c>
      <c r="D989" s="313" t="s">
        <v>417</v>
      </c>
      <c r="E989" s="313" t="s">
        <v>13</v>
      </c>
      <c r="F989" s="313" t="s">
        <v>11</v>
      </c>
      <c r="G989" s="313"/>
      <c r="H989" s="313"/>
      <c r="I989" s="313"/>
      <c r="J989" s="313"/>
      <c r="K989" s="313"/>
      <c r="L989" s="313"/>
      <c r="M989" s="313"/>
      <c r="N989" s="313"/>
      <c r="O989" s="313"/>
      <c r="P989" s="313"/>
      <c r="Q989" s="313"/>
      <c r="R989" s="313">
        <v>181</v>
      </c>
      <c r="S989" s="313">
        <v>0</v>
      </c>
      <c r="T989" s="313">
        <v>182</v>
      </c>
    </row>
    <row r="990" spans="1:20" ht="15" customHeight="1">
      <c r="A990" s="313" t="s">
        <v>253</v>
      </c>
      <c r="B990" s="313" t="s">
        <v>317</v>
      </c>
      <c r="C990" s="313" t="s">
        <v>7</v>
      </c>
      <c r="D990" s="313" t="s">
        <v>417</v>
      </c>
      <c r="E990" s="313" t="s">
        <v>13</v>
      </c>
      <c r="F990" s="313" t="s">
        <v>11</v>
      </c>
      <c r="G990" s="313"/>
      <c r="H990" s="313"/>
      <c r="I990" s="313"/>
      <c r="J990" s="313"/>
      <c r="K990" s="313"/>
      <c r="L990" s="313"/>
      <c r="M990" s="313"/>
      <c r="N990" s="313"/>
      <c r="O990" s="313"/>
      <c r="P990" s="313"/>
      <c r="Q990" s="313"/>
      <c r="R990" s="313">
        <v>0.23</v>
      </c>
      <c r="S990" s="313">
        <v>0</v>
      </c>
      <c r="T990" s="313">
        <v>134</v>
      </c>
    </row>
    <row r="991" spans="1:20" ht="15" customHeight="1">
      <c r="A991" s="313" t="s">
        <v>253</v>
      </c>
      <c r="B991" s="313" t="s">
        <v>318</v>
      </c>
      <c r="C991" s="313" t="s">
        <v>7</v>
      </c>
      <c r="D991" s="313" t="s">
        <v>417</v>
      </c>
      <c r="E991" s="313" t="s">
        <v>13</v>
      </c>
      <c r="F991" s="313" t="s">
        <v>11</v>
      </c>
      <c r="G991" s="313"/>
      <c r="H991" s="313"/>
      <c r="I991" s="313"/>
      <c r="J991" s="313"/>
      <c r="K991" s="313"/>
      <c r="L991" s="313"/>
      <c r="M991" s="313"/>
      <c r="N991" s="313"/>
      <c r="O991" s="313"/>
      <c r="P991" s="313"/>
      <c r="Q991" s="313"/>
      <c r="R991" s="313">
        <v>0.23</v>
      </c>
      <c r="S991" s="313">
        <v>0</v>
      </c>
      <c r="T991" s="313">
        <v>134</v>
      </c>
    </row>
    <row r="992" spans="1:20" ht="15" customHeight="1">
      <c r="A992" s="313" t="s">
        <v>253</v>
      </c>
      <c r="B992" s="313" t="s">
        <v>328</v>
      </c>
      <c r="C992" s="313" t="s">
        <v>7</v>
      </c>
      <c r="D992" s="313" t="s">
        <v>417</v>
      </c>
      <c r="E992" s="313" t="s">
        <v>13</v>
      </c>
      <c r="F992" s="313" t="s">
        <v>11</v>
      </c>
      <c r="G992" s="313"/>
      <c r="H992" s="313"/>
      <c r="I992" s="313"/>
      <c r="J992" s="313"/>
      <c r="K992" s="313"/>
      <c r="L992" s="313"/>
      <c r="M992" s="313"/>
      <c r="N992" s="313"/>
      <c r="O992" s="313"/>
      <c r="P992" s="313"/>
      <c r="Q992" s="313"/>
      <c r="R992" s="313">
        <v>0.09</v>
      </c>
      <c r="S992" s="313">
        <v>0</v>
      </c>
      <c r="T992" s="313">
        <v>182</v>
      </c>
    </row>
    <row r="993" spans="1:20" ht="15" customHeight="1">
      <c r="A993" s="313" t="s">
        <v>253</v>
      </c>
      <c r="B993" s="313" t="s">
        <v>316</v>
      </c>
      <c r="C993" s="313" t="s">
        <v>7</v>
      </c>
      <c r="D993" s="313" t="s">
        <v>417</v>
      </c>
      <c r="E993" s="313" t="s">
        <v>13</v>
      </c>
      <c r="F993" s="313" t="s">
        <v>11</v>
      </c>
      <c r="G993" s="313"/>
      <c r="H993" s="313"/>
      <c r="I993" s="313"/>
      <c r="J993" s="313"/>
      <c r="K993" s="313"/>
      <c r="L993" s="313"/>
      <c r="M993" s="313"/>
      <c r="N993" s="313"/>
      <c r="O993" s="313"/>
      <c r="P993" s="313"/>
      <c r="Q993" s="313"/>
      <c r="R993" s="313">
        <v>0.46</v>
      </c>
      <c r="S993" s="313">
        <v>0</v>
      </c>
      <c r="T993" s="313">
        <v>134</v>
      </c>
    </row>
    <row r="994" spans="1:20" ht="15" customHeight="1">
      <c r="A994" s="313" t="s">
        <v>253</v>
      </c>
      <c r="B994" s="313" t="s">
        <v>326</v>
      </c>
      <c r="C994" s="313" t="s">
        <v>7</v>
      </c>
      <c r="D994" s="313" t="s">
        <v>417</v>
      </c>
      <c r="E994" s="313" t="s">
        <v>13</v>
      </c>
      <c r="F994" s="313" t="s">
        <v>11</v>
      </c>
      <c r="G994" s="313"/>
      <c r="H994" s="313"/>
      <c r="I994" s="313"/>
      <c r="J994" s="313"/>
      <c r="K994" s="313"/>
      <c r="L994" s="313"/>
      <c r="M994" s="313"/>
      <c r="N994" s="313"/>
      <c r="O994" s="313"/>
      <c r="P994" s="313"/>
      <c r="Q994" s="313"/>
      <c r="R994" s="313">
        <v>0.09</v>
      </c>
      <c r="S994" s="313">
        <v>0</v>
      </c>
      <c r="T994" s="313">
        <v>182</v>
      </c>
    </row>
    <row r="995" spans="1:20" ht="15" customHeight="1">
      <c r="A995" s="313" t="s">
        <v>254</v>
      </c>
      <c r="B995" s="313" t="s">
        <v>332</v>
      </c>
      <c r="C995" s="313" t="s">
        <v>7</v>
      </c>
      <c r="D995" s="313" t="s">
        <v>417</v>
      </c>
      <c r="E995" s="313" t="s">
        <v>13</v>
      </c>
      <c r="F995" s="313" t="s">
        <v>11</v>
      </c>
      <c r="G995" s="313"/>
      <c r="H995" s="313"/>
      <c r="I995" s="313"/>
      <c r="J995" s="313"/>
      <c r="K995" s="313"/>
      <c r="L995" s="313"/>
      <c r="M995" s="313"/>
      <c r="N995" s="313"/>
      <c r="O995" s="313"/>
      <c r="P995" s="313"/>
      <c r="Q995" s="313"/>
      <c r="R995" s="313">
        <v>463</v>
      </c>
      <c r="S995" s="313"/>
      <c r="T995" s="313"/>
    </row>
    <row r="996" spans="1:20" ht="15" customHeight="1">
      <c r="A996" s="313" t="s">
        <v>254</v>
      </c>
      <c r="B996" s="313" t="s">
        <v>315</v>
      </c>
      <c r="C996" s="313" t="s">
        <v>7</v>
      </c>
      <c r="D996" s="313" t="s">
        <v>417</v>
      </c>
      <c r="E996" s="313" t="s">
        <v>13</v>
      </c>
      <c r="F996" s="313" t="s">
        <v>11</v>
      </c>
      <c r="G996" s="313"/>
      <c r="H996" s="313"/>
      <c r="I996" s="313"/>
      <c r="J996" s="313"/>
      <c r="K996" s="313"/>
      <c r="L996" s="313"/>
      <c r="M996" s="313"/>
      <c r="N996" s="313"/>
      <c r="O996" s="313"/>
      <c r="P996" s="313"/>
      <c r="Q996" s="313"/>
      <c r="R996" s="313">
        <v>461</v>
      </c>
      <c r="S996" s="313"/>
      <c r="T996" s="313"/>
    </row>
    <row r="997" spans="1:20" ht="15" customHeight="1">
      <c r="A997" s="313" t="s">
        <v>254</v>
      </c>
      <c r="B997" s="313" t="s">
        <v>314</v>
      </c>
      <c r="C997" s="313" t="s">
        <v>7</v>
      </c>
      <c r="D997" s="313" t="s">
        <v>417</v>
      </c>
      <c r="E997" s="313" t="s">
        <v>13</v>
      </c>
      <c r="F997" s="313" t="s">
        <v>11</v>
      </c>
      <c r="G997" s="313"/>
      <c r="H997" s="313"/>
      <c r="I997" s="313"/>
      <c r="J997" s="313"/>
      <c r="K997" s="313"/>
      <c r="L997" s="313"/>
      <c r="M997" s="313"/>
      <c r="N997" s="313"/>
      <c r="O997" s="313"/>
      <c r="P997" s="313"/>
      <c r="Q997" s="313"/>
      <c r="R997" s="313">
        <v>461</v>
      </c>
      <c r="S997" s="313"/>
      <c r="T997" s="313"/>
    </row>
    <row r="998" spans="1:20" ht="15" customHeight="1">
      <c r="A998" s="313" t="s">
        <v>254</v>
      </c>
      <c r="B998" s="313" t="s">
        <v>317</v>
      </c>
      <c r="C998" s="313" t="s">
        <v>7</v>
      </c>
      <c r="D998" s="313" t="s">
        <v>417</v>
      </c>
      <c r="E998" s="313" t="s">
        <v>13</v>
      </c>
      <c r="F998" s="313" t="s">
        <v>11</v>
      </c>
      <c r="G998" s="313"/>
      <c r="H998" s="313"/>
      <c r="I998" s="313"/>
      <c r="J998" s="313"/>
      <c r="K998" s="313"/>
      <c r="L998" s="313"/>
      <c r="M998" s="313"/>
      <c r="N998" s="313"/>
      <c r="O998" s="313"/>
      <c r="P998" s="313"/>
      <c r="Q998" s="313"/>
      <c r="R998" s="313">
        <v>305</v>
      </c>
      <c r="S998" s="313"/>
      <c r="T998" s="313"/>
    </row>
    <row r="999" spans="1:20" ht="15" customHeight="1">
      <c r="A999" s="313" t="s">
        <v>254</v>
      </c>
      <c r="B999" s="313" t="s">
        <v>318</v>
      </c>
      <c r="C999" s="313" t="s">
        <v>7</v>
      </c>
      <c r="D999" s="313" t="s">
        <v>417</v>
      </c>
      <c r="E999" s="313" t="s">
        <v>13</v>
      </c>
      <c r="F999" s="313" t="s">
        <v>11</v>
      </c>
      <c r="G999" s="313"/>
      <c r="H999" s="313"/>
      <c r="I999" s="313"/>
      <c r="J999" s="313"/>
      <c r="K999" s="313"/>
      <c r="L999" s="313"/>
      <c r="M999" s="313"/>
      <c r="N999" s="313"/>
      <c r="O999" s="313"/>
      <c r="P999" s="313"/>
      <c r="Q999" s="313"/>
      <c r="R999" s="313">
        <v>141</v>
      </c>
      <c r="S999" s="313"/>
      <c r="T999" s="313"/>
    </row>
    <row r="1000" spans="1:20" ht="15" customHeight="1">
      <c r="A1000" s="313" t="s">
        <v>254</v>
      </c>
      <c r="B1000" s="313" t="s">
        <v>313</v>
      </c>
      <c r="C1000" s="313" t="s">
        <v>7</v>
      </c>
      <c r="D1000" s="313" t="s">
        <v>417</v>
      </c>
      <c r="E1000" s="313" t="s">
        <v>13</v>
      </c>
      <c r="F1000" s="313" t="s">
        <v>11</v>
      </c>
      <c r="G1000" s="313"/>
      <c r="H1000" s="313"/>
      <c r="I1000" s="313"/>
      <c r="J1000" s="313"/>
      <c r="K1000" s="313"/>
      <c r="L1000" s="313"/>
      <c r="M1000" s="313"/>
      <c r="N1000" s="313"/>
      <c r="O1000" s="313"/>
      <c r="P1000" s="313"/>
      <c r="Q1000" s="313"/>
      <c r="R1000" s="313">
        <v>966</v>
      </c>
      <c r="S1000" s="313"/>
      <c r="T1000" s="313"/>
    </row>
    <row r="1001" spans="1:20" ht="15" customHeight="1">
      <c r="A1001" s="313" t="s">
        <v>254</v>
      </c>
      <c r="B1001" s="313" t="s">
        <v>316</v>
      </c>
      <c r="C1001" s="313" t="s">
        <v>7</v>
      </c>
      <c r="D1001" s="313" t="s">
        <v>417</v>
      </c>
      <c r="E1001" s="313" t="s">
        <v>13</v>
      </c>
      <c r="F1001" s="313" t="s">
        <v>11</v>
      </c>
      <c r="G1001" s="313"/>
      <c r="H1001" s="313"/>
      <c r="I1001" s="313"/>
      <c r="J1001" s="313"/>
      <c r="K1001" s="313"/>
      <c r="L1001" s="313"/>
      <c r="M1001" s="313"/>
      <c r="N1001" s="313"/>
      <c r="O1001" s="313"/>
      <c r="P1001" s="313"/>
      <c r="Q1001" s="313"/>
      <c r="R1001" s="313">
        <v>445</v>
      </c>
      <c r="S1001" s="313"/>
      <c r="T1001" s="313"/>
    </row>
    <row r="1002" spans="1:20" ht="15" customHeight="1">
      <c r="A1002" s="313" t="s">
        <v>254</v>
      </c>
      <c r="B1002" s="313" t="s">
        <v>312</v>
      </c>
      <c r="C1002" s="313" t="s">
        <v>7</v>
      </c>
      <c r="D1002" s="313" t="s">
        <v>417</v>
      </c>
      <c r="E1002" s="313" t="s">
        <v>13</v>
      </c>
      <c r="F1002" s="313" t="s">
        <v>11</v>
      </c>
      <c r="G1002" s="313"/>
      <c r="H1002" s="313"/>
      <c r="I1002" s="313"/>
      <c r="J1002" s="313"/>
      <c r="K1002" s="313"/>
      <c r="L1002" s="313"/>
      <c r="M1002" s="313"/>
      <c r="N1002" s="313"/>
      <c r="O1002" s="313"/>
      <c r="P1002" s="313"/>
      <c r="Q1002" s="313"/>
      <c r="R1002" s="313">
        <v>992</v>
      </c>
      <c r="S1002" s="313"/>
      <c r="T1002" s="313"/>
    </row>
    <row r="1003" spans="1:20" ht="15" customHeight="1">
      <c r="A1003" s="313" t="s">
        <v>254</v>
      </c>
      <c r="B1003" s="313" t="s">
        <v>319</v>
      </c>
      <c r="C1003" s="313" t="s">
        <v>7</v>
      </c>
      <c r="D1003" s="313" t="s">
        <v>417</v>
      </c>
      <c r="E1003" s="313" t="s">
        <v>13</v>
      </c>
      <c r="F1003" s="313" t="s">
        <v>11</v>
      </c>
      <c r="G1003" s="313"/>
      <c r="H1003" s="313"/>
      <c r="I1003" s="313"/>
      <c r="J1003" s="313"/>
      <c r="K1003" s="313"/>
      <c r="L1003" s="313"/>
      <c r="M1003" s="313"/>
      <c r="N1003" s="313"/>
      <c r="O1003" s="313"/>
      <c r="P1003" s="313"/>
      <c r="Q1003" s="313"/>
      <c r="R1003" s="313">
        <v>59.9</v>
      </c>
      <c r="S1003" s="313"/>
      <c r="T1003" s="313"/>
    </row>
    <row r="1004" spans="1:20" ht="15" customHeight="1">
      <c r="A1004" s="313" t="s">
        <v>254</v>
      </c>
      <c r="B1004" s="313" t="s">
        <v>323</v>
      </c>
      <c r="C1004" s="313" t="s">
        <v>7</v>
      </c>
      <c r="D1004" s="313" t="s">
        <v>417</v>
      </c>
      <c r="E1004" s="313" t="s">
        <v>13</v>
      </c>
      <c r="F1004" s="313" t="s">
        <v>11</v>
      </c>
      <c r="G1004" s="313"/>
      <c r="H1004" s="313"/>
      <c r="I1004" s="313"/>
      <c r="J1004" s="313"/>
      <c r="K1004" s="313"/>
      <c r="L1004" s="313"/>
      <c r="M1004" s="313"/>
      <c r="N1004" s="313"/>
      <c r="O1004" s="313"/>
      <c r="P1004" s="313"/>
      <c r="Q1004" s="313"/>
      <c r="R1004" s="313">
        <v>5.13</v>
      </c>
      <c r="S1004" s="313"/>
      <c r="T1004" s="313"/>
    </row>
    <row r="1005" spans="1:20" ht="15" customHeight="1">
      <c r="A1005" s="313" t="s">
        <v>254</v>
      </c>
      <c r="B1005" s="313" t="s">
        <v>324</v>
      </c>
      <c r="C1005" s="313" t="s">
        <v>7</v>
      </c>
      <c r="D1005" s="313" t="s">
        <v>417</v>
      </c>
      <c r="E1005" s="313" t="s">
        <v>13</v>
      </c>
      <c r="F1005" s="313" t="s">
        <v>11</v>
      </c>
      <c r="G1005" s="313"/>
      <c r="H1005" s="313"/>
      <c r="I1005" s="313"/>
      <c r="J1005" s="313"/>
      <c r="K1005" s="313"/>
      <c r="L1005" s="313"/>
      <c r="M1005" s="313"/>
      <c r="N1005" s="313"/>
      <c r="O1005" s="313"/>
      <c r="P1005" s="313"/>
      <c r="Q1005" s="313"/>
      <c r="R1005" s="313">
        <v>20.5</v>
      </c>
      <c r="S1005" s="313"/>
      <c r="T1005" s="313"/>
    </row>
    <row r="1006" spans="1:20" ht="15" customHeight="1">
      <c r="A1006" s="313" t="s">
        <v>254</v>
      </c>
      <c r="B1006" s="313" t="s">
        <v>325</v>
      </c>
      <c r="C1006" s="313" t="s">
        <v>7</v>
      </c>
      <c r="D1006" s="313" t="s">
        <v>417</v>
      </c>
      <c r="E1006" s="313" t="s">
        <v>13</v>
      </c>
      <c r="F1006" s="313" t="s">
        <v>11</v>
      </c>
      <c r="G1006" s="313"/>
      <c r="H1006" s="313"/>
      <c r="I1006" s="313"/>
      <c r="J1006" s="313"/>
      <c r="K1006" s="313"/>
      <c r="L1006" s="313"/>
      <c r="M1006" s="313"/>
      <c r="N1006" s="313"/>
      <c r="O1006" s="313"/>
      <c r="P1006" s="313"/>
      <c r="Q1006" s="313"/>
      <c r="R1006" s="313">
        <v>0</v>
      </c>
      <c r="S1006" s="313"/>
      <c r="T1006" s="313"/>
    </row>
    <row r="1007" spans="1:20" ht="15" customHeight="1">
      <c r="A1007" s="313" t="s">
        <v>254</v>
      </c>
      <c r="B1007" s="313" t="s">
        <v>322</v>
      </c>
      <c r="C1007" s="313" t="s">
        <v>7</v>
      </c>
      <c r="D1007" s="313" t="s">
        <v>417</v>
      </c>
      <c r="E1007" s="313" t="s">
        <v>13</v>
      </c>
      <c r="F1007" s="313" t="s">
        <v>11</v>
      </c>
      <c r="G1007" s="313"/>
      <c r="H1007" s="313"/>
      <c r="I1007" s="313"/>
      <c r="J1007" s="313"/>
      <c r="K1007" s="313"/>
      <c r="L1007" s="313"/>
      <c r="M1007" s="313"/>
      <c r="N1007" s="313"/>
      <c r="O1007" s="313"/>
      <c r="P1007" s="313"/>
      <c r="Q1007" s="313"/>
      <c r="R1007" s="313">
        <v>25.7</v>
      </c>
      <c r="S1007" s="313"/>
      <c r="T1007" s="313"/>
    </row>
    <row r="1008" spans="1:20" ht="15" customHeight="1">
      <c r="A1008" s="313" t="s">
        <v>254</v>
      </c>
      <c r="B1008" s="313" t="s">
        <v>321</v>
      </c>
      <c r="C1008" s="313" t="s">
        <v>7</v>
      </c>
      <c r="D1008" s="313" t="s">
        <v>417</v>
      </c>
      <c r="E1008" s="313" t="s">
        <v>13</v>
      </c>
      <c r="F1008" s="313" t="s">
        <v>11</v>
      </c>
      <c r="G1008" s="313"/>
      <c r="H1008" s="313"/>
      <c r="I1008" s="313"/>
      <c r="J1008" s="313"/>
      <c r="K1008" s="313"/>
      <c r="L1008" s="313"/>
      <c r="M1008" s="313"/>
      <c r="N1008" s="313"/>
      <c r="O1008" s="313"/>
      <c r="P1008" s="313"/>
      <c r="Q1008" s="313"/>
      <c r="R1008" s="313">
        <v>25.7</v>
      </c>
      <c r="S1008" s="313"/>
      <c r="T1008" s="313"/>
    </row>
    <row r="1009" spans="1:20" ht="15" customHeight="1">
      <c r="A1009" s="313" t="s">
        <v>256</v>
      </c>
      <c r="B1009" s="313" t="s">
        <v>332</v>
      </c>
      <c r="C1009" s="313" t="s">
        <v>7</v>
      </c>
      <c r="D1009" s="313" t="s">
        <v>417</v>
      </c>
      <c r="E1009" s="313" t="s">
        <v>13</v>
      </c>
      <c r="F1009" s="313" t="s">
        <v>11</v>
      </c>
      <c r="G1009" s="313" t="s">
        <v>770</v>
      </c>
      <c r="H1009" s="313" t="s">
        <v>758</v>
      </c>
      <c r="I1009" s="313" t="s">
        <v>759</v>
      </c>
      <c r="J1009" s="313" t="s">
        <v>760</v>
      </c>
      <c r="K1009" s="313" t="s">
        <v>761</v>
      </c>
      <c r="L1009" s="313" t="s">
        <v>762</v>
      </c>
      <c r="M1009" s="313" t="s">
        <v>763</v>
      </c>
      <c r="N1009" s="313"/>
      <c r="O1009" s="313" t="s">
        <v>348</v>
      </c>
      <c r="P1009" s="313" t="s">
        <v>699</v>
      </c>
      <c r="Q1009" s="313" t="s">
        <v>343</v>
      </c>
      <c r="R1009" s="313">
        <v>134</v>
      </c>
      <c r="S1009" s="313"/>
      <c r="T1009" s="313"/>
    </row>
    <row r="1010" spans="1:20" ht="15" customHeight="1">
      <c r="A1010" s="313" t="s">
        <v>256</v>
      </c>
      <c r="B1010" s="313" t="s">
        <v>319</v>
      </c>
      <c r="C1010" s="313" t="s">
        <v>7</v>
      </c>
      <c r="D1010" s="313" t="s">
        <v>417</v>
      </c>
      <c r="E1010" s="313" t="s">
        <v>13</v>
      </c>
      <c r="F1010" s="313" t="s">
        <v>11</v>
      </c>
      <c r="G1010" s="313" t="s">
        <v>590</v>
      </c>
      <c r="H1010" s="313" t="s">
        <v>700</v>
      </c>
      <c r="I1010" s="313" t="s">
        <v>362</v>
      </c>
      <c r="J1010" s="313" t="s">
        <v>701</v>
      </c>
      <c r="K1010" s="313" t="s">
        <v>702</v>
      </c>
      <c r="L1010" s="313" t="s">
        <v>703</v>
      </c>
      <c r="M1010" s="313" t="s">
        <v>49</v>
      </c>
      <c r="N1010" s="313"/>
      <c r="O1010" s="313" t="s">
        <v>364</v>
      </c>
      <c r="P1010" s="313" t="s">
        <v>699</v>
      </c>
      <c r="Q1010" s="313" t="s">
        <v>343</v>
      </c>
      <c r="R1010" s="313">
        <v>59.9</v>
      </c>
      <c r="S1010" s="313"/>
      <c r="T1010" s="313"/>
    </row>
    <row r="1011" spans="1:20" ht="15" customHeight="1">
      <c r="A1011" s="313" t="s">
        <v>256</v>
      </c>
      <c r="B1011" s="313" t="s">
        <v>323</v>
      </c>
      <c r="C1011" s="313" t="s">
        <v>7</v>
      </c>
      <c r="D1011" s="313" t="s">
        <v>417</v>
      </c>
      <c r="E1011" s="313" t="s">
        <v>13</v>
      </c>
      <c r="F1011" s="313" t="s">
        <v>11</v>
      </c>
      <c r="G1011" s="313" t="s">
        <v>590</v>
      </c>
      <c r="H1011" s="313" t="s">
        <v>704</v>
      </c>
      <c r="I1011" s="313" t="s">
        <v>362</v>
      </c>
      <c r="J1011" s="313" t="s">
        <v>701</v>
      </c>
      <c r="K1011" s="313" t="s">
        <v>702</v>
      </c>
      <c r="L1011" s="313" t="s">
        <v>705</v>
      </c>
      <c r="M1011" s="313" t="s">
        <v>49</v>
      </c>
      <c r="N1011" s="313"/>
      <c r="O1011" s="313" t="s">
        <v>364</v>
      </c>
      <c r="P1011" s="313" t="s">
        <v>699</v>
      </c>
      <c r="Q1011" s="313" t="s">
        <v>343</v>
      </c>
      <c r="R1011" s="313">
        <v>5.13</v>
      </c>
      <c r="S1011" s="313"/>
      <c r="T1011" s="313"/>
    </row>
    <row r="1012" spans="1:20" ht="15" customHeight="1">
      <c r="A1012" s="313" t="s">
        <v>256</v>
      </c>
      <c r="B1012" s="313" t="s">
        <v>324</v>
      </c>
      <c r="C1012" s="313" t="s">
        <v>7</v>
      </c>
      <c r="D1012" s="313" t="s">
        <v>417</v>
      </c>
      <c r="E1012" s="313" t="s">
        <v>13</v>
      </c>
      <c r="F1012" s="313" t="s">
        <v>11</v>
      </c>
      <c r="G1012" s="313" t="s">
        <v>590</v>
      </c>
      <c r="H1012" s="313" t="s">
        <v>706</v>
      </c>
      <c r="I1012" s="313" t="s">
        <v>362</v>
      </c>
      <c r="J1012" s="313" t="s">
        <v>701</v>
      </c>
      <c r="K1012" s="313" t="s">
        <v>702</v>
      </c>
      <c r="L1012" s="313" t="s">
        <v>707</v>
      </c>
      <c r="M1012" s="313" t="s">
        <v>49</v>
      </c>
      <c r="N1012" s="313"/>
      <c r="O1012" s="313" t="s">
        <v>364</v>
      </c>
      <c r="P1012" s="313" t="s">
        <v>699</v>
      </c>
      <c r="Q1012" s="313" t="s">
        <v>343</v>
      </c>
      <c r="R1012" s="313">
        <v>20.5</v>
      </c>
      <c r="S1012" s="313"/>
      <c r="T1012" s="313"/>
    </row>
    <row r="1013" spans="1:20" ht="15" customHeight="1">
      <c r="A1013" s="313" t="s">
        <v>256</v>
      </c>
      <c r="B1013" s="313" t="s">
        <v>325</v>
      </c>
      <c r="C1013" s="313" t="s">
        <v>7</v>
      </c>
      <c r="D1013" s="313" t="s">
        <v>417</v>
      </c>
      <c r="E1013" s="313" t="s">
        <v>13</v>
      </c>
      <c r="F1013" s="313" t="s">
        <v>11</v>
      </c>
      <c r="G1013" s="313"/>
      <c r="H1013" s="313"/>
      <c r="I1013" s="313"/>
      <c r="J1013" s="313"/>
      <c r="K1013" s="313"/>
      <c r="L1013" s="313"/>
      <c r="M1013" s="313"/>
      <c r="N1013" s="313"/>
      <c r="O1013" s="313"/>
      <c r="P1013" s="313"/>
      <c r="Q1013" s="313"/>
      <c r="R1013" s="313">
        <v>0</v>
      </c>
      <c r="S1013" s="313"/>
      <c r="T1013" s="313"/>
    </row>
    <row r="1014" spans="1:20" ht="15" customHeight="1">
      <c r="A1014" s="313" t="s">
        <v>256</v>
      </c>
      <c r="B1014" s="313" t="s">
        <v>313</v>
      </c>
      <c r="C1014" s="313" t="s">
        <v>7</v>
      </c>
      <c r="D1014" s="313" t="s">
        <v>417</v>
      </c>
      <c r="E1014" s="313" t="s">
        <v>13</v>
      </c>
      <c r="F1014" s="313" t="s">
        <v>11</v>
      </c>
      <c r="G1014" s="313"/>
      <c r="H1014" s="313"/>
      <c r="I1014" s="313"/>
      <c r="J1014" s="313"/>
      <c r="K1014" s="313"/>
      <c r="L1014" s="313"/>
      <c r="M1014" s="313"/>
      <c r="N1014" s="313"/>
      <c r="O1014" s="313"/>
      <c r="P1014" s="313"/>
      <c r="Q1014" s="313"/>
      <c r="R1014" s="313">
        <v>59.9</v>
      </c>
      <c r="S1014" s="313"/>
      <c r="T1014" s="313"/>
    </row>
    <row r="1015" spans="1:20" ht="15" customHeight="1">
      <c r="A1015" s="313" t="s">
        <v>256</v>
      </c>
      <c r="B1015" s="313" t="s">
        <v>312</v>
      </c>
      <c r="C1015" s="313" t="s">
        <v>7</v>
      </c>
      <c r="D1015" s="313" t="s">
        <v>417</v>
      </c>
      <c r="E1015" s="313" t="s">
        <v>13</v>
      </c>
      <c r="F1015" s="313" t="s">
        <v>11</v>
      </c>
      <c r="G1015" s="313"/>
      <c r="H1015" s="313"/>
      <c r="I1015" s="313"/>
      <c r="J1015" s="313"/>
      <c r="K1015" s="313"/>
      <c r="L1015" s="313"/>
      <c r="M1015" s="313"/>
      <c r="N1015" s="313"/>
      <c r="O1015" s="313"/>
      <c r="P1015" s="313"/>
      <c r="Q1015" s="313"/>
      <c r="R1015" s="313">
        <v>85.5</v>
      </c>
      <c r="S1015" s="313"/>
      <c r="T1015" s="313"/>
    </row>
    <row r="1016" spans="1:20" ht="15" customHeight="1">
      <c r="A1016" s="313" t="s">
        <v>256</v>
      </c>
      <c r="B1016" s="313" t="s">
        <v>322</v>
      </c>
      <c r="C1016" s="313" t="s">
        <v>7</v>
      </c>
      <c r="D1016" s="313" t="s">
        <v>417</v>
      </c>
      <c r="E1016" s="313" t="s">
        <v>13</v>
      </c>
      <c r="F1016" s="313" t="s">
        <v>11</v>
      </c>
      <c r="G1016" s="313"/>
      <c r="H1016" s="313"/>
      <c r="I1016" s="313"/>
      <c r="J1016" s="313"/>
      <c r="K1016" s="313"/>
      <c r="L1016" s="313"/>
      <c r="M1016" s="313"/>
      <c r="N1016" s="313"/>
      <c r="O1016" s="313"/>
      <c r="P1016" s="313"/>
      <c r="Q1016" s="313"/>
      <c r="R1016" s="313">
        <v>25.7</v>
      </c>
      <c r="S1016" s="313"/>
      <c r="T1016" s="313"/>
    </row>
    <row r="1017" spans="1:20" ht="15" customHeight="1">
      <c r="A1017" s="313" t="s">
        <v>256</v>
      </c>
      <c r="B1017" s="313" t="s">
        <v>321</v>
      </c>
      <c r="C1017" s="313" t="s">
        <v>7</v>
      </c>
      <c r="D1017" s="313" t="s">
        <v>417</v>
      </c>
      <c r="E1017" s="313" t="s">
        <v>13</v>
      </c>
      <c r="F1017" s="313" t="s">
        <v>11</v>
      </c>
      <c r="G1017" s="313" t="s">
        <v>590</v>
      </c>
      <c r="H1017" s="313" t="s">
        <v>994</v>
      </c>
      <c r="I1017" s="313" t="s">
        <v>362</v>
      </c>
      <c r="J1017" s="313" t="s">
        <v>701</v>
      </c>
      <c r="K1017" s="313" t="s">
        <v>702</v>
      </c>
      <c r="L1017" s="313" t="s">
        <v>995</v>
      </c>
      <c r="M1017" s="313" t="s">
        <v>49</v>
      </c>
      <c r="N1017" s="313"/>
      <c r="O1017" s="313" t="s">
        <v>364</v>
      </c>
      <c r="P1017" s="313" t="s">
        <v>699</v>
      </c>
      <c r="Q1017" s="313" t="s">
        <v>343</v>
      </c>
      <c r="R1017" s="313">
        <v>25.7</v>
      </c>
      <c r="S1017" s="313"/>
      <c r="T1017" s="313"/>
    </row>
    <row r="1018" spans="1:20" ht="15" customHeight="1">
      <c r="A1018" s="313" t="s">
        <v>258</v>
      </c>
      <c r="B1018" s="313" t="s">
        <v>332</v>
      </c>
      <c r="C1018" s="313" t="s">
        <v>7</v>
      </c>
      <c r="D1018" s="313" t="s">
        <v>417</v>
      </c>
      <c r="E1018" s="313" t="s">
        <v>13</v>
      </c>
      <c r="F1018" s="313" t="s">
        <v>11</v>
      </c>
      <c r="G1018" s="313"/>
      <c r="H1018" s="313"/>
      <c r="I1018" s="313"/>
      <c r="J1018" s="313"/>
      <c r="K1018" s="313"/>
      <c r="L1018" s="313"/>
      <c r="M1018" s="313"/>
      <c r="N1018" s="313"/>
      <c r="O1018" s="313"/>
      <c r="P1018" s="313"/>
      <c r="Q1018" s="313"/>
      <c r="R1018" s="313">
        <v>329</v>
      </c>
      <c r="S1018" s="313"/>
      <c r="T1018" s="313"/>
    </row>
    <row r="1019" spans="1:20" ht="15" customHeight="1">
      <c r="A1019" s="313" t="s">
        <v>258</v>
      </c>
      <c r="B1019" s="313" t="s">
        <v>315</v>
      </c>
      <c r="C1019" s="313" t="s">
        <v>7</v>
      </c>
      <c r="D1019" s="313" t="s">
        <v>417</v>
      </c>
      <c r="E1019" s="313" t="s">
        <v>13</v>
      </c>
      <c r="F1019" s="313" t="s">
        <v>11</v>
      </c>
      <c r="G1019" s="313"/>
      <c r="H1019" s="313"/>
      <c r="I1019" s="313"/>
      <c r="J1019" s="313"/>
      <c r="K1019" s="313"/>
      <c r="L1019" s="313"/>
      <c r="M1019" s="313"/>
      <c r="N1019" s="313"/>
      <c r="O1019" s="313"/>
      <c r="P1019" s="313"/>
      <c r="Q1019" s="313"/>
      <c r="R1019" s="313">
        <v>461</v>
      </c>
      <c r="S1019" s="313"/>
      <c r="T1019" s="313"/>
    </row>
    <row r="1020" spans="1:20" ht="15" customHeight="1">
      <c r="A1020" s="313" t="s">
        <v>258</v>
      </c>
      <c r="B1020" s="313" t="s">
        <v>314</v>
      </c>
      <c r="C1020" s="313" t="s">
        <v>7</v>
      </c>
      <c r="D1020" s="313" t="s">
        <v>417</v>
      </c>
      <c r="E1020" s="313" t="s">
        <v>13</v>
      </c>
      <c r="F1020" s="313" t="s">
        <v>11</v>
      </c>
      <c r="G1020" s="313"/>
      <c r="H1020" s="313"/>
      <c r="I1020" s="313"/>
      <c r="J1020" s="313"/>
      <c r="K1020" s="313"/>
      <c r="L1020" s="313"/>
      <c r="M1020" s="313"/>
      <c r="N1020" s="313"/>
      <c r="O1020" s="313"/>
      <c r="P1020" s="313"/>
      <c r="Q1020" s="313"/>
      <c r="R1020" s="313">
        <v>461</v>
      </c>
      <c r="S1020" s="313"/>
      <c r="T1020" s="313"/>
    </row>
    <row r="1021" spans="1:20" ht="15" customHeight="1">
      <c r="A1021" s="313" t="s">
        <v>258</v>
      </c>
      <c r="B1021" s="313" t="s">
        <v>317</v>
      </c>
      <c r="C1021" s="313" t="s">
        <v>7</v>
      </c>
      <c r="D1021" s="313" t="s">
        <v>417</v>
      </c>
      <c r="E1021" s="313" t="s">
        <v>13</v>
      </c>
      <c r="F1021" s="313" t="s">
        <v>11</v>
      </c>
      <c r="G1021" s="313"/>
      <c r="H1021" s="313"/>
      <c r="I1021" s="313"/>
      <c r="J1021" s="313"/>
      <c r="K1021" s="313"/>
      <c r="L1021" s="313"/>
      <c r="M1021" s="313"/>
      <c r="N1021" s="313"/>
      <c r="O1021" s="313"/>
      <c r="P1021" s="313"/>
      <c r="Q1021" s="313"/>
      <c r="R1021" s="313">
        <v>305</v>
      </c>
      <c r="S1021" s="313"/>
      <c r="T1021" s="313"/>
    </row>
    <row r="1022" spans="1:20" ht="15" customHeight="1">
      <c r="A1022" s="313" t="s">
        <v>258</v>
      </c>
      <c r="B1022" s="313" t="s">
        <v>318</v>
      </c>
      <c r="C1022" s="313" t="s">
        <v>7</v>
      </c>
      <c r="D1022" s="313" t="s">
        <v>417</v>
      </c>
      <c r="E1022" s="313" t="s">
        <v>13</v>
      </c>
      <c r="F1022" s="313" t="s">
        <v>11</v>
      </c>
      <c r="G1022" s="313"/>
      <c r="H1022" s="313"/>
      <c r="I1022" s="313"/>
      <c r="J1022" s="313"/>
      <c r="K1022" s="313"/>
      <c r="L1022" s="313"/>
      <c r="M1022" s="313"/>
      <c r="N1022" s="313"/>
      <c r="O1022" s="313"/>
      <c r="P1022" s="313"/>
      <c r="Q1022" s="313"/>
      <c r="R1022" s="313">
        <v>141</v>
      </c>
      <c r="S1022" s="313"/>
      <c r="T1022" s="313"/>
    </row>
    <row r="1023" spans="1:20" ht="15" customHeight="1">
      <c r="A1023" s="313" t="s">
        <v>258</v>
      </c>
      <c r="B1023" s="313" t="s">
        <v>313</v>
      </c>
      <c r="C1023" s="313" t="s">
        <v>7</v>
      </c>
      <c r="D1023" s="313" t="s">
        <v>417</v>
      </c>
      <c r="E1023" s="313" t="s">
        <v>13</v>
      </c>
      <c r="F1023" s="313" t="s">
        <v>11</v>
      </c>
      <c r="G1023" s="313"/>
      <c r="H1023" s="313"/>
      <c r="I1023" s="313"/>
      <c r="J1023" s="313"/>
      <c r="K1023" s="313"/>
      <c r="L1023" s="313"/>
      <c r="M1023" s="313"/>
      <c r="N1023" s="313"/>
      <c r="O1023" s="313"/>
      <c r="P1023" s="313"/>
      <c r="Q1023" s="313"/>
      <c r="R1023" s="313">
        <v>907</v>
      </c>
      <c r="S1023" s="313"/>
      <c r="T1023" s="313"/>
    </row>
    <row r="1024" spans="1:20" ht="15" customHeight="1">
      <c r="A1024" s="313" t="s">
        <v>258</v>
      </c>
      <c r="B1024" s="313" t="s">
        <v>316</v>
      </c>
      <c r="C1024" s="313" t="s">
        <v>7</v>
      </c>
      <c r="D1024" s="313" t="s">
        <v>417</v>
      </c>
      <c r="E1024" s="313" t="s">
        <v>13</v>
      </c>
      <c r="F1024" s="313" t="s">
        <v>11</v>
      </c>
      <c r="G1024" s="313"/>
      <c r="H1024" s="313"/>
      <c r="I1024" s="313"/>
      <c r="J1024" s="313"/>
      <c r="K1024" s="313"/>
      <c r="L1024" s="313"/>
      <c r="M1024" s="313"/>
      <c r="N1024" s="313"/>
      <c r="O1024" s="313"/>
      <c r="P1024" s="313"/>
      <c r="Q1024" s="313"/>
      <c r="R1024" s="313">
        <v>445</v>
      </c>
      <c r="S1024" s="313"/>
      <c r="T1024" s="313"/>
    </row>
    <row r="1025" spans="1:20" ht="15" customHeight="1">
      <c r="A1025" s="313" t="s">
        <v>258</v>
      </c>
      <c r="B1025" s="313" t="s">
        <v>312</v>
      </c>
      <c r="C1025" s="313" t="s">
        <v>7</v>
      </c>
      <c r="D1025" s="313" t="s">
        <v>417</v>
      </c>
      <c r="E1025" s="313" t="s">
        <v>13</v>
      </c>
      <c r="F1025" s="313" t="s">
        <v>11</v>
      </c>
      <c r="G1025" s="313"/>
      <c r="H1025" s="313"/>
      <c r="I1025" s="313"/>
      <c r="J1025" s="313"/>
      <c r="K1025" s="313"/>
      <c r="L1025" s="313"/>
      <c r="M1025" s="313"/>
      <c r="N1025" s="313"/>
      <c r="O1025" s="313"/>
      <c r="P1025" s="313"/>
      <c r="Q1025" s="313"/>
      <c r="R1025" s="313">
        <v>907</v>
      </c>
      <c r="S1025" s="313"/>
      <c r="T1025" s="313"/>
    </row>
    <row r="1026" spans="1:20" ht="15" customHeight="1">
      <c r="A1026" s="313" t="s">
        <v>259</v>
      </c>
      <c r="B1026" s="313" t="s">
        <v>332</v>
      </c>
      <c r="C1026" s="313" t="s">
        <v>7</v>
      </c>
      <c r="D1026" s="313" t="s">
        <v>417</v>
      </c>
      <c r="E1026" s="313" t="s">
        <v>13</v>
      </c>
      <c r="F1026" s="313" t="s">
        <v>11</v>
      </c>
      <c r="G1026" s="313" t="s">
        <v>417</v>
      </c>
      <c r="H1026" s="313" t="s">
        <v>427</v>
      </c>
      <c r="I1026" s="313" t="s">
        <v>251</v>
      </c>
      <c r="J1026" s="313"/>
      <c r="K1026" s="313" t="s">
        <v>339</v>
      </c>
      <c r="L1026" s="313" t="s">
        <v>370</v>
      </c>
      <c r="M1026" s="313" t="s">
        <v>48</v>
      </c>
      <c r="N1026" s="313"/>
      <c r="O1026" s="313" t="s">
        <v>341</v>
      </c>
      <c r="P1026" s="313" t="s">
        <v>342</v>
      </c>
      <c r="Q1026" s="313" t="s">
        <v>343</v>
      </c>
      <c r="R1026" s="313">
        <v>292</v>
      </c>
      <c r="S1026" s="313"/>
      <c r="T1026" s="313"/>
    </row>
    <row r="1027" spans="1:20" ht="15" customHeight="1">
      <c r="A1027" s="313" t="s">
        <v>259</v>
      </c>
      <c r="B1027" s="313" t="s">
        <v>314</v>
      </c>
      <c r="C1027" s="313" t="s">
        <v>7</v>
      </c>
      <c r="D1027" s="313" t="s">
        <v>417</v>
      </c>
      <c r="E1027" s="313" t="s">
        <v>13</v>
      </c>
      <c r="F1027" s="313" t="s">
        <v>11</v>
      </c>
      <c r="G1027" s="313" t="s">
        <v>449</v>
      </c>
      <c r="H1027" s="313" t="s">
        <v>748</v>
      </c>
      <c r="I1027" s="313" t="s">
        <v>251</v>
      </c>
      <c r="J1027" s="313" t="s">
        <v>730</v>
      </c>
      <c r="K1027" s="313" t="s">
        <v>702</v>
      </c>
      <c r="L1027" s="313" t="s">
        <v>749</v>
      </c>
      <c r="M1027" s="313" t="s">
        <v>48</v>
      </c>
      <c r="N1027" s="313"/>
      <c r="O1027" s="313" t="s">
        <v>348</v>
      </c>
      <c r="P1027" s="313" t="s">
        <v>699</v>
      </c>
      <c r="Q1027" s="313" t="s">
        <v>343</v>
      </c>
      <c r="R1027" s="313">
        <v>321</v>
      </c>
      <c r="S1027" s="313"/>
      <c r="T1027" s="313"/>
    </row>
    <row r="1028" spans="1:20" ht="15" customHeight="1">
      <c r="A1028" s="313" t="s">
        <v>259</v>
      </c>
      <c r="B1028" s="313" t="s">
        <v>317</v>
      </c>
      <c r="C1028" s="313" t="s">
        <v>7</v>
      </c>
      <c r="D1028" s="313" t="s">
        <v>417</v>
      </c>
      <c r="E1028" s="313" t="s">
        <v>13</v>
      </c>
      <c r="F1028" s="313" t="s">
        <v>11</v>
      </c>
      <c r="G1028" s="313" t="s">
        <v>449</v>
      </c>
      <c r="H1028" s="313" t="s">
        <v>750</v>
      </c>
      <c r="I1028" s="313" t="s">
        <v>251</v>
      </c>
      <c r="J1028" s="313" t="s">
        <v>730</v>
      </c>
      <c r="K1028" s="313" t="s">
        <v>702</v>
      </c>
      <c r="L1028" s="313" t="s">
        <v>751</v>
      </c>
      <c r="M1028" s="313" t="s">
        <v>48</v>
      </c>
      <c r="N1028" s="313"/>
      <c r="O1028" s="313" t="s">
        <v>348</v>
      </c>
      <c r="P1028" s="313" t="s">
        <v>699</v>
      </c>
      <c r="Q1028" s="313" t="s">
        <v>343</v>
      </c>
      <c r="R1028" s="313">
        <v>278</v>
      </c>
      <c r="S1028" s="313"/>
      <c r="T1028" s="313"/>
    </row>
    <row r="1029" spans="1:20" ht="15" customHeight="1">
      <c r="A1029" s="313" t="s">
        <v>259</v>
      </c>
      <c r="B1029" s="313" t="s">
        <v>318</v>
      </c>
      <c r="C1029" s="313" t="s">
        <v>7</v>
      </c>
      <c r="D1029" s="313" t="s">
        <v>417</v>
      </c>
      <c r="E1029" s="313" t="s">
        <v>13</v>
      </c>
      <c r="F1029" s="313" t="s">
        <v>11</v>
      </c>
      <c r="G1029" s="313" t="s">
        <v>449</v>
      </c>
      <c r="H1029" s="313" t="s">
        <v>752</v>
      </c>
      <c r="I1029" s="313" t="s">
        <v>251</v>
      </c>
      <c r="J1029" s="313" t="s">
        <v>730</v>
      </c>
      <c r="K1029" s="313" t="s">
        <v>702</v>
      </c>
      <c r="L1029" s="313" t="s">
        <v>753</v>
      </c>
      <c r="M1029" s="313" t="s">
        <v>48</v>
      </c>
      <c r="N1029" s="313"/>
      <c r="O1029" s="313" t="s">
        <v>348</v>
      </c>
      <c r="P1029" s="313" t="s">
        <v>699</v>
      </c>
      <c r="Q1029" s="313" t="s">
        <v>343</v>
      </c>
      <c r="R1029" s="313">
        <v>74.099999999999994</v>
      </c>
      <c r="S1029" s="313"/>
      <c r="T1029" s="313"/>
    </row>
    <row r="1030" spans="1:20" ht="15" customHeight="1">
      <c r="A1030" s="313" t="s">
        <v>259</v>
      </c>
      <c r="B1030" s="313" t="s">
        <v>313</v>
      </c>
      <c r="C1030" s="313" t="s">
        <v>7</v>
      </c>
      <c r="D1030" s="313" t="s">
        <v>417</v>
      </c>
      <c r="E1030" s="313" t="s">
        <v>13</v>
      </c>
      <c r="F1030" s="313" t="s">
        <v>11</v>
      </c>
      <c r="G1030" s="313"/>
      <c r="H1030" s="313"/>
      <c r="I1030" s="313"/>
      <c r="J1030" s="313"/>
      <c r="K1030" s="313"/>
      <c r="L1030" s="313"/>
      <c r="M1030" s="313"/>
      <c r="N1030" s="313"/>
      <c r="O1030" s="313"/>
      <c r="P1030" s="313"/>
      <c r="Q1030" s="313"/>
      <c r="R1030" s="313">
        <v>673</v>
      </c>
      <c r="S1030" s="313"/>
      <c r="T1030" s="313"/>
    </row>
    <row r="1031" spans="1:20" ht="15" customHeight="1">
      <c r="A1031" s="313" t="s">
        <v>259</v>
      </c>
      <c r="B1031" s="313" t="s">
        <v>316</v>
      </c>
      <c r="C1031" s="313" t="s">
        <v>7</v>
      </c>
      <c r="D1031" s="313" t="s">
        <v>417</v>
      </c>
      <c r="E1031" s="313" t="s">
        <v>13</v>
      </c>
      <c r="F1031" s="313" t="s">
        <v>11</v>
      </c>
      <c r="G1031" s="313" t="s">
        <v>449</v>
      </c>
      <c r="H1031" s="313" t="s">
        <v>750</v>
      </c>
      <c r="I1031" s="313" t="s">
        <v>251</v>
      </c>
      <c r="J1031" s="313" t="s">
        <v>730</v>
      </c>
      <c r="K1031" s="313" t="s">
        <v>702</v>
      </c>
      <c r="L1031" s="313" t="s">
        <v>751</v>
      </c>
      <c r="M1031" s="313" t="s">
        <v>48</v>
      </c>
      <c r="N1031" s="313"/>
      <c r="O1031" s="313" t="s">
        <v>348</v>
      </c>
      <c r="P1031" s="313" t="s">
        <v>699</v>
      </c>
      <c r="Q1031" s="313" t="s">
        <v>343</v>
      </c>
      <c r="R1031" s="313">
        <v>352</v>
      </c>
      <c r="S1031" s="313"/>
      <c r="T1031" s="313"/>
    </row>
    <row r="1032" spans="1:20" ht="15" customHeight="1">
      <c r="A1032" s="313" t="s">
        <v>259</v>
      </c>
      <c r="B1032" s="313" t="s">
        <v>312</v>
      </c>
      <c r="C1032" s="313" t="s">
        <v>7</v>
      </c>
      <c r="D1032" s="313" t="s">
        <v>417</v>
      </c>
      <c r="E1032" s="313" t="s">
        <v>13</v>
      </c>
      <c r="F1032" s="313" t="s">
        <v>11</v>
      </c>
      <c r="G1032" s="313"/>
      <c r="H1032" s="313"/>
      <c r="I1032" s="313"/>
      <c r="J1032" s="313"/>
      <c r="K1032" s="313"/>
      <c r="L1032" s="313"/>
      <c r="M1032" s="313"/>
      <c r="N1032" s="313"/>
      <c r="O1032" s="313"/>
      <c r="P1032" s="313"/>
      <c r="Q1032" s="313"/>
      <c r="R1032" s="313">
        <v>673</v>
      </c>
      <c r="S1032" s="313"/>
      <c r="T1032" s="313"/>
    </row>
    <row r="1033" spans="1:20" ht="15" customHeight="1">
      <c r="A1033" s="313" t="s">
        <v>259</v>
      </c>
      <c r="B1033" s="313" t="s">
        <v>315</v>
      </c>
      <c r="C1033" s="313" t="s">
        <v>7</v>
      </c>
      <c r="D1033" s="313" t="s">
        <v>417</v>
      </c>
      <c r="E1033" s="313" t="s">
        <v>13</v>
      </c>
      <c r="F1033" s="313" t="s">
        <v>11</v>
      </c>
      <c r="G1033" s="313"/>
      <c r="H1033" s="313"/>
      <c r="I1033" s="313"/>
      <c r="J1033" s="313"/>
      <c r="K1033" s="313"/>
      <c r="L1033" s="313"/>
      <c r="M1033" s="313"/>
      <c r="N1033" s="313"/>
      <c r="O1033" s="313"/>
      <c r="P1033" s="313"/>
      <c r="Q1033" s="313"/>
      <c r="R1033" s="313">
        <v>321</v>
      </c>
      <c r="S1033" s="313"/>
      <c r="T1033" s="313"/>
    </row>
    <row r="1034" spans="1:20" ht="15" customHeight="1">
      <c r="A1034" s="313" t="s">
        <v>260</v>
      </c>
      <c r="B1034" s="313" t="s">
        <v>332</v>
      </c>
      <c r="C1034" s="313" t="s">
        <v>7</v>
      </c>
      <c r="D1034" s="313" t="s">
        <v>417</v>
      </c>
      <c r="E1034" s="313" t="s">
        <v>13</v>
      </c>
      <c r="F1034" s="313" t="s">
        <v>11</v>
      </c>
      <c r="G1034" s="313"/>
      <c r="H1034" s="313"/>
      <c r="I1034" s="313"/>
      <c r="J1034" s="313"/>
      <c r="K1034" s="313"/>
      <c r="L1034" s="313"/>
      <c r="M1034" s="313"/>
      <c r="N1034" s="313"/>
      <c r="O1034" s="313"/>
      <c r="P1034" s="313"/>
      <c r="Q1034" s="313"/>
      <c r="R1034" s="313">
        <v>133</v>
      </c>
      <c r="S1034" s="313">
        <v>0</v>
      </c>
      <c r="T1034" s="313">
        <v>292</v>
      </c>
    </row>
    <row r="1035" spans="1:20" ht="15" customHeight="1">
      <c r="A1035" s="313" t="s">
        <v>260</v>
      </c>
      <c r="B1035" s="313" t="s">
        <v>314</v>
      </c>
      <c r="C1035" s="313" t="s">
        <v>7</v>
      </c>
      <c r="D1035" s="313" t="s">
        <v>417</v>
      </c>
      <c r="E1035" s="313" t="s">
        <v>13</v>
      </c>
      <c r="F1035" s="313" t="s">
        <v>11</v>
      </c>
      <c r="G1035" s="313"/>
      <c r="H1035" s="313"/>
      <c r="I1035" s="313"/>
      <c r="J1035" s="313"/>
      <c r="K1035" s="313"/>
      <c r="L1035" s="313"/>
      <c r="M1035" s="313"/>
      <c r="N1035" s="313"/>
      <c r="O1035" s="313"/>
      <c r="P1035" s="313"/>
      <c r="Q1035" s="313"/>
      <c r="R1035" s="313">
        <v>146</v>
      </c>
      <c r="S1035" s="313">
        <v>0</v>
      </c>
      <c r="T1035" s="313">
        <v>321</v>
      </c>
    </row>
    <row r="1036" spans="1:20" ht="15" customHeight="1">
      <c r="A1036" s="313" t="s">
        <v>260</v>
      </c>
      <c r="B1036" s="313" t="s">
        <v>317</v>
      </c>
      <c r="C1036" s="313" t="s">
        <v>7</v>
      </c>
      <c r="D1036" s="313" t="s">
        <v>417</v>
      </c>
      <c r="E1036" s="313" t="s">
        <v>13</v>
      </c>
      <c r="F1036" s="313" t="s">
        <v>11</v>
      </c>
      <c r="G1036" s="313"/>
      <c r="H1036" s="313"/>
      <c r="I1036" s="313"/>
      <c r="J1036" s="313"/>
      <c r="K1036" s="313"/>
      <c r="L1036" s="313"/>
      <c r="M1036" s="313"/>
      <c r="N1036" s="313"/>
      <c r="O1036" s="313"/>
      <c r="P1036" s="313"/>
      <c r="Q1036" s="313"/>
      <c r="R1036" s="313">
        <v>126</v>
      </c>
      <c r="S1036" s="313">
        <v>0</v>
      </c>
      <c r="T1036" s="313">
        <v>278</v>
      </c>
    </row>
    <row r="1037" spans="1:20" ht="15" customHeight="1">
      <c r="A1037" s="313" t="s">
        <v>260</v>
      </c>
      <c r="B1037" s="313" t="s">
        <v>318</v>
      </c>
      <c r="C1037" s="313" t="s">
        <v>7</v>
      </c>
      <c r="D1037" s="313" t="s">
        <v>417</v>
      </c>
      <c r="E1037" s="313" t="s">
        <v>13</v>
      </c>
      <c r="F1037" s="313" t="s">
        <v>11</v>
      </c>
      <c r="G1037" s="313"/>
      <c r="H1037" s="313"/>
      <c r="I1037" s="313"/>
      <c r="J1037" s="313"/>
      <c r="K1037" s="313"/>
      <c r="L1037" s="313"/>
      <c r="M1037" s="313"/>
      <c r="N1037" s="313"/>
      <c r="O1037" s="313"/>
      <c r="P1037" s="313"/>
      <c r="Q1037" s="313"/>
      <c r="R1037" s="313">
        <v>33.700000000000003</v>
      </c>
      <c r="S1037" s="313">
        <v>0</v>
      </c>
      <c r="T1037" s="313">
        <v>74.099999999999994</v>
      </c>
    </row>
    <row r="1038" spans="1:20" ht="15" customHeight="1">
      <c r="A1038" s="313" t="s">
        <v>260</v>
      </c>
      <c r="B1038" s="313" t="s">
        <v>313</v>
      </c>
      <c r="C1038" s="313" t="s">
        <v>7</v>
      </c>
      <c r="D1038" s="313" t="s">
        <v>417</v>
      </c>
      <c r="E1038" s="313" t="s">
        <v>13</v>
      </c>
      <c r="F1038" s="313" t="s">
        <v>11</v>
      </c>
      <c r="G1038" s="313"/>
      <c r="H1038" s="313"/>
      <c r="I1038" s="313"/>
      <c r="J1038" s="313"/>
      <c r="K1038" s="313"/>
      <c r="L1038" s="313"/>
      <c r="M1038" s="313"/>
      <c r="N1038" s="313"/>
      <c r="O1038" s="313"/>
      <c r="P1038" s="313"/>
      <c r="Q1038" s="313"/>
      <c r="R1038" s="313">
        <v>306</v>
      </c>
      <c r="S1038" s="313">
        <v>0</v>
      </c>
      <c r="T1038" s="313">
        <v>352</v>
      </c>
    </row>
    <row r="1039" spans="1:20" ht="15" customHeight="1">
      <c r="A1039" s="313" t="s">
        <v>260</v>
      </c>
      <c r="B1039" s="313" t="s">
        <v>316</v>
      </c>
      <c r="C1039" s="313" t="s">
        <v>7</v>
      </c>
      <c r="D1039" s="313" t="s">
        <v>417</v>
      </c>
      <c r="E1039" s="313" t="s">
        <v>13</v>
      </c>
      <c r="F1039" s="313" t="s">
        <v>11</v>
      </c>
      <c r="G1039" s="313"/>
      <c r="H1039" s="313"/>
      <c r="I1039" s="313"/>
      <c r="J1039" s="313"/>
      <c r="K1039" s="313"/>
      <c r="L1039" s="313"/>
      <c r="M1039" s="313"/>
      <c r="N1039" s="313"/>
      <c r="O1039" s="313"/>
      <c r="P1039" s="313"/>
      <c r="Q1039" s="313"/>
      <c r="R1039" s="313">
        <v>160</v>
      </c>
      <c r="S1039" s="313">
        <v>0</v>
      </c>
      <c r="T1039" s="313">
        <v>278</v>
      </c>
    </row>
    <row r="1040" spans="1:20" ht="15" customHeight="1">
      <c r="A1040" s="313" t="s">
        <v>260</v>
      </c>
      <c r="B1040" s="313" t="s">
        <v>312</v>
      </c>
      <c r="C1040" s="313" t="s">
        <v>7</v>
      </c>
      <c r="D1040" s="313" t="s">
        <v>417</v>
      </c>
      <c r="E1040" s="313" t="s">
        <v>13</v>
      </c>
      <c r="F1040" s="313" t="s">
        <v>11</v>
      </c>
      <c r="G1040" s="313"/>
      <c r="H1040" s="313"/>
      <c r="I1040" s="313"/>
      <c r="J1040" s="313"/>
      <c r="K1040" s="313"/>
      <c r="L1040" s="313"/>
      <c r="M1040" s="313"/>
      <c r="N1040" s="313"/>
      <c r="O1040" s="313"/>
      <c r="P1040" s="313"/>
      <c r="Q1040" s="313"/>
      <c r="R1040" s="313">
        <v>306</v>
      </c>
      <c r="S1040" s="313">
        <v>0</v>
      </c>
      <c r="T1040" s="313">
        <v>352</v>
      </c>
    </row>
    <row r="1041" spans="1:20" ht="15" customHeight="1">
      <c r="A1041" s="313" t="s">
        <v>260</v>
      </c>
      <c r="B1041" s="313" t="s">
        <v>315</v>
      </c>
      <c r="C1041" s="313" t="s">
        <v>7</v>
      </c>
      <c r="D1041" s="313" t="s">
        <v>417</v>
      </c>
      <c r="E1041" s="313" t="s">
        <v>13</v>
      </c>
      <c r="F1041" s="313" t="s">
        <v>11</v>
      </c>
      <c r="G1041" s="313"/>
      <c r="H1041" s="313"/>
      <c r="I1041" s="313"/>
      <c r="J1041" s="313"/>
      <c r="K1041" s="313"/>
      <c r="L1041" s="313"/>
      <c r="M1041" s="313"/>
      <c r="N1041" s="313"/>
      <c r="O1041" s="313"/>
      <c r="P1041" s="313"/>
      <c r="Q1041" s="313"/>
      <c r="R1041" s="313">
        <v>146</v>
      </c>
      <c r="S1041" s="313">
        <v>0</v>
      </c>
      <c r="T1041" s="313">
        <v>321</v>
      </c>
    </row>
    <row r="1042" spans="1:20" ht="15" customHeight="1">
      <c r="A1042" s="313" t="s">
        <v>261</v>
      </c>
      <c r="B1042" s="313" t="s">
        <v>332</v>
      </c>
      <c r="C1042" s="313" t="s">
        <v>7</v>
      </c>
      <c r="D1042" s="313" t="s">
        <v>417</v>
      </c>
      <c r="E1042" s="313" t="s">
        <v>13</v>
      </c>
      <c r="F1042" s="313" t="s">
        <v>11</v>
      </c>
      <c r="G1042" s="313"/>
      <c r="H1042" s="313"/>
      <c r="I1042" s="313"/>
      <c r="J1042" s="313"/>
      <c r="K1042" s="313"/>
      <c r="L1042" s="313"/>
      <c r="M1042" s="313"/>
      <c r="N1042" s="313"/>
      <c r="O1042" s="313"/>
      <c r="P1042" s="313"/>
      <c r="Q1042" s="313"/>
      <c r="R1042" s="313">
        <v>133</v>
      </c>
      <c r="S1042" s="313">
        <v>0</v>
      </c>
      <c r="T1042" s="313">
        <v>292</v>
      </c>
    </row>
    <row r="1043" spans="1:20" ht="15" customHeight="1">
      <c r="A1043" s="313" t="s">
        <v>261</v>
      </c>
      <c r="B1043" s="313" t="s">
        <v>314</v>
      </c>
      <c r="C1043" s="313" t="s">
        <v>7</v>
      </c>
      <c r="D1043" s="313" t="s">
        <v>417</v>
      </c>
      <c r="E1043" s="313" t="s">
        <v>13</v>
      </c>
      <c r="F1043" s="313" t="s">
        <v>11</v>
      </c>
      <c r="G1043" s="313"/>
      <c r="H1043" s="313"/>
      <c r="I1043" s="313"/>
      <c r="J1043" s="313"/>
      <c r="K1043" s="313"/>
      <c r="L1043" s="313"/>
      <c r="M1043" s="313"/>
      <c r="N1043" s="313"/>
      <c r="O1043" s="313"/>
      <c r="P1043" s="313"/>
      <c r="Q1043" s="313"/>
      <c r="R1043" s="313">
        <v>146</v>
      </c>
      <c r="S1043" s="313">
        <v>0</v>
      </c>
      <c r="T1043" s="313">
        <v>321</v>
      </c>
    </row>
    <row r="1044" spans="1:20" ht="15" customHeight="1">
      <c r="A1044" s="313" t="s">
        <v>261</v>
      </c>
      <c r="B1044" s="313" t="s">
        <v>317</v>
      </c>
      <c r="C1044" s="313" t="s">
        <v>7</v>
      </c>
      <c r="D1044" s="313" t="s">
        <v>417</v>
      </c>
      <c r="E1044" s="313" t="s">
        <v>13</v>
      </c>
      <c r="F1044" s="313" t="s">
        <v>11</v>
      </c>
      <c r="G1044" s="313"/>
      <c r="H1044" s="313"/>
      <c r="I1044" s="313"/>
      <c r="J1044" s="313"/>
      <c r="K1044" s="313"/>
      <c r="L1044" s="313"/>
      <c r="M1044" s="313"/>
      <c r="N1044" s="313"/>
      <c r="O1044" s="313"/>
      <c r="P1044" s="313"/>
      <c r="Q1044" s="313"/>
      <c r="R1044" s="313">
        <v>126</v>
      </c>
      <c r="S1044" s="313">
        <v>0</v>
      </c>
      <c r="T1044" s="313">
        <v>278</v>
      </c>
    </row>
    <row r="1045" spans="1:20" ht="15" customHeight="1">
      <c r="A1045" s="313" t="s">
        <v>261</v>
      </c>
      <c r="B1045" s="313" t="s">
        <v>318</v>
      </c>
      <c r="C1045" s="313" t="s">
        <v>7</v>
      </c>
      <c r="D1045" s="313" t="s">
        <v>417</v>
      </c>
      <c r="E1045" s="313" t="s">
        <v>13</v>
      </c>
      <c r="F1045" s="313" t="s">
        <v>11</v>
      </c>
      <c r="G1045" s="313"/>
      <c r="H1045" s="313"/>
      <c r="I1045" s="313"/>
      <c r="J1045" s="313"/>
      <c r="K1045" s="313"/>
      <c r="L1045" s="313"/>
      <c r="M1045" s="313"/>
      <c r="N1045" s="313"/>
      <c r="O1045" s="313"/>
      <c r="P1045" s="313"/>
      <c r="Q1045" s="313"/>
      <c r="R1045" s="313">
        <v>33.700000000000003</v>
      </c>
      <c r="S1045" s="313">
        <v>0</v>
      </c>
      <c r="T1045" s="313">
        <v>74.099999999999994</v>
      </c>
    </row>
    <row r="1046" spans="1:20" ht="15" customHeight="1">
      <c r="A1046" s="313" t="s">
        <v>261</v>
      </c>
      <c r="B1046" s="313" t="s">
        <v>313</v>
      </c>
      <c r="C1046" s="313" t="s">
        <v>7</v>
      </c>
      <c r="D1046" s="313" t="s">
        <v>417</v>
      </c>
      <c r="E1046" s="313" t="s">
        <v>13</v>
      </c>
      <c r="F1046" s="313" t="s">
        <v>11</v>
      </c>
      <c r="G1046" s="313"/>
      <c r="H1046" s="313"/>
      <c r="I1046" s="313"/>
      <c r="J1046" s="313"/>
      <c r="K1046" s="313"/>
      <c r="L1046" s="313"/>
      <c r="M1046" s="313"/>
      <c r="N1046" s="313"/>
      <c r="O1046" s="313"/>
      <c r="P1046" s="313"/>
      <c r="Q1046" s="313"/>
      <c r="R1046" s="313">
        <v>306</v>
      </c>
      <c r="S1046" s="313">
        <v>0</v>
      </c>
      <c r="T1046" s="313">
        <v>352</v>
      </c>
    </row>
    <row r="1047" spans="1:20" ht="15" customHeight="1">
      <c r="A1047" s="313" t="s">
        <v>261</v>
      </c>
      <c r="B1047" s="313" t="s">
        <v>316</v>
      </c>
      <c r="C1047" s="313" t="s">
        <v>7</v>
      </c>
      <c r="D1047" s="313" t="s">
        <v>417</v>
      </c>
      <c r="E1047" s="313" t="s">
        <v>13</v>
      </c>
      <c r="F1047" s="313" t="s">
        <v>11</v>
      </c>
      <c r="G1047" s="313"/>
      <c r="H1047" s="313"/>
      <c r="I1047" s="313"/>
      <c r="J1047" s="313"/>
      <c r="K1047" s="313"/>
      <c r="L1047" s="313"/>
      <c r="M1047" s="313"/>
      <c r="N1047" s="313"/>
      <c r="O1047" s="313"/>
      <c r="P1047" s="313"/>
      <c r="Q1047" s="313"/>
      <c r="R1047" s="313">
        <v>160</v>
      </c>
      <c r="S1047" s="313">
        <v>0</v>
      </c>
      <c r="T1047" s="313">
        <v>278</v>
      </c>
    </row>
    <row r="1048" spans="1:20" ht="15" customHeight="1">
      <c r="A1048" s="313" t="s">
        <v>261</v>
      </c>
      <c r="B1048" s="313" t="s">
        <v>312</v>
      </c>
      <c r="C1048" s="313" t="s">
        <v>7</v>
      </c>
      <c r="D1048" s="313" t="s">
        <v>417</v>
      </c>
      <c r="E1048" s="313" t="s">
        <v>13</v>
      </c>
      <c r="F1048" s="313" t="s">
        <v>11</v>
      </c>
      <c r="G1048" s="313"/>
      <c r="H1048" s="313"/>
      <c r="I1048" s="313"/>
      <c r="J1048" s="313"/>
      <c r="K1048" s="313"/>
      <c r="L1048" s="313"/>
      <c r="M1048" s="313"/>
      <c r="N1048" s="313"/>
      <c r="O1048" s="313"/>
      <c r="P1048" s="313"/>
      <c r="Q1048" s="313"/>
      <c r="R1048" s="313">
        <v>306</v>
      </c>
      <c r="S1048" s="313">
        <v>0</v>
      </c>
      <c r="T1048" s="313">
        <v>352</v>
      </c>
    </row>
    <row r="1049" spans="1:20" ht="15" customHeight="1">
      <c r="A1049" s="313" t="s">
        <v>261</v>
      </c>
      <c r="B1049" s="313" t="s">
        <v>315</v>
      </c>
      <c r="C1049" s="313" t="s">
        <v>7</v>
      </c>
      <c r="D1049" s="313" t="s">
        <v>417</v>
      </c>
      <c r="E1049" s="313" t="s">
        <v>13</v>
      </c>
      <c r="F1049" s="313" t="s">
        <v>11</v>
      </c>
      <c r="G1049" s="313"/>
      <c r="H1049" s="313"/>
      <c r="I1049" s="313"/>
      <c r="J1049" s="313"/>
      <c r="K1049" s="313"/>
      <c r="L1049" s="313"/>
      <c r="M1049" s="313"/>
      <c r="N1049" s="313"/>
      <c r="O1049" s="313"/>
      <c r="P1049" s="313"/>
      <c r="Q1049" s="313"/>
      <c r="R1049" s="313">
        <v>146</v>
      </c>
      <c r="S1049" s="313">
        <v>0</v>
      </c>
      <c r="T1049" s="313">
        <v>321</v>
      </c>
    </row>
    <row r="1050" spans="1:20" ht="15" customHeight="1">
      <c r="A1050" s="313" t="s">
        <v>263</v>
      </c>
      <c r="B1050" s="313" t="s">
        <v>332</v>
      </c>
      <c r="C1050" s="313" t="s">
        <v>7</v>
      </c>
      <c r="D1050" s="313" t="s">
        <v>417</v>
      </c>
      <c r="E1050" s="313" t="s">
        <v>13</v>
      </c>
      <c r="F1050" s="313" t="s">
        <v>11</v>
      </c>
      <c r="G1050" s="313"/>
      <c r="H1050" s="313"/>
      <c r="I1050" s="313"/>
      <c r="J1050" s="313"/>
      <c r="K1050" s="313"/>
      <c r="L1050" s="313"/>
      <c r="M1050" s="313"/>
      <c r="N1050" s="313"/>
      <c r="O1050" s="313"/>
      <c r="P1050" s="313"/>
      <c r="Q1050" s="313"/>
      <c r="R1050" s="313">
        <v>133</v>
      </c>
      <c r="S1050" s="313">
        <v>0</v>
      </c>
      <c r="T1050" s="313">
        <v>292</v>
      </c>
    </row>
    <row r="1051" spans="1:20" ht="15" customHeight="1">
      <c r="A1051" s="313" t="s">
        <v>263</v>
      </c>
      <c r="B1051" s="313" t="s">
        <v>314</v>
      </c>
      <c r="C1051" s="313" t="s">
        <v>7</v>
      </c>
      <c r="D1051" s="313" t="s">
        <v>417</v>
      </c>
      <c r="E1051" s="313" t="s">
        <v>13</v>
      </c>
      <c r="F1051" s="313" t="s">
        <v>11</v>
      </c>
      <c r="G1051" s="313"/>
      <c r="H1051" s="313"/>
      <c r="I1051" s="313"/>
      <c r="J1051" s="313"/>
      <c r="K1051" s="313"/>
      <c r="L1051" s="313"/>
      <c r="M1051" s="313"/>
      <c r="N1051" s="313"/>
      <c r="O1051" s="313"/>
      <c r="P1051" s="313"/>
      <c r="Q1051" s="313"/>
      <c r="R1051" s="313">
        <v>146</v>
      </c>
      <c r="S1051" s="313">
        <v>0</v>
      </c>
      <c r="T1051" s="313">
        <v>321</v>
      </c>
    </row>
    <row r="1052" spans="1:20" ht="15" customHeight="1">
      <c r="A1052" s="313" t="s">
        <v>263</v>
      </c>
      <c r="B1052" s="313" t="s">
        <v>317</v>
      </c>
      <c r="C1052" s="313" t="s">
        <v>7</v>
      </c>
      <c r="D1052" s="313" t="s">
        <v>417</v>
      </c>
      <c r="E1052" s="313" t="s">
        <v>13</v>
      </c>
      <c r="F1052" s="313" t="s">
        <v>11</v>
      </c>
      <c r="G1052" s="313"/>
      <c r="H1052" s="313"/>
      <c r="I1052" s="313"/>
      <c r="J1052" s="313"/>
      <c r="K1052" s="313"/>
      <c r="L1052" s="313"/>
      <c r="M1052" s="313"/>
      <c r="N1052" s="313"/>
      <c r="O1052" s="313"/>
      <c r="P1052" s="313"/>
      <c r="Q1052" s="313"/>
      <c r="R1052" s="313">
        <v>126</v>
      </c>
      <c r="S1052" s="313">
        <v>0</v>
      </c>
      <c r="T1052" s="313">
        <v>278</v>
      </c>
    </row>
    <row r="1053" spans="1:20" ht="15" customHeight="1">
      <c r="A1053" s="313" t="s">
        <v>263</v>
      </c>
      <c r="B1053" s="313" t="s">
        <v>318</v>
      </c>
      <c r="C1053" s="313" t="s">
        <v>7</v>
      </c>
      <c r="D1053" s="313" t="s">
        <v>417</v>
      </c>
      <c r="E1053" s="313" t="s">
        <v>13</v>
      </c>
      <c r="F1053" s="313" t="s">
        <v>11</v>
      </c>
      <c r="G1053" s="313"/>
      <c r="H1053" s="313"/>
      <c r="I1053" s="313"/>
      <c r="J1053" s="313"/>
      <c r="K1053" s="313"/>
      <c r="L1053" s="313"/>
      <c r="M1053" s="313"/>
      <c r="N1053" s="313"/>
      <c r="O1053" s="313"/>
      <c r="P1053" s="313"/>
      <c r="Q1053" s="313"/>
      <c r="R1053" s="313">
        <v>33.700000000000003</v>
      </c>
      <c r="S1053" s="313">
        <v>0</v>
      </c>
      <c r="T1053" s="313">
        <v>74.099999999999994</v>
      </c>
    </row>
    <row r="1054" spans="1:20" ht="15" customHeight="1">
      <c r="A1054" s="313" t="s">
        <v>263</v>
      </c>
      <c r="B1054" s="313" t="s">
        <v>313</v>
      </c>
      <c r="C1054" s="313" t="s">
        <v>7</v>
      </c>
      <c r="D1054" s="313" t="s">
        <v>417</v>
      </c>
      <c r="E1054" s="313" t="s">
        <v>13</v>
      </c>
      <c r="F1054" s="313" t="s">
        <v>11</v>
      </c>
      <c r="G1054" s="313"/>
      <c r="H1054" s="313"/>
      <c r="I1054" s="313"/>
      <c r="J1054" s="313"/>
      <c r="K1054" s="313"/>
      <c r="L1054" s="313"/>
      <c r="M1054" s="313"/>
      <c r="N1054" s="313"/>
      <c r="O1054" s="313"/>
      <c r="P1054" s="313"/>
      <c r="Q1054" s="313"/>
      <c r="R1054" s="313">
        <v>306</v>
      </c>
      <c r="S1054" s="313">
        <v>0</v>
      </c>
      <c r="T1054" s="313">
        <v>352</v>
      </c>
    </row>
    <row r="1055" spans="1:20" ht="15" customHeight="1">
      <c r="A1055" s="313" t="s">
        <v>263</v>
      </c>
      <c r="B1055" s="313" t="s">
        <v>316</v>
      </c>
      <c r="C1055" s="313" t="s">
        <v>7</v>
      </c>
      <c r="D1055" s="313" t="s">
        <v>417</v>
      </c>
      <c r="E1055" s="313" t="s">
        <v>13</v>
      </c>
      <c r="F1055" s="313" t="s">
        <v>11</v>
      </c>
      <c r="G1055" s="313"/>
      <c r="H1055" s="313"/>
      <c r="I1055" s="313"/>
      <c r="J1055" s="313"/>
      <c r="K1055" s="313"/>
      <c r="L1055" s="313"/>
      <c r="M1055" s="313"/>
      <c r="N1055" s="313"/>
      <c r="O1055" s="313"/>
      <c r="P1055" s="313"/>
      <c r="Q1055" s="313"/>
      <c r="R1055" s="313">
        <v>160</v>
      </c>
      <c r="S1055" s="313">
        <v>0</v>
      </c>
      <c r="T1055" s="313">
        <v>278</v>
      </c>
    </row>
    <row r="1056" spans="1:20" ht="15" customHeight="1">
      <c r="A1056" s="313" t="s">
        <v>263</v>
      </c>
      <c r="B1056" s="313" t="s">
        <v>312</v>
      </c>
      <c r="C1056" s="313" t="s">
        <v>7</v>
      </c>
      <c r="D1056" s="313" t="s">
        <v>417</v>
      </c>
      <c r="E1056" s="313" t="s">
        <v>13</v>
      </c>
      <c r="F1056" s="313" t="s">
        <v>11</v>
      </c>
      <c r="G1056" s="313"/>
      <c r="H1056" s="313"/>
      <c r="I1056" s="313"/>
      <c r="J1056" s="313"/>
      <c r="K1056" s="313"/>
      <c r="L1056" s="313"/>
      <c r="M1056" s="313"/>
      <c r="N1056" s="313"/>
      <c r="O1056" s="313"/>
      <c r="P1056" s="313"/>
      <c r="Q1056" s="313"/>
      <c r="R1056" s="313">
        <v>306</v>
      </c>
      <c r="S1056" s="313">
        <v>0</v>
      </c>
      <c r="T1056" s="313">
        <v>352</v>
      </c>
    </row>
    <row r="1057" spans="1:20" ht="15" customHeight="1">
      <c r="A1057" s="313" t="s">
        <v>263</v>
      </c>
      <c r="B1057" s="313" t="s">
        <v>315</v>
      </c>
      <c r="C1057" s="313" t="s">
        <v>7</v>
      </c>
      <c r="D1057" s="313" t="s">
        <v>417</v>
      </c>
      <c r="E1057" s="313" t="s">
        <v>13</v>
      </c>
      <c r="F1057" s="313" t="s">
        <v>11</v>
      </c>
      <c r="G1057" s="313"/>
      <c r="H1057" s="313"/>
      <c r="I1057" s="313"/>
      <c r="J1057" s="313"/>
      <c r="K1057" s="313"/>
      <c r="L1057" s="313"/>
      <c r="M1057" s="313"/>
      <c r="N1057" s="313"/>
      <c r="O1057" s="313"/>
      <c r="P1057" s="313"/>
      <c r="Q1057" s="313"/>
      <c r="R1057" s="313">
        <v>146</v>
      </c>
      <c r="S1057" s="313">
        <v>0</v>
      </c>
      <c r="T1057" s="313">
        <v>321</v>
      </c>
    </row>
    <row r="1058" spans="1:20" ht="15" customHeight="1">
      <c r="A1058" s="313" t="s">
        <v>265</v>
      </c>
      <c r="B1058" s="313" t="s">
        <v>332</v>
      </c>
      <c r="C1058" s="313" t="s">
        <v>7</v>
      </c>
      <c r="D1058" s="313" t="s">
        <v>417</v>
      </c>
      <c r="E1058" s="313" t="s">
        <v>13</v>
      </c>
      <c r="F1058" s="313" t="s">
        <v>11</v>
      </c>
      <c r="G1058" s="313"/>
      <c r="H1058" s="313"/>
      <c r="I1058" s="313"/>
      <c r="J1058" s="313"/>
      <c r="K1058" s="313"/>
      <c r="L1058" s="313"/>
      <c r="M1058" s="313"/>
      <c r="N1058" s="313"/>
      <c r="O1058" s="313"/>
      <c r="P1058" s="313"/>
      <c r="Q1058" s="313"/>
      <c r="R1058" s="313">
        <v>159</v>
      </c>
      <c r="S1058" s="313">
        <v>0</v>
      </c>
      <c r="T1058" s="313">
        <v>292</v>
      </c>
    </row>
    <row r="1059" spans="1:20" ht="15" customHeight="1">
      <c r="A1059" s="313" t="s">
        <v>265</v>
      </c>
      <c r="B1059" s="313" t="s">
        <v>314</v>
      </c>
      <c r="C1059" s="313" t="s">
        <v>7</v>
      </c>
      <c r="D1059" s="313" t="s">
        <v>417</v>
      </c>
      <c r="E1059" s="313" t="s">
        <v>13</v>
      </c>
      <c r="F1059" s="313" t="s">
        <v>11</v>
      </c>
      <c r="G1059" s="313"/>
      <c r="H1059" s="313"/>
      <c r="I1059" s="313"/>
      <c r="J1059" s="313"/>
      <c r="K1059" s="313"/>
      <c r="L1059" s="313"/>
      <c r="M1059" s="313"/>
      <c r="N1059" s="313"/>
      <c r="O1059" s="313"/>
      <c r="P1059" s="313"/>
      <c r="Q1059" s="313"/>
      <c r="R1059" s="313">
        <v>175</v>
      </c>
      <c r="S1059" s="313">
        <v>0</v>
      </c>
      <c r="T1059" s="313">
        <v>321</v>
      </c>
    </row>
    <row r="1060" spans="1:20" ht="15" customHeight="1">
      <c r="A1060" s="313" t="s">
        <v>265</v>
      </c>
      <c r="B1060" s="313" t="s">
        <v>317</v>
      </c>
      <c r="C1060" s="313" t="s">
        <v>7</v>
      </c>
      <c r="D1060" s="313" t="s">
        <v>417</v>
      </c>
      <c r="E1060" s="313" t="s">
        <v>13</v>
      </c>
      <c r="F1060" s="313" t="s">
        <v>11</v>
      </c>
      <c r="G1060" s="313"/>
      <c r="H1060" s="313"/>
      <c r="I1060" s="313"/>
      <c r="J1060" s="313"/>
      <c r="K1060" s="313"/>
      <c r="L1060" s="313"/>
      <c r="M1060" s="313"/>
      <c r="N1060" s="313"/>
      <c r="O1060" s="313"/>
      <c r="P1060" s="313"/>
      <c r="Q1060" s="313"/>
      <c r="R1060" s="313">
        <v>152</v>
      </c>
      <c r="S1060" s="313">
        <v>0</v>
      </c>
      <c r="T1060" s="313">
        <v>278</v>
      </c>
    </row>
    <row r="1061" spans="1:20" ht="15" customHeight="1">
      <c r="A1061" s="313" t="s">
        <v>265</v>
      </c>
      <c r="B1061" s="313" t="s">
        <v>318</v>
      </c>
      <c r="C1061" s="313" t="s">
        <v>7</v>
      </c>
      <c r="D1061" s="313" t="s">
        <v>417</v>
      </c>
      <c r="E1061" s="313" t="s">
        <v>13</v>
      </c>
      <c r="F1061" s="313" t="s">
        <v>11</v>
      </c>
      <c r="G1061" s="313"/>
      <c r="H1061" s="313"/>
      <c r="I1061" s="313"/>
      <c r="J1061" s="313"/>
      <c r="K1061" s="313"/>
      <c r="L1061" s="313"/>
      <c r="M1061" s="313"/>
      <c r="N1061" s="313"/>
      <c r="O1061" s="313"/>
      <c r="P1061" s="313"/>
      <c r="Q1061" s="313"/>
      <c r="R1061" s="313">
        <v>40.4</v>
      </c>
      <c r="S1061" s="313">
        <v>0</v>
      </c>
      <c r="T1061" s="313">
        <v>74.099999999999994</v>
      </c>
    </row>
    <row r="1062" spans="1:20" ht="15" customHeight="1">
      <c r="A1062" s="313" t="s">
        <v>265</v>
      </c>
      <c r="B1062" s="313" t="s">
        <v>313</v>
      </c>
      <c r="C1062" s="313" t="s">
        <v>7</v>
      </c>
      <c r="D1062" s="313" t="s">
        <v>417</v>
      </c>
      <c r="E1062" s="313" t="s">
        <v>13</v>
      </c>
      <c r="F1062" s="313" t="s">
        <v>11</v>
      </c>
      <c r="G1062" s="313"/>
      <c r="H1062" s="313"/>
      <c r="I1062" s="313"/>
      <c r="J1062" s="313"/>
      <c r="K1062" s="313"/>
      <c r="L1062" s="313"/>
      <c r="M1062" s="313"/>
      <c r="N1062" s="313"/>
      <c r="O1062" s="313"/>
      <c r="P1062" s="313"/>
      <c r="Q1062" s="313"/>
      <c r="R1062" s="313">
        <v>367</v>
      </c>
      <c r="S1062" s="313">
        <v>0</v>
      </c>
      <c r="T1062" s="313">
        <v>352</v>
      </c>
    </row>
    <row r="1063" spans="1:20" ht="15" customHeight="1">
      <c r="A1063" s="313" t="s">
        <v>265</v>
      </c>
      <c r="B1063" s="313" t="s">
        <v>316</v>
      </c>
      <c r="C1063" s="313" t="s">
        <v>7</v>
      </c>
      <c r="D1063" s="313" t="s">
        <v>417</v>
      </c>
      <c r="E1063" s="313" t="s">
        <v>13</v>
      </c>
      <c r="F1063" s="313" t="s">
        <v>11</v>
      </c>
      <c r="G1063" s="313"/>
      <c r="H1063" s="313"/>
      <c r="I1063" s="313"/>
      <c r="J1063" s="313"/>
      <c r="K1063" s="313"/>
      <c r="L1063" s="313"/>
      <c r="M1063" s="313"/>
      <c r="N1063" s="313"/>
      <c r="O1063" s="313"/>
      <c r="P1063" s="313"/>
      <c r="Q1063" s="313"/>
      <c r="R1063" s="313">
        <v>192</v>
      </c>
      <c r="S1063" s="313">
        <v>0</v>
      </c>
      <c r="T1063" s="313">
        <v>278</v>
      </c>
    </row>
    <row r="1064" spans="1:20" ht="15" customHeight="1">
      <c r="A1064" s="313" t="s">
        <v>265</v>
      </c>
      <c r="B1064" s="313" t="s">
        <v>312</v>
      </c>
      <c r="C1064" s="313" t="s">
        <v>7</v>
      </c>
      <c r="D1064" s="313" t="s">
        <v>417</v>
      </c>
      <c r="E1064" s="313" t="s">
        <v>13</v>
      </c>
      <c r="F1064" s="313" t="s">
        <v>11</v>
      </c>
      <c r="G1064" s="313"/>
      <c r="H1064" s="313"/>
      <c r="I1064" s="313"/>
      <c r="J1064" s="313"/>
      <c r="K1064" s="313"/>
      <c r="L1064" s="313"/>
      <c r="M1064" s="313"/>
      <c r="N1064" s="313"/>
      <c r="O1064" s="313"/>
      <c r="P1064" s="313"/>
      <c r="Q1064" s="313"/>
      <c r="R1064" s="313">
        <v>367</v>
      </c>
      <c r="S1064" s="313">
        <v>0</v>
      </c>
      <c r="T1064" s="313">
        <v>352</v>
      </c>
    </row>
    <row r="1065" spans="1:20" ht="15" customHeight="1">
      <c r="A1065" s="313" t="s">
        <v>265</v>
      </c>
      <c r="B1065" s="313" t="s">
        <v>315</v>
      </c>
      <c r="C1065" s="313" t="s">
        <v>7</v>
      </c>
      <c r="D1065" s="313" t="s">
        <v>417</v>
      </c>
      <c r="E1065" s="313" t="s">
        <v>13</v>
      </c>
      <c r="F1065" s="313" t="s">
        <v>11</v>
      </c>
      <c r="G1065" s="313"/>
      <c r="H1065" s="313"/>
      <c r="I1065" s="313"/>
      <c r="J1065" s="313"/>
      <c r="K1065" s="313"/>
      <c r="L1065" s="313"/>
      <c r="M1065" s="313"/>
      <c r="N1065" s="313"/>
      <c r="O1065" s="313"/>
      <c r="P1065" s="313"/>
      <c r="Q1065" s="313"/>
      <c r="R1065" s="313">
        <v>175</v>
      </c>
      <c r="S1065" s="313">
        <v>0</v>
      </c>
      <c r="T1065" s="313">
        <v>321</v>
      </c>
    </row>
    <row r="1066" spans="1:20" ht="15" customHeight="1">
      <c r="A1066" s="313" t="s">
        <v>266</v>
      </c>
      <c r="B1066" s="313" t="s">
        <v>332</v>
      </c>
      <c r="C1066" s="313" t="s">
        <v>7</v>
      </c>
      <c r="D1066" s="313" t="s">
        <v>417</v>
      </c>
      <c r="E1066" s="313" t="s">
        <v>13</v>
      </c>
      <c r="F1066" s="313" t="s">
        <v>11</v>
      </c>
      <c r="G1066" s="313"/>
      <c r="H1066" s="313"/>
      <c r="I1066" s="313"/>
      <c r="J1066" s="313"/>
      <c r="K1066" s="313"/>
      <c r="L1066" s="313"/>
      <c r="M1066" s="313"/>
      <c r="N1066" s="313"/>
      <c r="O1066" s="313"/>
      <c r="P1066" s="313"/>
      <c r="Q1066" s="313"/>
      <c r="R1066" s="313">
        <v>159</v>
      </c>
      <c r="S1066" s="313">
        <v>0</v>
      </c>
      <c r="T1066" s="313">
        <v>292</v>
      </c>
    </row>
    <row r="1067" spans="1:20" ht="15" customHeight="1">
      <c r="A1067" s="313" t="s">
        <v>266</v>
      </c>
      <c r="B1067" s="313" t="s">
        <v>314</v>
      </c>
      <c r="C1067" s="313" t="s">
        <v>7</v>
      </c>
      <c r="D1067" s="313" t="s">
        <v>417</v>
      </c>
      <c r="E1067" s="313" t="s">
        <v>13</v>
      </c>
      <c r="F1067" s="313" t="s">
        <v>11</v>
      </c>
      <c r="G1067" s="313"/>
      <c r="H1067" s="313"/>
      <c r="I1067" s="313"/>
      <c r="J1067" s="313"/>
      <c r="K1067" s="313"/>
      <c r="L1067" s="313"/>
      <c r="M1067" s="313"/>
      <c r="N1067" s="313"/>
      <c r="O1067" s="313"/>
      <c r="P1067" s="313"/>
      <c r="Q1067" s="313"/>
      <c r="R1067" s="313">
        <v>175</v>
      </c>
      <c r="S1067" s="313">
        <v>0</v>
      </c>
      <c r="T1067" s="313">
        <v>321</v>
      </c>
    </row>
    <row r="1068" spans="1:20" ht="15" customHeight="1">
      <c r="A1068" s="313" t="s">
        <v>266</v>
      </c>
      <c r="B1068" s="313" t="s">
        <v>317</v>
      </c>
      <c r="C1068" s="313" t="s">
        <v>7</v>
      </c>
      <c r="D1068" s="313" t="s">
        <v>417</v>
      </c>
      <c r="E1068" s="313" t="s">
        <v>13</v>
      </c>
      <c r="F1068" s="313" t="s">
        <v>11</v>
      </c>
      <c r="G1068" s="313"/>
      <c r="H1068" s="313"/>
      <c r="I1068" s="313"/>
      <c r="J1068" s="313"/>
      <c r="K1068" s="313"/>
      <c r="L1068" s="313"/>
      <c r="M1068" s="313"/>
      <c r="N1068" s="313"/>
      <c r="O1068" s="313"/>
      <c r="P1068" s="313"/>
      <c r="Q1068" s="313"/>
      <c r="R1068" s="313">
        <v>152</v>
      </c>
      <c r="S1068" s="313">
        <v>0</v>
      </c>
      <c r="T1068" s="313">
        <v>278</v>
      </c>
    </row>
    <row r="1069" spans="1:20" ht="15" customHeight="1">
      <c r="A1069" s="313" t="s">
        <v>266</v>
      </c>
      <c r="B1069" s="313" t="s">
        <v>318</v>
      </c>
      <c r="C1069" s="313" t="s">
        <v>7</v>
      </c>
      <c r="D1069" s="313" t="s">
        <v>417</v>
      </c>
      <c r="E1069" s="313" t="s">
        <v>13</v>
      </c>
      <c r="F1069" s="313" t="s">
        <v>11</v>
      </c>
      <c r="G1069" s="313"/>
      <c r="H1069" s="313"/>
      <c r="I1069" s="313"/>
      <c r="J1069" s="313"/>
      <c r="K1069" s="313"/>
      <c r="L1069" s="313"/>
      <c r="M1069" s="313"/>
      <c r="N1069" s="313"/>
      <c r="O1069" s="313"/>
      <c r="P1069" s="313"/>
      <c r="Q1069" s="313"/>
      <c r="R1069" s="313">
        <v>40.4</v>
      </c>
      <c r="S1069" s="313">
        <v>0</v>
      </c>
      <c r="T1069" s="313">
        <v>74.099999999999994</v>
      </c>
    </row>
    <row r="1070" spans="1:20" ht="15" customHeight="1">
      <c r="A1070" s="313" t="s">
        <v>266</v>
      </c>
      <c r="B1070" s="313" t="s">
        <v>313</v>
      </c>
      <c r="C1070" s="313" t="s">
        <v>7</v>
      </c>
      <c r="D1070" s="313" t="s">
        <v>417</v>
      </c>
      <c r="E1070" s="313" t="s">
        <v>13</v>
      </c>
      <c r="F1070" s="313" t="s">
        <v>11</v>
      </c>
      <c r="G1070" s="313"/>
      <c r="H1070" s="313"/>
      <c r="I1070" s="313"/>
      <c r="J1070" s="313"/>
      <c r="K1070" s="313"/>
      <c r="L1070" s="313"/>
      <c r="M1070" s="313"/>
      <c r="N1070" s="313"/>
      <c r="O1070" s="313"/>
      <c r="P1070" s="313"/>
      <c r="Q1070" s="313"/>
      <c r="R1070" s="313">
        <v>367</v>
      </c>
      <c r="S1070" s="313">
        <v>0</v>
      </c>
      <c r="T1070" s="313">
        <v>352</v>
      </c>
    </row>
    <row r="1071" spans="1:20" ht="15" customHeight="1">
      <c r="A1071" s="313" t="s">
        <v>266</v>
      </c>
      <c r="B1071" s="313" t="s">
        <v>316</v>
      </c>
      <c r="C1071" s="313" t="s">
        <v>7</v>
      </c>
      <c r="D1071" s="313" t="s">
        <v>417</v>
      </c>
      <c r="E1071" s="313" t="s">
        <v>13</v>
      </c>
      <c r="F1071" s="313" t="s">
        <v>11</v>
      </c>
      <c r="G1071" s="313"/>
      <c r="H1071" s="313"/>
      <c r="I1071" s="313"/>
      <c r="J1071" s="313"/>
      <c r="K1071" s="313"/>
      <c r="L1071" s="313"/>
      <c r="M1071" s="313"/>
      <c r="N1071" s="313"/>
      <c r="O1071" s="313"/>
      <c r="P1071" s="313"/>
      <c r="Q1071" s="313"/>
      <c r="R1071" s="313">
        <v>192</v>
      </c>
      <c r="S1071" s="313">
        <v>0</v>
      </c>
      <c r="T1071" s="313">
        <v>278</v>
      </c>
    </row>
    <row r="1072" spans="1:20" ht="15" customHeight="1">
      <c r="A1072" s="313" t="s">
        <v>266</v>
      </c>
      <c r="B1072" s="313" t="s">
        <v>312</v>
      </c>
      <c r="C1072" s="313" t="s">
        <v>7</v>
      </c>
      <c r="D1072" s="313" t="s">
        <v>417</v>
      </c>
      <c r="E1072" s="313" t="s">
        <v>13</v>
      </c>
      <c r="F1072" s="313" t="s">
        <v>11</v>
      </c>
      <c r="G1072" s="313"/>
      <c r="H1072" s="313"/>
      <c r="I1072" s="313"/>
      <c r="J1072" s="313"/>
      <c r="K1072" s="313"/>
      <c r="L1072" s="313"/>
      <c r="M1072" s="313"/>
      <c r="N1072" s="313"/>
      <c r="O1072" s="313"/>
      <c r="P1072" s="313"/>
      <c r="Q1072" s="313"/>
      <c r="R1072" s="313">
        <v>367</v>
      </c>
      <c r="S1072" s="313">
        <v>0</v>
      </c>
      <c r="T1072" s="313">
        <v>352</v>
      </c>
    </row>
    <row r="1073" spans="1:20" ht="15" customHeight="1">
      <c r="A1073" s="313" t="s">
        <v>266</v>
      </c>
      <c r="B1073" s="313" t="s">
        <v>315</v>
      </c>
      <c r="C1073" s="313" t="s">
        <v>7</v>
      </c>
      <c r="D1073" s="313" t="s">
        <v>417</v>
      </c>
      <c r="E1073" s="313" t="s">
        <v>13</v>
      </c>
      <c r="F1073" s="313" t="s">
        <v>11</v>
      </c>
      <c r="G1073" s="313"/>
      <c r="H1073" s="313"/>
      <c r="I1073" s="313"/>
      <c r="J1073" s="313"/>
      <c r="K1073" s="313"/>
      <c r="L1073" s="313"/>
      <c r="M1073" s="313"/>
      <c r="N1073" s="313"/>
      <c r="O1073" s="313"/>
      <c r="P1073" s="313"/>
      <c r="Q1073" s="313"/>
      <c r="R1073" s="313">
        <v>175</v>
      </c>
      <c r="S1073" s="313">
        <v>0</v>
      </c>
      <c r="T1073" s="313">
        <v>321</v>
      </c>
    </row>
    <row r="1074" spans="1:20" ht="15" customHeight="1">
      <c r="A1074" s="313" t="s">
        <v>267</v>
      </c>
      <c r="B1074" s="313" t="s">
        <v>332</v>
      </c>
      <c r="C1074" s="313" t="s">
        <v>7</v>
      </c>
      <c r="D1074" s="313" t="s">
        <v>417</v>
      </c>
      <c r="E1074" s="313" t="s">
        <v>13</v>
      </c>
      <c r="F1074" s="313" t="s">
        <v>11</v>
      </c>
      <c r="G1074" s="313"/>
      <c r="H1074" s="313"/>
      <c r="I1074" s="313"/>
      <c r="J1074" s="313"/>
      <c r="K1074" s="313"/>
      <c r="L1074" s="313"/>
      <c r="M1074" s="313"/>
      <c r="N1074" s="313"/>
      <c r="O1074" s="313"/>
      <c r="P1074" s="313"/>
      <c r="Q1074" s="313"/>
      <c r="R1074" s="313">
        <v>79.599999999999994</v>
      </c>
      <c r="S1074" s="313">
        <v>0</v>
      </c>
      <c r="T1074" s="313">
        <v>292</v>
      </c>
    </row>
    <row r="1075" spans="1:20" ht="15" customHeight="1">
      <c r="A1075" s="313" t="s">
        <v>267</v>
      </c>
      <c r="B1075" s="313" t="s">
        <v>314</v>
      </c>
      <c r="C1075" s="313" t="s">
        <v>7</v>
      </c>
      <c r="D1075" s="313" t="s">
        <v>417</v>
      </c>
      <c r="E1075" s="313" t="s">
        <v>13</v>
      </c>
      <c r="F1075" s="313" t="s">
        <v>11</v>
      </c>
      <c r="G1075" s="313"/>
      <c r="H1075" s="313"/>
      <c r="I1075" s="313"/>
      <c r="J1075" s="313"/>
      <c r="K1075" s="313"/>
      <c r="L1075" s="313"/>
      <c r="M1075" s="313"/>
      <c r="N1075" s="313"/>
      <c r="O1075" s="313"/>
      <c r="P1075" s="313"/>
      <c r="Q1075" s="313"/>
      <c r="R1075" s="313">
        <v>87.5</v>
      </c>
      <c r="S1075" s="313">
        <v>0</v>
      </c>
      <c r="T1075" s="313">
        <v>321</v>
      </c>
    </row>
    <row r="1076" spans="1:20" ht="15" customHeight="1">
      <c r="A1076" s="313" t="s">
        <v>267</v>
      </c>
      <c r="B1076" s="313" t="s">
        <v>317</v>
      </c>
      <c r="C1076" s="313" t="s">
        <v>7</v>
      </c>
      <c r="D1076" s="313" t="s">
        <v>417</v>
      </c>
      <c r="E1076" s="313" t="s">
        <v>13</v>
      </c>
      <c r="F1076" s="313" t="s">
        <v>11</v>
      </c>
      <c r="G1076" s="313"/>
      <c r="H1076" s="313"/>
      <c r="I1076" s="313"/>
      <c r="J1076" s="313"/>
      <c r="K1076" s="313"/>
      <c r="L1076" s="313"/>
      <c r="M1076" s="313"/>
      <c r="N1076" s="313"/>
      <c r="O1076" s="313"/>
      <c r="P1076" s="313"/>
      <c r="Q1076" s="313"/>
      <c r="R1076" s="313">
        <v>75.8</v>
      </c>
      <c r="S1076" s="313">
        <v>0</v>
      </c>
      <c r="T1076" s="313">
        <v>278</v>
      </c>
    </row>
    <row r="1077" spans="1:20" ht="15" customHeight="1">
      <c r="A1077" s="313" t="s">
        <v>267</v>
      </c>
      <c r="B1077" s="313" t="s">
        <v>318</v>
      </c>
      <c r="C1077" s="313" t="s">
        <v>7</v>
      </c>
      <c r="D1077" s="313" t="s">
        <v>417</v>
      </c>
      <c r="E1077" s="313" t="s">
        <v>13</v>
      </c>
      <c r="F1077" s="313" t="s">
        <v>11</v>
      </c>
      <c r="G1077" s="313"/>
      <c r="H1077" s="313"/>
      <c r="I1077" s="313"/>
      <c r="J1077" s="313"/>
      <c r="K1077" s="313"/>
      <c r="L1077" s="313"/>
      <c r="M1077" s="313"/>
      <c r="N1077" s="313"/>
      <c r="O1077" s="313"/>
      <c r="P1077" s="313"/>
      <c r="Q1077" s="313"/>
      <c r="R1077" s="313">
        <v>20.2</v>
      </c>
      <c r="S1077" s="313">
        <v>0</v>
      </c>
      <c r="T1077" s="313">
        <v>74.099999999999994</v>
      </c>
    </row>
    <row r="1078" spans="1:20" ht="15" customHeight="1">
      <c r="A1078" s="313" t="s">
        <v>267</v>
      </c>
      <c r="B1078" s="313" t="s">
        <v>313</v>
      </c>
      <c r="C1078" s="313" t="s">
        <v>7</v>
      </c>
      <c r="D1078" s="313" t="s">
        <v>417</v>
      </c>
      <c r="E1078" s="313" t="s">
        <v>13</v>
      </c>
      <c r="F1078" s="313" t="s">
        <v>11</v>
      </c>
      <c r="G1078" s="313"/>
      <c r="H1078" s="313"/>
      <c r="I1078" s="313"/>
      <c r="J1078" s="313"/>
      <c r="K1078" s="313"/>
      <c r="L1078" s="313"/>
      <c r="M1078" s="313"/>
      <c r="N1078" s="313"/>
      <c r="O1078" s="313"/>
      <c r="P1078" s="313"/>
      <c r="Q1078" s="313"/>
      <c r="R1078" s="313">
        <v>184</v>
      </c>
      <c r="S1078" s="313">
        <v>0</v>
      </c>
      <c r="T1078" s="313">
        <v>352</v>
      </c>
    </row>
    <row r="1079" spans="1:20" ht="15" customHeight="1">
      <c r="A1079" s="313" t="s">
        <v>267</v>
      </c>
      <c r="B1079" s="313" t="s">
        <v>316</v>
      </c>
      <c r="C1079" s="313" t="s">
        <v>7</v>
      </c>
      <c r="D1079" s="313" t="s">
        <v>417</v>
      </c>
      <c r="E1079" s="313" t="s">
        <v>13</v>
      </c>
      <c r="F1079" s="313" t="s">
        <v>11</v>
      </c>
      <c r="G1079" s="313"/>
      <c r="H1079" s="313"/>
      <c r="I1079" s="313"/>
      <c r="J1079" s="313"/>
      <c r="K1079" s="313"/>
      <c r="L1079" s="313"/>
      <c r="M1079" s="313"/>
      <c r="N1079" s="313"/>
      <c r="O1079" s="313"/>
      <c r="P1079" s="313"/>
      <c r="Q1079" s="313"/>
      <c r="R1079" s="313">
        <v>96</v>
      </c>
      <c r="S1079" s="313">
        <v>0</v>
      </c>
      <c r="T1079" s="313">
        <v>278</v>
      </c>
    </row>
    <row r="1080" spans="1:20" ht="15" customHeight="1">
      <c r="A1080" s="313" t="s">
        <v>267</v>
      </c>
      <c r="B1080" s="313" t="s">
        <v>312</v>
      </c>
      <c r="C1080" s="313" t="s">
        <v>7</v>
      </c>
      <c r="D1080" s="313" t="s">
        <v>417</v>
      </c>
      <c r="E1080" s="313" t="s">
        <v>13</v>
      </c>
      <c r="F1080" s="313" t="s">
        <v>11</v>
      </c>
      <c r="G1080" s="313"/>
      <c r="H1080" s="313"/>
      <c r="I1080" s="313"/>
      <c r="J1080" s="313"/>
      <c r="K1080" s="313"/>
      <c r="L1080" s="313"/>
      <c r="M1080" s="313"/>
      <c r="N1080" s="313"/>
      <c r="O1080" s="313"/>
      <c r="P1080" s="313"/>
      <c r="Q1080" s="313"/>
      <c r="R1080" s="313">
        <v>184</v>
      </c>
      <c r="S1080" s="313">
        <v>0</v>
      </c>
      <c r="T1080" s="313">
        <v>352</v>
      </c>
    </row>
    <row r="1081" spans="1:20" ht="15" customHeight="1">
      <c r="A1081" s="313" t="s">
        <v>267</v>
      </c>
      <c r="B1081" s="313" t="s">
        <v>315</v>
      </c>
      <c r="C1081" s="313" t="s">
        <v>7</v>
      </c>
      <c r="D1081" s="313" t="s">
        <v>417</v>
      </c>
      <c r="E1081" s="313" t="s">
        <v>13</v>
      </c>
      <c r="F1081" s="313" t="s">
        <v>11</v>
      </c>
      <c r="G1081" s="313"/>
      <c r="H1081" s="313"/>
      <c r="I1081" s="313"/>
      <c r="J1081" s="313"/>
      <c r="K1081" s="313"/>
      <c r="L1081" s="313"/>
      <c r="M1081" s="313"/>
      <c r="N1081" s="313"/>
      <c r="O1081" s="313"/>
      <c r="P1081" s="313"/>
      <c r="Q1081" s="313"/>
      <c r="R1081" s="313">
        <v>87.5</v>
      </c>
      <c r="S1081" s="313">
        <v>0</v>
      </c>
      <c r="T1081" s="313">
        <v>321</v>
      </c>
    </row>
    <row r="1082" spans="1:20" ht="15" customHeight="1">
      <c r="A1082" s="313" t="s">
        <v>268</v>
      </c>
      <c r="B1082" s="313" t="s">
        <v>332</v>
      </c>
      <c r="C1082" s="313" t="s">
        <v>7</v>
      </c>
      <c r="D1082" s="313" t="s">
        <v>417</v>
      </c>
      <c r="E1082" s="313" t="s">
        <v>13</v>
      </c>
      <c r="F1082" s="313" t="s">
        <v>11</v>
      </c>
      <c r="G1082" s="313"/>
      <c r="H1082" s="313"/>
      <c r="I1082" s="313"/>
      <c r="J1082" s="313"/>
      <c r="K1082" s="313"/>
      <c r="L1082" s="313"/>
      <c r="M1082" s="313"/>
      <c r="N1082" s="313"/>
      <c r="O1082" s="313"/>
      <c r="P1082" s="313"/>
      <c r="Q1082" s="313"/>
      <c r="R1082" s="313">
        <v>79.599999999999994</v>
      </c>
      <c r="S1082" s="313">
        <v>0</v>
      </c>
      <c r="T1082" s="313">
        <v>292</v>
      </c>
    </row>
    <row r="1083" spans="1:20" ht="15" customHeight="1">
      <c r="A1083" s="313" t="s">
        <v>268</v>
      </c>
      <c r="B1083" s="313" t="s">
        <v>314</v>
      </c>
      <c r="C1083" s="313" t="s">
        <v>7</v>
      </c>
      <c r="D1083" s="313" t="s">
        <v>417</v>
      </c>
      <c r="E1083" s="313" t="s">
        <v>13</v>
      </c>
      <c r="F1083" s="313" t="s">
        <v>11</v>
      </c>
      <c r="G1083" s="313"/>
      <c r="H1083" s="313"/>
      <c r="I1083" s="313"/>
      <c r="J1083" s="313"/>
      <c r="K1083" s="313"/>
      <c r="L1083" s="313"/>
      <c r="M1083" s="313"/>
      <c r="N1083" s="313"/>
      <c r="O1083" s="313"/>
      <c r="P1083" s="313"/>
      <c r="Q1083" s="313"/>
      <c r="R1083" s="313">
        <v>87.5</v>
      </c>
      <c r="S1083" s="313">
        <v>0</v>
      </c>
      <c r="T1083" s="313">
        <v>321</v>
      </c>
    </row>
    <row r="1084" spans="1:20" ht="15" customHeight="1">
      <c r="A1084" s="313" t="s">
        <v>268</v>
      </c>
      <c r="B1084" s="313" t="s">
        <v>317</v>
      </c>
      <c r="C1084" s="313" t="s">
        <v>7</v>
      </c>
      <c r="D1084" s="313" t="s">
        <v>417</v>
      </c>
      <c r="E1084" s="313" t="s">
        <v>13</v>
      </c>
      <c r="F1084" s="313" t="s">
        <v>11</v>
      </c>
      <c r="G1084" s="313"/>
      <c r="H1084" s="313"/>
      <c r="I1084" s="313"/>
      <c r="J1084" s="313"/>
      <c r="K1084" s="313"/>
      <c r="L1084" s="313"/>
      <c r="M1084" s="313"/>
      <c r="N1084" s="313"/>
      <c r="O1084" s="313"/>
      <c r="P1084" s="313"/>
      <c r="Q1084" s="313"/>
      <c r="R1084" s="313">
        <v>75.8</v>
      </c>
      <c r="S1084" s="313">
        <v>0</v>
      </c>
      <c r="T1084" s="313">
        <v>278</v>
      </c>
    </row>
    <row r="1085" spans="1:20" ht="15" customHeight="1">
      <c r="A1085" s="313" t="s">
        <v>268</v>
      </c>
      <c r="B1085" s="313" t="s">
        <v>318</v>
      </c>
      <c r="C1085" s="313" t="s">
        <v>7</v>
      </c>
      <c r="D1085" s="313" t="s">
        <v>417</v>
      </c>
      <c r="E1085" s="313" t="s">
        <v>13</v>
      </c>
      <c r="F1085" s="313" t="s">
        <v>11</v>
      </c>
      <c r="G1085" s="313"/>
      <c r="H1085" s="313"/>
      <c r="I1085" s="313"/>
      <c r="J1085" s="313"/>
      <c r="K1085" s="313"/>
      <c r="L1085" s="313"/>
      <c r="M1085" s="313"/>
      <c r="N1085" s="313"/>
      <c r="O1085" s="313"/>
      <c r="P1085" s="313"/>
      <c r="Q1085" s="313"/>
      <c r="R1085" s="313">
        <v>20.2</v>
      </c>
      <c r="S1085" s="313">
        <v>0</v>
      </c>
      <c r="T1085" s="313">
        <v>74.099999999999994</v>
      </c>
    </row>
    <row r="1086" spans="1:20" ht="15" customHeight="1">
      <c r="A1086" s="313" t="s">
        <v>268</v>
      </c>
      <c r="B1086" s="313" t="s">
        <v>313</v>
      </c>
      <c r="C1086" s="313" t="s">
        <v>7</v>
      </c>
      <c r="D1086" s="313" t="s">
        <v>417</v>
      </c>
      <c r="E1086" s="313" t="s">
        <v>13</v>
      </c>
      <c r="F1086" s="313" t="s">
        <v>11</v>
      </c>
      <c r="G1086" s="313"/>
      <c r="H1086" s="313"/>
      <c r="I1086" s="313"/>
      <c r="J1086" s="313"/>
      <c r="K1086" s="313"/>
      <c r="L1086" s="313"/>
      <c r="M1086" s="313"/>
      <c r="N1086" s="313"/>
      <c r="O1086" s="313"/>
      <c r="P1086" s="313"/>
      <c r="Q1086" s="313"/>
      <c r="R1086" s="313">
        <v>184</v>
      </c>
      <c r="S1086" s="313">
        <v>0</v>
      </c>
      <c r="T1086" s="313">
        <v>352</v>
      </c>
    </row>
    <row r="1087" spans="1:20" ht="15" customHeight="1">
      <c r="A1087" s="313" t="s">
        <v>268</v>
      </c>
      <c r="B1087" s="313" t="s">
        <v>316</v>
      </c>
      <c r="C1087" s="313" t="s">
        <v>7</v>
      </c>
      <c r="D1087" s="313" t="s">
        <v>417</v>
      </c>
      <c r="E1087" s="313" t="s">
        <v>13</v>
      </c>
      <c r="F1087" s="313" t="s">
        <v>11</v>
      </c>
      <c r="G1087" s="313"/>
      <c r="H1087" s="313"/>
      <c r="I1087" s="313"/>
      <c r="J1087" s="313"/>
      <c r="K1087" s="313"/>
      <c r="L1087" s="313"/>
      <c r="M1087" s="313"/>
      <c r="N1087" s="313"/>
      <c r="O1087" s="313"/>
      <c r="P1087" s="313"/>
      <c r="Q1087" s="313"/>
      <c r="R1087" s="313">
        <v>96</v>
      </c>
      <c r="S1087" s="313">
        <v>0</v>
      </c>
      <c r="T1087" s="313">
        <v>278</v>
      </c>
    </row>
    <row r="1088" spans="1:20" ht="15" customHeight="1">
      <c r="A1088" s="313" t="s">
        <v>268</v>
      </c>
      <c r="B1088" s="313" t="s">
        <v>312</v>
      </c>
      <c r="C1088" s="313" t="s">
        <v>7</v>
      </c>
      <c r="D1088" s="313" t="s">
        <v>417</v>
      </c>
      <c r="E1088" s="313" t="s">
        <v>13</v>
      </c>
      <c r="F1088" s="313" t="s">
        <v>11</v>
      </c>
      <c r="G1088" s="313"/>
      <c r="H1088" s="313"/>
      <c r="I1088" s="313"/>
      <c r="J1088" s="313"/>
      <c r="K1088" s="313"/>
      <c r="L1088" s="313"/>
      <c r="M1088" s="313"/>
      <c r="N1088" s="313"/>
      <c r="O1088" s="313"/>
      <c r="P1088" s="313"/>
      <c r="Q1088" s="313"/>
      <c r="R1088" s="313">
        <v>184</v>
      </c>
      <c r="S1088" s="313">
        <v>0</v>
      </c>
      <c r="T1088" s="313">
        <v>352</v>
      </c>
    </row>
    <row r="1089" spans="1:20" ht="15" customHeight="1">
      <c r="A1089" s="313" t="s">
        <v>268</v>
      </c>
      <c r="B1089" s="313" t="s">
        <v>315</v>
      </c>
      <c r="C1089" s="313" t="s">
        <v>7</v>
      </c>
      <c r="D1089" s="313" t="s">
        <v>417</v>
      </c>
      <c r="E1089" s="313" t="s">
        <v>13</v>
      </c>
      <c r="F1089" s="313" t="s">
        <v>11</v>
      </c>
      <c r="G1089" s="313"/>
      <c r="H1089" s="313"/>
      <c r="I1089" s="313"/>
      <c r="J1089" s="313"/>
      <c r="K1089" s="313"/>
      <c r="L1089" s="313"/>
      <c r="M1089" s="313"/>
      <c r="N1089" s="313"/>
      <c r="O1089" s="313"/>
      <c r="P1089" s="313"/>
      <c r="Q1089" s="313"/>
      <c r="R1089" s="313">
        <v>87.5</v>
      </c>
      <c r="S1089" s="313">
        <v>0</v>
      </c>
      <c r="T1089" s="313">
        <v>321</v>
      </c>
    </row>
    <row r="1090" spans="1:20" ht="15" customHeight="1">
      <c r="A1090" s="313" t="s">
        <v>269</v>
      </c>
      <c r="B1090" s="313" t="s">
        <v>332</v>
      </c>
      <c r="C1090" s="313" t="s">
        <v>7</v>
      </c>
      <c r="D1090" s="313" t="s">
        <v>417</v>
      </c>
      <c r="E1090" s="313" t="s">
        <v>13</v>
      </c>
      <c r="F1090" s="313" t="s">
        <v>11</v>
      </c>
      <c r="G1090" s="313" t="s">
        <v>417</v>
      </c>
      <c r="H1090" s="313" t="s">
        <v>428</v>
      </c>
      <c r="I1090" s="313" t="s">
        <v>251</v>
      </c>
      <c r="J1090" s="313"/>
      <c r="K1090" s="313" t="s">
        <v>339</v>
      </c>
      <c r="L1090" s="313" t="s">
        <v>372</v>
      </c>
      <c r="M1090" s="313" t="s">
        <v>48</v>
      </c>
      <c r="N1090" s="313"/>
      <c r="O1090" s="313" t="s">
        <v>341</v>
      </c>
      <c r="P1090" s="313" t="s">
        <v>342</v>
      </c>
      <c r="Q1090" s="313" t="s">
        <v>343</v>
      </c>
      <c r="R1090" s="313">
        <v>24.9</v>
      </c>
      <c r="S1090" s="313"/>
      <c r="T1090" s="313"/>
    </row>
    <row r="1091" spans="1:20" ht="15" customHeight="1">
      <c r="A1091" s="313" t="s">
        <v>269</v>
      </c>
      <c r="B1091" s="313" t="s">
        <v>314</v>
      </c>
      <c r="C1091" s="313" t="s">
        <v>7</v>
      </c>
      <c r="D1091" s="313" t="s">
        <v>417</v>
      </c>
      <c r="E1091" s="313" t="s">
        <v>13</v>
      </c>
      <c r="F1091" s="313" t="s">
        <v>11</v>
      </c>
      <c r="G1091" s="313" t="s">
        <v>449</v>
      </c>
      <c r="H1091" s="313" t="s">
        <v>736</v>
      </c>
      <c r="I1091" s="313" t="s">
        <v>251</v>
      </c>
      <c r="J1091" s="313" t="s">
        <v>730</v>
      </c>
      <c r="K1091" s="313" t="s">
        <v>702</v>
      </c>
      <c r="L1091" s="313" t="s">
        <v>737</v>
      </c>
      <c r="M1091" s="313" t="s">
        <v>48</v>
      </c>
      <c r="N1091" s="313"/>
      <c r="O1091" s="313" t="s">
        <v>348</v>
      </c>
      <c r="P1091" s="313" t="s">
        <v>699</v>
      </c>
      <c r="Q1091" s="313" t="s">
        <v>343</v>
      </c>
      <c r="R1091" s="313">
        <v>37.1</v>
      </c>
      <c r="S1091" s="313"/>
      <c r="T1091" s="313"/>
    </row>
    <row r="1092" spans="1:20" ht="15" customHeight="1">
      <c r="A1092" s="313" t="s">
        <v>269</v>
      </c>
      <c r="B1092" s="313" t="s">
        <v>317</v>
      </c>
      <c r="C1092" s="313" t="s">
        <v>7</v>
      </c>
      <c r="D1092" s="313" t="s">
        <v>417</v>
      </c>
      <c r="E1092" s="313" t="s">
        <v>13</v>
      </c>
      <c r="F1092" s="313" t="s">
        <v>11</v>
      </c>
      <c r="G1092" s="313" t="s">
        <v>449</v>
      </c>
      <c r="H1092" s="313" t="s">
        <v>738</v>
      </c>
      <c r="I1092" s="313" t="s">
        <v>251</v>
      </c>
      <c r="J1092" s="313" t="s">
        <v>730</v>
      </c>
      <c r="K1092" s="313" t="s">
        <v>702</v>
      </c>
      <c r="L1092" s="313" t="s">
        <v>739</v>
      </c>
      <c r="M1092" s="313" t="s">
        <v>48</v>
      </c>
      <c r="N1092" s="313"/>
      <c r="O1092" s="313" t="s">
        <v>348</v>
      </c>
      <c r="P1092" s="313" t="s">
        <v>699</v>
      </c>
      <c r="Q1092" s="313" t="s">
        <v>343</v>
      </c>
      <c r="R1092" s="313">
        <v>1.48</v>
      </c>
      <c r="S1092" s="313"/>
      <c r="T1092" s="313"/>
    </row>
    <row r="1093" spans="1:20" ht="15" customHeight="1">
      <c r="A1093" s="313" t="s">
        <v>269</v>
      </c>
      <c r="B1093" s="313" t="s">
        <v>318</v>
      </c>
      <c r="C1093" s="313" t="s">
        <v>7</v>
      </c>
      <c r="D1093" s="313" t="s">
        <v>417</v>
      </c>
      <c r="E1093" s="313" t="s">
        <v>13</v>
      </c>
      <c r="F1093" s="313" t="s">
        <v>11</v>
      </c>
      <c r="G1093" s="313" t="s">
        <v>449</v>
      </c>
      <c r="H1093" s="313" t="s">
        <v>740</v>
      </c>
      <c r="I1093" s="313" t="s">
        <v>251</v>
      </c>
      <c r="J1093" s="313" t="s">
        <v>730</v>
      </c>
      <c r="K1093" s="313" t="s">
        <v>702</v>
      </c>
      <c r="L1093" s="313" t="s">
        <v>741</v>
      </c>
      <c r="M1093" s="313" t="s">
        <v>48</v>
      </c>
      <c r="N1093" s="313"/>
      <c r="O1093" s="313" t="s">
        <v>348</v>
      </c>
      <c r="P1093" s="313" t="s">
        <v>699</v>
      </c>
      <c r="Q1093" s="313" t="s">
        <v>343</v>
      </c>
      <c r="R1093" s="313">
        <v>22.2</v>
      </c>
      <c r="S1093" s="313"/>
      <c r="T1093" s="313"/>
    </row>
    <row r="1094" spans="1:20" ht="15" customHeight="1">
      <c r="A1094" s="313" t="s">
        <v>269</v>
      </c>
      <c r="B1094" s="313" t="s">
        <v>313</v>
      </c>
      <c r="C1094" s="313" t="s">
        <v>7</v>
      </c>
      <c r="D1094" s="313" t="s">
        <v>417</v>
      </c>
      <c r="E1094" s="313" t="s">
        <v>13</v>
      </c>
      <c r="F1094" s="313" t="s">
        <v>11</v>
      </c>
      <c r="G1094" s="313"/>
      <c r="H1094" s="313"/>
      <c r="I1094" s="313"/>
      <c r="J1094" s="313"/>
      <c r="K1094" s="313"/>
      <c r="L1094" s="313"/>
      <c r="M1094" s="313"/>
      <c r="N1094" s="313"/>
      <c r="O1094" s="313"/>
      <c r="P1094" s="313"/>
      <c r="Q1094" s="313"/>
      <c r="R1094" s="313">
        <v>60.8</v>
      </c>
      <c r="S1094" s="313"/>
      <c r="T1094" s="313"/>
    </row>
    <row r="1095" spans="1:20" ht="15" customHeight="1">
      <c r="A1095" s="313" t="s">
        <v>269</v>
      </c>
      <c r="B1095" s="313" t="s">
        <v>316</v>
      </c>
      <c r="C1095" s="313" t="s">
        <v>7</v>
      </c>
      <c r="D1095" s="313" t="s">
        <v>417</v>
      </c>
      <c r="E1095" s="313" t="s">
        <v>13</v>
      </c>
      <c r="F1095" s="313" t="s">
        <v>11</v>
      </c>
      <c r="G1095" s="313" t="s">
        <v>449</v>
      </c>
      <c r="H1095" s="313" t="s">
        <v>738</v>
      </c>
      <c r="I1095" s="313" t="s">
        <v>251</v>
      </c>
      <c r="J1095" s="313" t="s">
        <v>730</v>
      </c>
      <c r="K1095" s="313" t="s">
        <v>702</v>
      </c>
      <c r="L1095" s="313" t="s">
        <v>739</v>
      </c>
      <c r="M1095" s="313" t="s">
        <v>48</v>
      </c>
      <c r="N1095" s="313"/>
      <c r="O1095" s="313" t="s">
        <v>348</v>
      </c>
      <c r="P1095" s="313" t="s">
        <v>699</v>
      </c>
      <c r="Q1095" s="313" t="s">
        <v>343</v>
      </c>
      <c r="R1095" s="313">
        <v>23.7</v>
      </c>
      <c r="S1095" s="313"/>
      <c r="T1095" s="313"/>
    </row>
    <row r="1096" spans="1:20" ht="15" customHeight="1">
      <c r="A1096" s="313" t="s">
        <v>269</v>
      </c>
      <c r="B1096" s="313" t="s">
        <v>312</v>
      </c>
      <c r="C1096" s="313" t="s">
        <v>7</v>
      </c>
      <c r="D1096" s="313" t="s">
        <v>417</v>
      </c>
      <c r="E1096" s="313" t="s">
        <v>13</v>
      </c>
      <c r="F1096" s="313" t="s">
        <v>11</v>
      </c>
      <c r="G1096" s="313"/>
      <c r="H1096" s="313"/>
      <c r="I1096" s="313"/>
      <c r="J1096" s="313"/>
      <c r="K1096" s="313"/>
      <c r="L1096" s="313"/>
      <c r="M1096" s="313"/>
      <c r="N1096" s="313"/>
      <c r="O1096" s="313"/>
      <c r="P1096" s="313"/>
      <c r="Q1096" s="313"/>
      <c r="R1096" s="313">
        <v>60.8</v>
      </c>
      <c r="S1096" s="313"/>
      <c r="T1096" s="313"/>
    </row>
    <row r="1097" spans="1:20" ht="15" customHeight="1">
      <c r="A1097" s="313" t="s">
        <v>269</v>
      </c>
      <c r="B1097" s="313" t="s">
        <v>315</v>
      </c>
      <c r="C1097" s="313" t="s">
        <v>7</v>
      </c>
      <c r="D1097" s="313" t="s">
        <v>417</v>
      </c>
      <c r="E1097" s="313" t="s">
        <v>13</v>
      </c>
      <c r="F1097" s="313" t="s">
        <v>11</v>
      </c>
      <c r="G1097" s="313"/>
      <c r="H1097" s="313"/>
      <c r="I1097" s="313"/>
      <c r="J1097" s="313"/>
      <c r="K1097" s="313"/>
      <c r="L1097" s="313"/>
      <c r="M1097" s="313"/>
      <c r="N1097" s="313"/>
      <c r="O1097" s="313"/>
      <c r="P1097" s="313"/>
      <c r="Q1097" s="313"/>
      <c r="R1097" s="313">
        <v>37.1</v>
      </c>
      <c r="S1097" s="313"/>
      <c r="T1097" s="313"/>
    </row>
    <row r="1098" spans="1:20" ht="15" customHeight="1">
      <c r="A1098" s="313" t="s">
        <v>270</v>
      </c>
      <c r="B1098" s="313" t="s">
        <v>332</v>
      </c>
      <c r="C1098" s="313" t="s">
        <v>7</v>
      </c>
      <c r="D1098" s="313" t="s">
        <v>417</v>
      </c>
      <c r="E1098" s="313" t="s">
        <v>13</v>
      </c>
      <c r="F1098" s="313" t="s">
        <v>11</v>
      </c>
      <c r="G1098" s="313"/>
      <c r="H1098" s="313"/>
      <c r="I1098" s="313"/>
      <c r="J1098" s="313"/>
      <c r="K1098" s="313"/>
      <c r="L1098" s="313"/>
      <c r="M1098" s="313"/>
      <c r="N1098" s="313"/>
      <c r="O1098" s="313"/>
      <c r="P1098" s="313"/>
      <c r="Q1098" s="313"/>
      <c r="R1098" s="313">
        <v>24.9</v>
      </c>
      <c r="S1098" s="313"/>
      <c r="T1098" s="313"/>
    </row>
    <row r="1099" spans="1:20" ht="15" customHeight="1">
      <c r="A1099" s="313" t="s">
        <v>270</v>
      </c>
      <c r="B1099" s="313" t="s">
        <v>314</v>
      </c>
      <c r="C1099" s="313" t="s">
        <v>7</v>
      </c>
      <c r="D1099" s="313" t="s">
        <v>417</v>
      </c>
      <c r="E1099" s="313" t="s">
        <v>13</v>
      </c>
      <c r="F1099" s="313" t="s">
        <v>11</v>
      </c>
      <c r="G1099" s="313"/>
      <c r="H1099" s="313"/>
      <c r="I1099" s="313"/>
      <c r="J1099" s="313"/>
      <c r="K1099" s="313"/>
      <c r="L1099" s="313"/>
      <c r="M1099" s="313"/>
      <c r="N1099" s="313"/>
      <c r="O1099" s="313"/>
      <c r="P1099" s="313"/>
      <c r="Q1099" s="313"/>
      <c r="R1099" s="313">
        <v>37.1</v>
      </c>
      <c r="S1099" s="313"/>
      <c r="T1099" s="313"/>
    </row>
    <row r="1100" spans="1:20" ht="15" customHeight="1">
      <c r="A1100" s="313" t="s">
        <v>270</v>
      </c>
      <c r="B1100" s="313" t="s">
        <v>317</v>
      </c>
      <c r="C1100" s="313" t="s">
        <v>7</v>
      </c>
      <c r="D1100" s="313" t="s">
        <v>417</v>
      </c>
      <c r="E1100" s="313" t="s">
        <v>13</v>
      </c>
      <c r="F1100" s="313" t="s">
        <v>11</v>
      </c>
      <c r="G1100" s="313"/>
      <c r="H1100" s="313"/>
      <c r="I1100" s="313"/>
      <c r="J1100" s="313"/>
      <c r="K1100" s="313"/>
      <c r="L1100" s="313"/>
      <c r="M1100" s="313"/>
      <c r="N1100" s="313"/>
      <c r="O1100" s="313"/>
      <c r="P1100" s="313"/>
      <c r="Q1100" s="313"/>
      <c r="R1100" s="313">
        <v>1.48</v>
      </c>
      <c r="S1100" s="313"/>
      <c r="T1100" s="313"/>
    </row>
    <row r="1101" spans="1:20" ht="15" customHeight="1">
      <c r="A1101" s="313" t="s">
        <v>270</v>
      </c>
      <c r="B1101" s="313" t="s">
        <v>318</v>
      </c>
      <c r="C1101" s="313" t="s">
        <v>7</v>
      </c>
      <c r="D1101" s="313" t="s">
        <v>417</v>
      </c>
      <c r="E1101" s="313" t="s">
        <v>13</v>
      </c>
      <c r="F1101" s="313" t="s">
        <v>11</v>
      </c>
      <c r="G1101" s="313"/>
      <c r="H1101" s="313"/>
      <c r="I1101" s="313"/>
      <c r="J1101" s="313"/>
      <c r="K1101" s="313"/>
      <c r="L1101" s="313"/>
      <c r="M1101" s="313"/>
      <c r="N1101" s="313"/>
      <c r="O1101" s="313"/>
      <c r="P1101" s="313"/>
      <c r="Q1101" s="313"/>
      <c r="R1101" s="313">
        <v>22.2</v>
      </c>
      <c r="S1101" s="313"/>
      <c r="T1101" s="313"/>
    </row>
    <row r="1102" spans="1:20" ht="15" customHeight="1">
      <c r="A1102" s="313" t="s">
        <v>270</v>
      </c>
      <c r="B1102" s="313" t="s">
        <v>313</v>
      </c>
      <c r="C1102" s="313" t="s">
        <v>7</v>
      </c>
      <c r="D1102" s="313" t="s">
        <v>417</v>
      </c>
      <c r="E1102" s="313" t="s">
        <v>13</v>
      </c>
      <c r="F1102" s="313" t="s">
        <v>11</v>
      </c>
      <c r="G1102" s="313"/>
      <c r="H1102" s="313"/>
      <c r="I1102" s="313"/>
      <c r="J1102" s="313"/>
      <c r="K1102" s="313"/>
      <c r="L1102" s="313"/>
      <c r="M1102" s="313"/>
      <c r="N1102" s="313"/>
      <c r="O1102" s="313"/>
      <c r="P1102" s="313"/>
      <c r="Q1102" s="313"/>
      <c r="R1102" s="313">
        <v>60.8</v>
      </c>
      <c r="S1102" s="313"/>
      <c r="T1102" s="313"/>
    </row>
    <row r="1103" spans="1:20" ht="15" customHeight="1">
      <c r="A1103" s="313" t="s">
        <v>270</v>
      </c>
      <c r="B1103" s="313" t="s">
        <v>316</v>
      </c>
      <c r="C1103" s="313" t="s">
        <v>7</v>
      </c>
      <c r="D1103" s="313" t="s">
        <v>417</v>
      </c>
      <c r="E1103" s="313" t="s">
        <v>13</v>
      </c>
      <c r="F1103" s="313" t="s">
        <v>11</v>
      </c>
      <c r="G1103" s="313"/>
      <c r="H1103" s="313"/>
      <c r="I1103" s="313"/>
      <c r="J1103" s="313"/>
      <c r="K1103" s="313"/>
      <c r="L1103" s="313"/>
      <c r="M1103" s="313"/>
      <c r="N1103" s="313"/>
      <c r="O1103" s="313"/>
      <c r="P1103" s="313"/>
      <c r="Q1103" s="313"/>
      <c r="R1103" s="313">
        <v>23.7</v>
      </c>
      <c r="S1103" s="313"/>
      <c r="T1103" s="313"/>
    </row>
    <row r="1104" spans="1:20" ht="15" customHeight="1">
      <c r="A1104" s="313" t="s">
        <v>270</v>
      </c>
      <c r="B1104" s="313" t="s">
        <v>312</v>
      </c>
      <c r="C1104" s="313" t="s">
        <v>7</v>
      </c>
      <c r="D1104" s="313" t="s">
        <v>417</v>
      </c>
      <c r="E1104" s="313" t="s">
        <v>13</v>
      </c>
      <c r="F1104" s="313" t="s">
        <v>11</v>
      </c>
      <c r="G1104" s="313"/>
      <c r="H1104" s="313"/>
      <c r="I1104" s="313"/>
      <c r="J1104" s="313"/>
      <c r="K1104" s="313"/>
      <c r="L1104" s="313"/>
      <c r="M1104" s="313"/>
      <c r="N1104" s="313"/>
      <c r="O1104" s="313"/>
      <c r="P1104" s="313"/>
      <c r="Q1104" s="313"/>
      <c r="R1104" s="313">
        <v>60.8</v>
      </c>
      <c r="S1104" s="313"/>
      <c r="T1104" s="313"/>
    </row>
    <row r="1105" spans="1:20" ht="15" customHeight="1">
      <c r="A1105" s="313" t="s">
        <v>270</v>
      </c>
      <c r="B1105" s="313" t="s">
        <v>315</v>
      </c>
      <c r="C1105" s="313" t="s">
        <v>7</v>
      </c>
      <c r="D1105" s="313" t="s">
        <v>417</v>
      </c>
      <c r="E1105" s="313" t="s">
        <v>13</v>
      </c>
      <c r="F1105" s="313" t="s">
        <v>11</v>
      </c>
      <c r="G1105" s="313"/>
      <c r="H1105" s="313"/>
      <c r="I1105" s="313"/>
      <c r="J1105" s="313"/>
      <c r="K1105" s="313"/>
      <c r="L1105" s="313"/>
      <c r="M1105" s="313"/>
      <c r="N1105" s="313"/>
      <c r="O1105" s="313"/>
      <c r="P1105" s="313"/>
      <c r="Q1105" s="313"/>
      <c r="R1105" s="313">
        <v>37.1</v>
      </c>
      <c r="S1105" s="313"/>
      <c r="T1105" s="313"/>
    </row>
    <row r="1106" spans="1:20" ht="15" customHeight="1">
      <c r="A1106" s="313" t="s">
        <v>271</v>
      </c>
      <c r="B1106" s="313" t="s">
        <v>332</v>
      </c>
      <c r="C1106" s="313" t="s">
        <v>7</v>
      </c>
      <c r="D1106" s="313" t="s">
        <v>417</v>
      </c>
      <c r="E1106" s="313" t="s">
        <v>13</v>
      </c>
      <c r="F1106" s="313" t="s">
        <v>11</v>
      </c>
      <c r="G1106" s="313"/>
      <c r="H1106" s="313"/>
      <c r="I1106" s="313"/>
      <c r="J1106" s="313"/>
      <c r="K1106" s="313"/>
      <c r="L1106" s="313"/>
      <c r="M1106" s="313"/>
      <c r="N1106" s="313"/>
      <c r="O1106" s="313"/>
      <c r="P1106" s="313"/>
      <c r="Q1106" s="313"/>
      <c r="R1106" s="313">
        <v>8.31</v>
      </c>
      <c r="S1106" s="313">
        <v>0</v>
      </c>
      <c r="T1106" s="313">
        <v>24.9</v>
      </c>
    </row>
    <row r="1107" spans="1:20" ht="15" customHeight="1">
      <c r="A1107" s="313" t="s">
        <v>271</v>
      </c>
      <c r="B1107" s="313" t="s">
        <v>314</v>
      </c>
      <c r="C1107" s="313" t="s">
        <v>7</v>
      </c>
      <c r="D1107" s="313" t="s">
        <v>417</v>
      </c>
      <c r="E1107" s="313" t="s">
        <v>13</v>
      </c>
      <c r="F1107" s="313" t="s">
        <v>11</v>
      </c>
      <c r="G1107" s="313"/>
      <c r="H1107" s="313"/>
      <c r="I1107" s="313"/>
      <c r="J1107" s="313"/>
      <c r="K1107" s="313"/>
      <c r="L1107" s="313"/>
      <c r="M1107" s="313"/>
      <c r="N1107" s="313"/>
      <c r="O1107" s="313"/>
      <c r="P1107" s="313"/>
      <c r="Q1107" s="313"/>
      <c r="R1107" s="313">
        <v>12.4</v>
      </c>
      <c r="S1107" s="313">
        <v>0</v>
      </c>
      <c r="T1107" s="313">
        <v>37.1</v>
      </c>
    </row>
    <row r="1108" spans="1:20" ht="15" customHeight="1">
      <c r="A1108" s="313" t="s">
        <v>271</v>
      </c>
      <c r="B1108" s="313" t="s">
        <v>317</v>
      </c>
      <c r="C1108" s="313" t="s">
        <v>7</v>
      </c>
      <c r="D1108" s="313" t="s">
        <v>417</v>
      </c>
      <c r="E1108" s="313" t="s">
        <v>13</v>
      </c>
      <c r="F1108" s="313" t="s">
        <v>11</v>
      </c>
      <c r="G1108" s="313"/>
      <c r="H1108" s="313"/>
      <c r="I1108" s="313"/>
      <c r="J1108" s="313"/>
      <c r="K1108" s="313"/>
      <c r="L1108" s="313"/>
      <c r="M1108" s="313"/>
      <c r="N1108" s="313"/>
      <c r="O1108" s="313"/>
      <c r="P1108" s="313"/>
      <c r="Q1108" s="313"/>
      <c r="R1108" s="313">
        <v>0.49</v>
      </c>
      <c r="S1108" s="313">
        <v>0</v>
      </c>
      <c r="T1108" s="313">
        <v>1.48</v>
      </c>
    </row>
    <row r="1109" spans="1:20" ht="15" customHeight="1">
      <c r="A1109" s="313" t="s">
        <v>271</v>
      </c>
      <c r="B1109" s="313" t="s">
        <v>318</v>
      </c>
      <c r="C1109" s="313" t="s">
        <v>7</v>
      </c>
      <c r="D1109" s="313" t="s">
        <v>417</v>
      </c>
      <c r="E1109" s="313" t="s">
        <v>13</v>
      </c>
      <c r="F1109" s="313" t="s">
        <v>11</v>
      </c>
      <c r="G1109" s="313"/>
      <c r="H1109" s="313"/>
      <c r="I1109" s="313"/>
      <c r="J1109" s="313"/>
      <c r="K1109" s="313"/>
      <c r="L1109" s="313"/>
      <c r="M1109" s="313"/>
      <c r="N1109" s="313"/>
      <c r="O1109" s="313"/>
      <c r="P1109" s="313"/>
      <c r="Q1109" s="313"/>
      <c r="R1109" s="313">
        <v>7.41</v>
      </c>
      <c r="S1109" s="313">
        <v>0</v>
      </c>
      <c r="T1109" s="313">
        <v>22.2</v>
      </c>
    </row>
    <row r="1110" spans="1:20" ht="15" customHeight="1">
      <c r="A1110" s="313" t="s">
        <v>271</v>
      </c>
      <c r="B1110" s="313" t="s">
        <v>313</v>
      </c>
      <c r="C1110" s="313" t="s">
        <v>7</v>
      </c>
      <c r="D1110" s="313" t="s">
        <v>417</v>
      </c>
      <c r="E1110" s="313" t="s">
        <v>13</v>
      </c>
      <c r="F1110" s="313" t="s">
        <v>11</v>
      </c>
      <c r="G1110" s="313"/>
      <c r="H1110" s="313"/>
      <c r="I1110" s="313"/>
      <c r="J1110" s="313"/>
      <c r="K1110" s="313"/>
      <c r="L1110" s="313"/>
      <c r="M1110" s="313"/>
      <c r="N1110" s="313"/>
      <c r="O1110" s="313"/>
      <c r="P1110" s="313"/>
      <c r="Q1110" s="313"/>
      <c r="R1110" s="313">
        <v>20.3</v>
      </c>
      <c r="S1110" s="313">
        <v>0</v>
      </c>
      <c r="T1110" s="313">
        <v>37.1</v>
      </c>
    </row>
    <row r="1111" spans="1:20" ht="15" customHeight="1">
      <c r="A1111" s="313" t="s">
        <v>271</v>
      </c>
      <c r="B1111" s="313" t="s">
        <v>316</v>
      </c>
      <c r="C1111" s="313" t="s">
        <v>7</v>
      </c>
      <c r="D1111" s="313" t="s">
        <v>417</v>
      </c>
      <c r="E1111" s="313" t="s">
        <v>13</v>
      </c>
      <c r="F1111" s="313" t="s">
        <v>11</v>
      </c>
      <c r="G1111" s="313"/>
      <c r="H1111" s="313"/>
      <c r="I1111" s="313"/>
      <c r="J1111" s="313"/>
      <c r="K1111" s="313"/>
      <c r="L1111" s="313"/>
      <c r="M1111" s="313"/>
      <c r="N1111" s="313"/>
      <c r="O1111" s="313"/>
      <c r="P1111" s="313"/>
      <c r="Q1111" s="313"/>
      <c r="R1111" s="313">
        <v>7.91</v>
      </c>
      <c r="S1111" s="313">
        <v>0</v>
      </c>
      <c r="T1111" s="313">
        <v>22.2</v>
      </c>
    </row>
    <row r="1112" spans="1:20" ht="15" customHeight="1">
      <c r="A1112" s="313" t="s">
        <v>271</v>
      </c>
      <c r="B1112" s="313" t="s">
        <v>312</v>
      </c>
      <c r="C1112" s="313" t="s">
        <v>7</v>
      </c>
      <c r="D1112" s="313" t="s">
        <v>417</v>
      </c>
      <c r="E1112" s="313" t="s">
        <v>13</v>
      </c>
      <c r="F1112" s="313" t="s">
        <v>11</v>
      </c>
      <c r="G1112" s="313"/>
      <c r="H1112" s="313"/>
      <c r="I1112" s="313"/>
      <c r="J1112" s="313"/>
      <c r="K1112" s="313"/>
      <c r="L1112" s="313"/>
      <c r="M1112" s="313"/>
      <c r="N1112" s="313"/>
      <c r="O1112" s="313"/>
      <c r="P1112" s="313"/>
      <c r="Q1112" s="313"/>
      <c r="R1112" s="313">
        <v>20.3</v>
      </c>
      <c r="S1112" s="313">
        <v>0</v>
      </c>
      <c r="T1112" s="313">
        <v>37.1</v>
      </c>
    </row>
    <row r="1113" spans="1:20" ht="15" customHeight="1">
      <c r="A1113" s="313" t="s">
        <v>271</v>
      </c>
      <c r="B1113" s="313" t="s">
        <v>315</v>
      </c>
      <c r="C1113" s="313" t="s">
        <v>7</v>
      </c>
      <c r="D1113" s="313" t="s">
        <v>417</v>
      </c>
      <c r="E1113" s="313" t="s">
        <v>13</v>
      </c>
      <c r="F1113" s="313" t="s">
        <v>11</v>
      </c>
      <c r="G1113" s="313"/>
      <c r="H1113" s="313"/>
      <c r="I1113" s="313"/>
      <c r="J1113" s="313"/>
      <c r="K1113" s="313"/>
      <c r="L1113" s="313"/>
      <c r="M1113" s="313"/>
      <c r="N1113" s="313"/>
      <c r="O1113" s="313"/>
      <c r="P1113" s="313"/>
      <c r="Q1113" s="313"/>
      <c r="R1113" s="313">
        <v>12.4</v>
      </c>
      <c r="S1113" s="313">
        <v>0</v>
      </c>
      <c r="T1113" s="313">
        <v>37.1</v>
      </c>
    </row>
    <row r="1114" spans="1:20" ht="15" customHeight="1">
      <c r="A1114" s="313" t="s">
        <v>272</v>
      </c>
      <c r="B1114" s="313" t="s">
        <v>332</v>
      </c>
      <c r="C1114" s="313" t="s">
        <v>7</v>
      </c>
      <c r="D1114" s="313" t="s">
        <v>417</v>
      </c>
      <c r="E1114" s="313" t="s">
        <v>13</v>
      </c>
      <c r="F1114" s="313" t="s">
        <v>11</v>
      </c>
      <c r="G1114" s="313"/>
      <c r="H1114" s="313"/>
      <c r="I1114" s="313"/>
      <c r="J1114" s="313"/>
      <c r="K1114" s="313"/>
      <c r="L1114" s="313"/>
      <c r="M1114" s="313"/>
      <c r="N1114" s="313"/>
      <c r="O1114" s="313"/>
      <c r="P1114" s="313"/>
      <c r="Q1114" s="313"/>
      <c r="R1114" s="313">
        <v>8.31</v>
      </c>
      <c r="S1114" s="313">
        <v>0</v>
      </c>
      <c r="T1114" s="313">
        <v>24.9</v>
      </c>
    </row>
    <row r="1115" spans="1:20" ht="15" customHeight="1">
      <c r="A1115" s="313" t="s">
        <v>272</v>
      </c>
      <c r="B1115" s="313" t="s">
        <v>314</v>
      </c>
      <c r="C1115" s="313" t="s">
        <v>7</v>
      </c>
      <c r="D1115" s="313" t="s">
        <v>417</v>
      </c>
      <c r="E1115" s="313" t="s">
        <v>13</v>
      </c>
      <c r="F1115" s="313" t="s">
        <v>11</v>
      </c>
      <c r="G1115" s="313"/>
      <c r="H1115" s="313"/>
      <c r="I1115" s="313"/>
      <c r="J1115" s="313"/>
      <c r="K1115" s="313"/>
      <c r="L1115" s="313"/>
      <c r="M1115" s="313"/>
      <c r="N1115" s="313"/>
      <c r="O1115" s="313"/>
      <c r="P1115" s="313"/>
      <c r="Q1115" s="313"/>
      <c r="R1115" s="313">
        <v>12.4</v>
      </c>
      <c r="S1115" s="313">
        <v>0</v>
      </c>
      <c r="T1115" s="313">
        <v>37.1</v>
      </c>
    </row>
    <row r="1116" spans="1:20" ht="15" customHeight="1">
      <c r="A1116" s="313" t="s">
        <v>272</v>
      </c>
      <c r="B1116" s="313" t="s">
        <v>317</v>
      </c>
      <c r="C1116" s="313" t="s">
        <v>7</v>
      </c>
      <c r="D1116" s="313" t="s">
        <v>417</v>
      </c>
      <c r="E1116" s="313" t="s">
        <v>13</v>
      </c>
      <c r="F1116" s="313" t="s">
        <v>11</v>
      </c>
      <c r="G1116" s="313"/>
      <c r="H1116" s="313"/>
      <c r="I1116" s="313"/>
      <c r="J1116" s="313"/>
      <c r="K1116" s="313"/>
      <c r="L1116" s="313"/>
      <c r="M1116" s="313"/>
      <c r="N1116" s="313"/>
      <c r="O1116" s="313"/>
      <c r="P1116" s="313"/>
      <c r="Q1116" s="313"/>
      <c r="R1116" s="313">
        <v>0.49</v>
      </c>
      <c r="S1116" s="313">
        <v>0</v>
      </c>
      <c r="T1116" s="313">
        <v>1.48</v>
      </c>
    </row>
    <row r="1117" spans="1:20" ht="15" customHeight="1">
      <c r="A1117" s="313" t="s">
        <v>272</v>
      </c>
      <c r="B1117" s="313" t="s">
        <v>318</v>
      </c>
      <c r="C1117" s="313" t="s">
        <v>7</v>
      </c>
      <c r="D1117" s="313" t="s">
        <v>417</v>
      </c>
      <c r="E1117" s="313" t="s">
        <v>13</v>
      </c>
      <c r="F1117" s="313" t="s">
        <v>11</v>
      </c>
      <c r="G1117" s="313"/>
      <c r="H1117" s="313"/>
      <c r="I1117" s="313"/>
      <c r="J1117" s="313"/>
      <c r="K1117" s="313"/>
      <c r="L1117" s="313"/>
      <c r="M1117" s="313"/>
      <c r="N1117" s="313"/>
      <c r="O1117" s="313"/>
      <c r="P1117" s="313"/>
      <c r="Q1117" s="313"/>
      <c r="R1117" s="313">
        <v>7.41</v>
      </c>
      <c r="S1117" s="313">
        <v>0</v>
      </c>
      <c r="T1117" s="313">
        <v>22.2</v>
      </c>
    </row>
    <row r="1118" spans="1:20" ht="15" customHeight="1">
      <c r="A1118" s="313" t="s">
        <v>272</v>
      </c>
      <c r="B1118" s="313" t="s">
        <v>313</v>
      </c>
      <c r="C1118" s="313" t="s">
        <v>7</v>
      </c>
      <c r="D1118" s="313" t="s">
        <v>417</v>
      </c>
      <c r="E1118" s="313" t="s">
        <v>13</v>
      </c>
      <c r="F1118" s="313" t="s">
        <v>11</v>
      </c>
      <c r="G1118" s="313"/>
      <c r="H1118" s="313"/>
      <c r="I1118" s="313"/>
      <c r="J1118" s="313"/>
      <c r="K1118" s="313"/>
      <c r="L1118" s="313"/>
      <c r="M1118" s="313"/>
      <c r="N1118" s="313"/>
      <c r="O1118" s="313"/>
      <c r="P1118" s="313"/>
      <c r="Q1118" s="313"/>
      <c r="R1118" s="313">
        <v>20.3</v>
      </c>
      <c r="S1118" s="313">
        <v>0</v>
      </c>
      <c r="T1118" s="313">
        <v>37.1</v>
      </c>
    </row>
    <row r="1119" spans="1:20" ht="15" customHeight="1">
      <c r="A1119" s="313" t="s">
        <v>272</v>
      </c>
      <c r="B1119" s="313" t="s">
        <v>316</v>
      </c>
      <c r="C1119" s="313" t="s">
        <v>7</v>
      </c>
      <c r="D1119" s="313" t="s">
        <v>417</v>
      </c>
      <c r="E1119" s="313" t="s">
        <v>13</v>
      </c>
      <c r="F1119" s="313" t="s">
        <v>11</v>
      </c>
      <c r="G1119" s="313"/>
      <c r="H1119" s="313"/>
      <c r="I1119" s="313"/>
      <c r="J1119" s="313"/>
      <c r="K1119" s="313"/>
      <c r="L1119" s="313"/>
      <c r="M1119" s="313"/>
      <c r="N1119" s="313"/>
      <c r="O1119" s="313"/>
      <c r="P1119" s="313"/>
      <c r="Q1119" s="313"/>
      <c r="R1119" s="313">
        <v>7.91</v>
      </c>
      <c r="S1119" s="313">
        <v>0</v>
      </c>
      <c r="T1119" s="313">
        <v>22.2</v>
      </c>
    </row>
    <row r="1120" spans="1:20" ht="15" customHeight="1">
      <c r="A1120" s="313" t="s">
        <v>272</v>
      </c>
      <c r="B1120" s="313" t="s">
        <v>312</v>
      </c>
      <c r="C1120" s="313" t="s">
        <v>7</v>
      </c>
      <c r="D1120" s="313" t="s">
        <v>417</v>
      </c>
      <c r="E1120" s="313" t="s">
        <v>13</v>
      </c>
      <c r="F1120" s="313" t="s">
        <v>11</v>
      </c>
      <c r="G1120" s="313"/>
      <c r="H1120" s="313"/>
      <c r="I1120" s="313"/>
      <c r="J1120" s="313"/>
      <c r="K1120" s="313"/>
      <c r="L1120" s="313"/>
      <c r="M1120" s="313"/>
      <c r="N1120" s="313"/>
      <c r="O1120" s="313"/>
      <c r="P1120" s="313"/>
      <c r="Q1120" s="313"/>
      <c r="R1120" s="313">
        <v>20.3</v>
      </c>
      <c r="S1120" s="313">
        <v>0</v>
      </c>
      <c r="T1120" s="313">
        <v>37.1</v>
      </c>
    </row>
    <row r="1121" spans="1:20" ht="15" customHeight="1">
      <c r="A1121" s="313" t="s">
        <v>272</v>
      </c>
      <c r="B1121" s="313" t="s">
        <v>315</v>
      </c>
      <c r="C1121" s="313" t="s">
        <v>7</v>
      </c>
      <c r="D1121" s="313" t="s">
        <v>417</v>
      </c>
      <c r="E1121" s="313" t="s">
        <v>13</v>
      </c>
      <c r="F1121" s="313" t="s">
        <v>11</v>
      </c>
      <c r="G1121" s="313"/>
      <c r="H1121" s="313"/>
      <c r="I1121" s="313"/>
      <c r="J1121" s="313"/>
      <c r="K1121" s="313"/>
      <c r="L1121" s="313"/>
      <c r="M1121" s="313"/>
      <c r="N1121" s="313"/>
      <c r="O1121" s="313"/>
      <c r="P1121" s="313"/>
      <c r="Q1121" s="313"/>
      <c r="R1121" s="313">
        <v>12.4</v>
      </c>
      <c r="S1121" s="313">
        <v>0</v>
      </c>
      <c r="T1121" s="313">
        <v>37.1</v>
      </c>
    </row>
    <row r="1122" spans="1:20" ht="15" customHeight="1">
      <c r="A1122" s="313" t="s">
        <v>273</v>
      </c>
      <c r="B1122" s="313" t="s">
        <v>332</v>
      </c>
      <c r="C1122" s="313" t="s">
        <v>7</v>
      </c>
      <c r="D1122" s="313" t="s">
        <v>417</v>
      </c>
      <c r="E1122" s="313" t="s">
        <v>13</v>
      </c>
      <c r="F1122" s="313" t="s">
        <v>11</v>
      </c>
      <c r="G1122" s="313"/>
      <c r="H1122" s="313"/>
      <c r="I1122" s="313"/>
      <c r="J1122" s="313"/>
      <c r="K1122" s="313"/>
      <c r="L1122" s="313"/>
      <c r="M1122" s="313"/>
      <c r="N1122" s="313"/>
      <c r="O1122" s="313"/>
      <c r="P1122" s="313"/>
      <c r="Q1122" s="313"/>
      <c r="R1122" s="313">
        <v>8.3000000000000007</v>
      </c>
      <c r="S1122" s="313">
        <v>0</v>
      </c>
      <c r="T1122" s="313">
        <v>24.9</v>
      </c>
    </row>
    <row r="1123" spans="1:20" ht="15" customHeight="1">
      <c r="A1123" s="313" t="s">
        <v>273</v>
      </c>
      <c r="B1123" s="313" t="s">
        <v>314</v>
      </c>
      <c r="C1123" s="313" t="s">
        <v>7</v>
      </c>
      <c r="D1123" s="313" t="s">
        <v>417</v>
      </c>
      <c r="E1123" s="313" t="s">
        <v>13</v>
      </c>
      <c r="F1123" s="313" t="s">
        <v>11</v>
      </c>
      <c r="G1123" s="313"/>
      <c r="H1123" s="313"/>
      <c r="I1123" s="313"/>
      <c r="J1123" s="313"/>
      <c r="K1123" s="313"/>
      <c r="L1123" s="313"/>
      <c r="M1123" s="313"/>
      <c r="N1123" s="313"/>
      <c r="O1123" s="313"/>
      <c r="P1123" s="313"/>
      <c r="Q1123" s="313"/>
      <c r="R1123" s="313">
        <v>12.4</v>
      </c>
      <c r="S1123" s="313">
        <v>0</v>
      </c>
      <c r="T1123" s="313">
        <v>37.1</v>
      </c>
    </row>
    <row r="1124" spans="1:20" ht="15" customHeight="1">
      <c r="A1124" s="313" t="s">
        <v>273</v>
      </c>
      <c r="B1124" s="313" t="s">
        <v>317</v>
      </c>
      <c r="C1124" s="313" t="s">
        <v>7</v>
      </c>
      <c r="D1124" s="313" t="s">
        <v>417</v>
      </c>
      <c r="E1124" s="313" t="s">
        <v>13</v>
      </c>
      <c r="F1124" s="313" t="s">
        <v>11</v>
      </c>
      <c r="G1124" s="313"/>
      <c r="H1124" s="313"/>
      <c r="I1124" s="313"/>
      <c r="J1124" s="313"/>
      <c r="K1124" s="313"/>
      <c r="L1124" s="313"/>
      <c r="M1124" s="313"/>
      <c r="N1124" s="313"/>
      <c r="O1124" s="313"/>
      <c r="P1124" s="313"/>
      <c r="Q1124" s="313"/>
      <c r="R1124" s="313">
        <v>0.49</v>
      </c>
      <c r="S1124" s="313">
        <v>0</v>
      </c>
      <c r="T1124" s="313">
        <v>1.48</v>
      </c>
    </row>
    <row r="1125" spans="1:20" ht="15" customHeight="1">
      <c r="A1125" s="313" t="s">
        <v>273</v>
      </c>
      <c r="B1125" s="313" t="s">
        <v>318</v>
      </c>
      <c r="C1125" s="313" t="s">
        <v>7</v>
      </c>
      <c r="D1125" s="313" t="s">
        <v>417</v>
      </c>
      <c r="E1125" s="313" t="s">
        <v>13</v>
      </c>
      <c r="F1125" s="313" t="s">
        <v>11</v>
      </c>
      <c r="G1125" s="313"/>
      <c r="H1125" s="313"/>
      <c r="I1125" s="313"/>
      <c r="J1125" s="313"/>
      <c r="K1125" s="313"/>
      <c r="L1125" s="313"/>
      <c r="M1125" s="313"/>
      <c r="N1125" s="313"/>
      <c r="O1125" s="313"/>
      <c r="P1125" s="313"/>
      <c r="Q1125" s="313"/>
      <c r="R1125" s="313">
        <v>7.41</v>
      </c>
      <c r="S1125" s="313">
        <v>0</v>
      </c>
      <c r="T1125" s="313">
        <v>22.2</v>
      </c>
    </row>
    <row r="1126" spans="1:20" ht="15" customHeight="1">
      <c r="A1126" s="313" t="s">
        <v>273</v>
      </c>
      <c r="B1126" s="313" t="s">
        <v>313</v>
      </c>
      <c r="C1126" s="313" t="s">
        <v>7</v>
      </c>
      <c r="D1126" s="313" t="s">
        <v>417</v>
      </c>
      <c r="E1126" s="313" t="s">
        <v>13</v>
      </c>
      <c r="F1126" s="313" t="s">
        <v>11</v>
      </c>
      <c r="G1126" s="313"/>
      <c r="H1126" s="313"/>
      <c r="I1126" s="313"/>
      <c r="J1126" s="313"/>
      <c r="K1126" s="313"/>
      <c r="L1126" s="313"/>
      <c r="M1126" s="313"/>
      <c r="N1126" s="313"/>
      <c r="O1126" s="313"/>
      <c r="P1126" s="313"/>
      <c r="Q1126" s="313"/>
      <c r="R1126" s="313">
        <v>20.3</v>
      </c>
      <c r="S1126" s="313">
        <v>0</v>
      </c>
      <c r="T1126" s="313">
        <v>37.1</v>
      </c>
    </row>
    <row r="1127" spans="1:20" ht="15" customHeight="1">
      <c r="A1127" s="313" t="s">
        <v>273</v>
      </c>
      <c r="B1127" s="313" t="s">
        <v>316</v>
      </c>
      <c r="C1127" s="313" t="s">
        <v>7</v>
      </c>
      <c r="D1127" s="313" t="s">
        <v>417</v>
      </c>
      <c r="E1127" s="313" t="s">
        <v>13</v>
      </c>
      <c r="F1127" s="313" t="s">
        <v>11</v>
      </c>
      <c r="G1127" s="313"/>
      <c r="H1127" s="313"/>
      <c r="I1127" s="313"/>
      <c r="J1127" s="313"/>
      <c r="K1127" s="313"/>
      <c r="L1127" s="313"/>
      <c r="M1127" s="313"/>
      <c r="N1127" s="313"/>
      <c r="O1127" s="313"/>
      <c r="P1127" s="313"/>
      <c r="Q1127" s="313"/>
      <c r="R1127" s="313">
        <v>7.91</v>
      </c>
      <c r="S1127" s="313">
        <v>0</v>
      </c>
      <c r="T1127" s="313">
        <v>22.2</v>
      </c>
    </row>
    <row r="1128" spans="1:20" ht="15" customHeight="1">
      <c r="A1128" s="313" t="s">
        <v>273</v>
      </c>
      <c r="B1128" s="313" t="s">
        <v>312</v>
      </c>
      <c r="C1128" s="313" t="s">
        <v>7</v>
      </c>
      <c r="D1128" s="313" t="s">
        <v>417</v>
      </c>
      <c r="E1128" s="313" t="s">
        <v>13</v>
      </c>
      <c r="F1128" s="313" t="s">
        <v>11</v>
      </c>
      <c r="G1128" s="313"/>
      <c r="H1128" s="313"/>
      <c r="I1128" s="313"/>
      <c r="J1128" s="313"/>
      <c r="K1128" s="313"/>
      <c r="L1128" s="313"/>
      <c r="M1128" s="313"/>
      <c r="N1128" s="313"/>
      <c r="O1128" s="313"/>
      <c r="P1128" s="313"/>
      <c r="Q1128" s="313"/>
      <c r="R1128" s="313">
        <v>20.3</v>
      </c>
      <c r="S1128" s="313">
        <v>0</v>
      </c>
      <c r="T1128" s="313">
        <v>37.1</v>
      </c>
    </row>
    <row r="1129" spans="1:20" ht="15" customHeight="1">
      <c r="A1129" s="313" t="s">
        <v>273</v>
      </c>
      <c r="B1129" s="313" t="s">
        <v>315</v>
      </c>
      <c r="C1129" s="313" t="s">
        <v>7</v>
      </c>
      <c r="D1129" s="313" t="s">
        <v>417</v>
      </c>
      <c r="E1129" s="313" t="s">
        <v>13</v>
      </c>
      <c r="F1129" s="313" t="s">
        <v>11</v>
      </c>
      <c r="G1129" s="313"/>
      <c r="H1129" s="313"/>
      <c r="I1129" s="313"/>
      <c r="J1129" s="313"/>
      <c r="K1129" s="313"/>
      <c r="L1129" s="313"/>
      <c r="M1129" s="313"/>
      <c r="N1129" s="313"/>
      <c r="O1129" s="313"/>
      <c r="P1129" s="313"/>
      <c r="Q1129" s="313"/>
      <c r="R1129" s="313">
        <v>12.4</v>
      </c>
      <c r="S1129" s="313">
        <v>0</v>
      </c>
      <c r="T1129" s="313">
        <v>37.1</v>
      </c>
    </row>
    <row r="1130" spans="1:20" ht="15" customHeight="1">
      <c r="A1130" s="313" t="s">
        <v>274</v>
      </c>
      <c r="B1130" s="313" t="s">
        <v>332</v>
      </c>
      <c r="C1130" s="313" t="s">
        <v>7</v>
      </c>
      <c r="D1130" s="313" t="s">
        <v>417</v>
      </c>
      <c r="E1130" s="313" t="s">
        <v>13</v>
      </c>
      <c r="F1130" s="313" t="s">
        <v>11</v>
      </c>
      <c r="G1130" s="313"/>
      <c r="H1130" s="313"/>
      <c r="I1130" s="313"/>
      <c r="J1130" s="313"/>
      <c r="K1130" s="313"/>
      <c r="L1130" s="313"/>
      <c r="M1130" s="313"/>
      <c r="N1130" s="313"/>
      <c r="O1130" s="313"/>
      <c r="P1130" s="313"/>
      <c r="Q1130" s="313"/>
      <c r="R1130" s="313">
        <v>8.3000000000000007</v>
      </c>
      <c r="S1130" s="313">
        <v>0</v>
      </c>
      <c r="T1130" s="313">
        <v>24.9</v>
      </c>
    </row>
    <row r="1131" spans="1:20" ht="15" customHeight="1">
      <c r="A1131" s="313" t="s">
        <v>274</v>
      </c>
      <c r="B1131" s="313" t="s">
        <v>314</v>
      </c>
      <c r="C1131" s="313" t="s">
        <v>7</v>
      </c>
      <c r="D1131" s="313" t="s">
        <v>417</v>
      </c>
      <c r="E1131" s="313" t="s">
        <v>13</v>
      </c>
      <c r="F1131" s="313" t="s">
        <v>11</v>
      </c>
      <c r="G1131" s="313"/>
      <c r="H1131" s="313"/>
      <c r="I1131" s="313"/>
      <c r="J1131" s="313"/>
      <c r="K1131" s="313"/>
      <c r="L1131" s="313"/>
      <c r="M1131" s="313"/>
      <c r="N1131" s="313"/>
      <c r="O1131" s="313"/>
      <c r="P1131" s="313"/>
      <c r="Q1131" s="313"/>
      <c r="R1131" s="313">
        <v>12.4</v>
      </c>
      <c r="S1131" s="313">
        <v>0</v>
      </c>
      <c r="T1131" s="313">
        <v>37.1</v>
      </c>
    </row>
    <row r="1132" spans="1:20" ht="15" customHeight="1">
      <c r="A1132" s="313" t="s">
        <v>274</v>
      </c>
      <c r="B1132" s="313" t="s">
        <v>317</v>
      </c>
      <c r="C1132" s="313" t="s">
        <v>7</v>
      </c>
      <c r="D1132" s="313" t="s">
        <v>417</v>
      </c>
      <c r="E1132" s="313" t="s">
        <v>13</v>
      </c>
      <c r="F1132" s="313" t="s">
        <v>11</v>
      </c>
      <c r="G1132" s="313"/>
      <c r="H1132" s="313"/>
      <c r="I1132" s="313"/>
      <c r="J1132" s="313"/>
      <c r="K1132" s="313"/>
      <c r="L1132" s="313"/>
      <c r="M1132" s="313"/>
      <c r="N1132" s="313"/>
      <c r="O1132" s="313"/>
      <c r="P1132" s="313"/>
      <c r="Q1132" s="313"/>
      <c r="R1132" s="313">
        <v>0.49</v>
      </c>
      <c r="S1132" s="313">
        <v>0</v>
      </c>
      <c r="T1132" s="313">
        <v>1.48</v>
      </c>
    </row>
    <row r="1133" spans="1:20" ht="15" customHeight="1">
      <c r="A1133" s="313" t="s">
        <v>274</v>
      </c>
      <c r="B1133" s="313" t="s">
        <v>318</v>
      </c>
      <c r="C1133" s="313" t="s">
        <v>7</v>
      </c>
      <c r="D1133" s="313" t="s">
        <v>417</v>
      </c>
      <c r="E1133" s="313" t="s">
        <v>13</v>
      </c>
      <c r="F1133" s="313" t="s">
        <v>11</v>
      </c>
      <c r="G1133" s="313"/>
      <c r="H1133" s="313"/>
      <c r="I1133" s="313"/>
      <c r="J1133" s="313"/>
      <c r="K1133" s="313"/>
      <c r="L1133" s="313"/>
      <c r="M1133" s="313"/>
      <c r="N1133" s="313"/>
      <c r="O1133" s="313"/>
      <c r="P1133" s="313"/>
      <c r="Q1133" s="313"/>
      <c r="R1133" s="313">
        <v>7.41</v>
      </c>
      <c r="S1133" s="313">
        <v>0</v>
      </c>
      <c r="T1133" s="313">
        <v>22.2</v>
      </c>
    </row>
    <row r="1134" spans="1:20" ht="15" customHeight="1">
      <c r="A1134" s="313" t="s">
        <v>274</v>
      </c>
      <c r="B1134" s="313" t="s">
        <v>313</v>
      </c>
      <c r="C1134" s="313" t="s">
        <v>7</v>
      </c>
      <c r="D1134" s="313" t="s">
        <v>417</v>
      </c>
      <c r="E1134" s="313" t="s">
        <v>13</v>
      </c>
      <c r="F1134" s="313" t="s">
        <v>11</v>
      </c>
      <c r="G1134" s="313"/>
      <c r="H1134" s="313"/>
      <c r="I1134" s="313"/>
      <c r="J1134" s="313"/>
      <c r="K1134" s="313"/>
      <c r="L1134" s="313"/>
      <c r="M1134" s="313"/>
      <c r="N1134" s="313"/>
      <c r="O1134" s="313"/>
      <c r="P1134" s="313"/>
      <c r="Q1134" s="313"/>
      <c r="R1134" s="313">
        <v>20.3</v>
      </c>
      <c r="S1134" s="313">
        <v>0</v>
      </c>
      <c r="T1134" s="313">
        <v>37.1</v>
      </c>
    </row>
    <row r="1135" spans="1:20" ht="15" customHeight="1">
      <c r="A1135" s="313" t="s">
        <v>274</v>
      </c>
      <c r="B1135" s="313" t="s">
        <v>316</v>
      </c>
      <c r="C1135" s="313" t="s">
        <v>7</v>
      </c>
      <c r="D1135" s="313" t="s">
        <v>417</v>
      </c>
      <c r="E1135" s="313" t="s">
        <v>13</v>
      </c>
      <c r="F1135" s="313" t="s">
        <v>11</v>
      </c>
      <c r="G1135" s="313"/>
      <c r="H1135" s="313"/>
      <c r="I1135" s="313"/>
      <c r="J1135" s="313"/>
      <c r="K1135" s="313"/>
      <c r="L1135" s="313"/>
      <c r="M1135" s="313"/>
      <c r="N1135" s="313"/>
      <c r="O1135" s="313"/>
      <c r="P1135" s="313"/>
      <c r="Q1135" s="313"/>
      <c r="R1135" s="313">
        <v>7.91</v>
      </c>
      <c r="S1135" s="313">
        <v>0</v>
      </c>
      <c r="T1135" s="313">
        <v>22.2</v>
      </c>
    </row>
    <row r="1136" spans="1:20" ht="15" customHeight="1">
      <c r="A1136" s="313" t="s">
        <v>274</v>
      </c>
      <c r="B1136" s="313" t="s">
        <v>312</v>
      </c>
      <c r="C1136" s="313" t="s">
        <v>7</v>
      </c>
      <c r="D1136" s="313" t="s">
        <v>417</v>
      </c>
      <c r="E1136" s="313" t="s">
        <v>13</v>
      </c>
      <c r="F1136" s="313" t="s">
        <v>11</v>
      </c>
      <c r="G1136" s="313"/>
      <c r="H1136" s="313"/>
      <c r="I1136" s="313"/>
      <c r="J1136" s="313"/>
      <c r="K1136" s="313"/>
      <c r="L1136" s="313"/>
      <c r="M1136" s="313"/>
      <c r="N1136" s="313"/>
      <c r="O1136" s="313"/>
      <c r="P1136" s="313"/>
      <c r="Q1136" s="313"/>
      <c r="R1136" s="313">
        <v>20.3</v>
      </c>
      <c r="S1136" s="313">
        <v>0</v>
      </c>
      <c r="T1136" s="313">
        <v>37.1</v>
      </c>
    </row>
    <row r="1137" spans="1:20" ht="15" customHeight="1">
      <c r="A1137" s="313" t="s">
        <v>274</v>
      </c>
      <c r="B1137" s="313" t="s">
        <v>315</v>
      </c>
      <c r="C1137" s="313" t="s">
        <v>7</v>
      </c>
      <c r="D1137" s="313" t="s">
        <v>417</v>
      </c>
      <c r="E1137" s="313" t="s">
        <v>13</v>
      </c>
      <c r="F1137" s="313" t="s">
        <v>11</v>
      </c>
      <c r="G1137" s="313"/>
      <c r="H1137" s="313"/>
      <c r="I1137" s="313"/>
      <c r="J1137" s="313"/>
      <c r="K1137" s="313"/>
      <c r="L1137" s="313"/>
      <c r="M1137" s="313"/>
      <c r="N1137" s="313"/>
      <c r="O1137" s="313"/>
      <c r="P1137" s="313"/>
      <c r="Q1137" s="313"/>
      <c r="R1137" s="313">
        <v>12.4</v>
      </c>
      <c r="S1137" s="313">
        <v>0</v>
      </c>
      <c r="T1137" s="313">
        <v>37.1</v>
      </c>
    </row>
    <row r="1138" spans="1:20" ht="15" customHeight="1">
      <c r="A1138" s="313" t="s">
        <v>275</v>
      </c>
      <c r="B1138" s="313" t="s">
        <v>332</v>
      </c>
      <c r="C1138" s="313" t="s">
        <v>7</v>
      </c>
      <c r="D1138" s="313" t="s">
        <v>417</v>
      </c>
      <c r="E1138" s="313" t="s">
        <v>13</v>
      </c>
      <c r="F1138" s="313" t="s">
        <v>11</v>
      </c>
      <c r="G1138" s="313"/>
      <c r="H1138" s="313"/>
      <c r="I1138" s="313"/>
      <c r="J1138" s="313"/>
      <c r="K1138" s="313"/>
      <c r="L1138" s="313"/>
      <c r="M1138" s="313"/>
      <c r="N1138" s="313"/>
      <c r="O1138" s="313"/>
      <c r="P1138" s="313"/>
      <c r="Q1138" s="313"/>
      <c r="R1138" s="313">
        <v>8.3000000000000007</v>
      </c>
      <c r="S1138" s="313">
        <v>0</v>
      </c>
      <c r="T1138" s="313">
        <v>24.9</v>
      </c>
    </row>
    <row r="1139" spans="1:20" ht="15" customHeight="1">
      <c r="A1139" s="313" t="s">
        <v>275</v>
      </c>
      <c r="B1139" s="313" t="s">
        <v>314</v>
      </c>
      <c r="C1139" s="313" t="s">
        <v>7</v>
      </c>
      <c r="D1139" s="313" t="s">
        <v>417</v>
      </c>
      <c r="E1139" s="313" t="s">
        <v>13</v>
      </c>
      <c r="F1139" s="313" t="s">
        <v>11</v>
      </c>
      <c r="G1139" s="313"/>
      <c r="H1139" s="313"/>
      <c r="I1139" s="313"/>
      <c r="J1139" s="313"/>
      <c r="K1139" s="313"/>
      <c r="L1139" s="313"/>
      <c r="M1139" s="313"/>
      <c r="N1139" s="313"/>
      <c r="O1139" s="313"/>
      <c r="P1139" s="313"/>
      <c r="Q1139" s="313"/>
      <c r="R1139" s="313">
        <v>12.4</v>
      </c>
      <c r="S1139" s="313">
        <v>0</v>
      </c>
      <c r="T1139" s="313">
        <v>37.1</v>
      </c>
    </row>
    <row r="1140" spans="1:20" ht="15" customHeight="1">
      <c r="A1140" s="313" t="s">
        <v>275</v>
      </c>
      <c r="B1140" s="313" t="s">
        <v>317</v>
      </c>
      <c r="C1140" s="313" t="s">
        <v>7</v>
      </c>
      <c r="D1140" s="313" t="s">
        <v>417</v>
      </c>
      <c r="E1140" s="313" t="s">
        <v>13</v>
      </c>
      <c r="F1140" s="313" t="s">
        <v>11</v>
      </c>
      <c r="G1140" s="313"/>
      <c r="H1140" s="313"/>
      <c r="I1140" s="313"/>
      <c r="J1140" s="313"/>
      <c r="K1140" s="313"/>
      <c r="L1140" s="313"/>
      <c r="M1140" s="313"/>
      <c r="N1140" s="313"/>
      <c r="O1140" s="313"/>
      <c r="P1140" s="313"/>
      <c r="Q1140" s="313"/>
      <c r="R1140" s="313">
        <v>0.49</v>
      </c>
      <c r="S1140" s="313">
        <v>0</v>
      </c>
      <c r="T1140" s="313">
        <v>1.48</v>
      </c>
    </row>
    <row r="1141" spans="1:20" ht="15" customHeight="1">
      <c r="A1141" s="313" t="s">
        <v>275</v>
      </c>
      <c r="B1141" s="313" t="s">
        <v>318</v>
      </c>
      <c r="C1141" s="313" t="s">
        <v>7</v>
      </c>
      <c r="D1141" s="313" t="s">
        <v>417</v>
      </c>
      <c r="E1141" s="313" t="s">
        <v>13</v>
      </c>
      <c r="F1141" s="313" t="s">
        <v>11</v>
      </c>
      <c r="G1141" s="313"/>
      <c r="H1141" s="313"/>
      <c r="I1141" s="313"/>
      <c r="J1141" s="313"/>
      <c r="K1141" s="313"/>
      <c r="L1141" s="313"/>
      <c r="M1141" s="313"/>
      <c r="N1141" s="313"/>
      <c r="O1141" s="313"/>
      <c r="P1141" s="313"/>
      <c r="Q1141" s="313"/>
      <c r="R1141" s="313">
        <v>7.41</v>
      </c>
      <c r="S1141" s="313">
        <v>0</v>
      </c>
      <c r="T1141" s="313">
        <v>22.2</v>
      </c>
    </row>
    <row r="1142" spans="1:20" ht="15" customHeight="1">
      <c r="A1142" s="313" t="s">
        <v>275</v>
      </c>
      <c r="B1142" s="313" t="s">
        <v>313</v>
      </c>
      <c r="C1142" s="313" t="s">
        <v>7</v>
      </c>
      <c r="D1142" s="313" t="s">
        <v>417</v>
      </c>
      <c r="E1142" s="313" t="s">
        <v>13</v>
      </c>
      <c r="F1142" s="313" t="s">
        <v>11</v>
      </c>
      <c r="G1142" s="313"/>
      <c r="H1142" s="313"/>
      <c r="I1142" s="313"/>
      <c r="J1142" s="313"/>
      <c r="K1142" s="313"/>
      <c r="L1142" s="313"/>
      <c r="M1142" s="313"/>
      <c r="N1142" s="313"/>
      <c r="O1142" s="313"/>
      <c r="P1142" s="313"/>
      <c r="Q1142" s="313"/>
      <c r="R1142" s="313">
        <v>20.3</v>
      </c>
      <c r="S1142" s="313">
        <v>0</v>
      </c>
      <c r="T1142" s="313">
        <v>37.1</v>
      </c>
    </row>
    <row r="1143" spans="1:20" ht="15" customHeight="1">
      <c r="A1143" s="313" t="s">
        <v>275</v>
      </c>
      <c r="B1143" s="313" t="s">
        <v>316</v>
      </c>
      <c r="C1143" s="313" t="s">
        <v>7</v>
      </c>
      <c r="D1143" s="313" t="s">
        <v>417</v>
      </c>
      <c r="E1143" s="313" t="s">
        <v>13</v>
      </c>
      <c r="F1143" s="313" t="s">
        <v>11</v>
      </c>
      <c r="G1143" s="313"/>
      <c r="H1143" s="313"/>
      <c r="I1143" s="313"/>
      <c r="J1143" s="313"/>
      <c r="K1143" s="313"/>
      <c r="L1143" s="313"/>
      <c r="M1143" s="313"/>
      <c r="N1143" s="313"/>
      <c r="O1143" s="313"/>
      <c r="P1143" s="313"/>
      <c r="Q1143" s="313"/>
      <c r="R1143" s="313">
        <v>7.91</v>
      </c>
      <c r="S1143" s="313">
        <v>0</v>
      </c>
      <c r="T1143" s="313">
        <v>22.2</v>
      </c>
    </row>
    <row r="1144" spans="1:20" ht="15" customHeight="1">
      <c r="A1144" s="313" t="s">
        <v>275</v>
      </c>
      <c r="B1144" s="313" t="s">
        <v>312</v>
      </c>
      <c r="C1144" s="313" t="s">
        <v>7</v>
      </c>
      <c r="D1144" s="313" t="s">
        <v>417</v>
      </c>
      <c r="E1144" s="313" t="s">
        <v>13</v>
      </c>
      <c r="F1144" s="313" t="s">
        <v>11</v>
      </c>
      <c r="G1144" s="313"/>
      <c r="H1144" s="313"/>
      <c r="I1144" s="313"/>
      <c r="J1144" s="313"/>
      <c r="K1144" s="313"/>
      <c r="L1144" s="313"/>
      <c r="M1144" s="313"/>
      <c r="N1144" s="313"/>
      <c r="O1144" s="313"/>
      <c r="P1144" s="313"/>
      <c r="Q1144" s="313"/>
      <c r="R1144" s="313">
        <v>20.3</v>
      </c>
      <c r="S1144" s="313">
        <v>0</v>
      </c>
      <c r="T1144" s="313">
        <v>37.1</v>
      </c>
    </row>
    <row r="1145" spans="1:20" ht="15" customHeight="1">
      <c r="A1145" s="313" t="s">
        <v>275</v>
      </c>
      <c r="B1145" s="313" t="s">
        <v>315</v>
      </c>
      <c r="C1145" s="313" t="s">
        <v>7</v>
      </c>
      <c r="D1145" s="313" t="s">
        <v>417</v>
      </c>
      <c r="E1145" s="313" t="s">
        <v>13</v>
      </c>
      <c r="F1145" s="313" t="s">
        <v>11</v>
      </c>
      <c r="G1145" s="313"/>
      <c r="H1145" s="313"/>
      <c r="I1145" s="313"/>
      <c r="J1145" s="313"/>
      <c r="K1145" s="313"/>
      <c r="L1145" s="313"/>
      <c r="M1145" s="313"/>
      <c r="N1145" s="313"/>
      <c r="O1145" s="313"/>
      <c r="P1145" s="313"/>
      <c r="Q1145" s="313"/>
      <c r="R1145" s="313">
        <v>12.4</v>
      </c>
      <c r="S1145" s="313">
        <v>0</v>
      </c>
      <c r="T1145" s="313">
        <v>37.1</v>
      </c>
    </row>
    <row r="1146" spans="1:20" ht="15" customHeight="1">
      <c r="A1146" s="313" t="s">
        <v>276</v>
      </c>
      <c r="B1146" s="313" t="s">
        <v>332</v>
      </c>
      <c r="C1146" s="313" t="s">
        <v>7</v>
      </c>
      <c r="D1146" s="313" t="s">
        <v>417</v>
      </c>
      <c r="E1146" s="313" t="s">
        <v>13</v>
      </c>
      <c r="F1146" s="313" t="s">
        <v>11</v>
      </c>
      <c r="G1146" s="313"/>
      <c r="H1146" s="313"/>
      <c r="I1146" s="313"/>
      <c r="J1146" s="313"/>
      <c r="K1146" s="313"/>
      <c r="L1146" s="313"/>
      <c r="M1146" s="313"/>
      <c r="N1146" s="313"/>
      <c r="O1146" s="313"/>
      <c r="P1146" s="313"/>
      <c r="Q1146" s="313"/>
      <c r="R1146" s="313">
        <v>8.3000000000000007</v>
      </c>
      <c r="S1146" s="313">
        <v>0</v>
      </c>
      <c r="T1146" s="313">
        <v>24.9</v>
      </c>
    </row>
    <row r="1147" spans="1:20" ht="15" customHeight="1">
      <c r="A1147" s="313" t="s">
        <v>276</v>
      </c>
      <c r="B1147" s="313" t="s">
        <v>314</v>
      </c>
      <c r="C1147" s="313" t="s">
        <v>7</v>
      </c>
      <c r="D1147" s="313" t="s">
        <v>417</v>
      </c>
      <c r="E1147" s="313" t="s">
        <v>13</v>
      </c>
      <c r="F1147" s="313" t="s">
        <v>11</v>
      </c>
      <c r="G1147" s="313"/>
      <c r="H1147" s="313"/>
      <c r="I1147" s="313"/>
      <c r="J1147" s="313"/>
      <c r="K1147" s="313"/>
      <c r="L1147" s="313"/>
      <c r="M1147" s="313"/>
      <c r="N1147" s="313"/>
      <c r="O1147" s="313"/>
      <c r="P1147" s="313"/>
      <c r="Q1147" s="313"/>
      <c r="R1147" s="313">
        <v>12.4</v>
      </c>
      <c r="S1147" s="313">
        <v>0</v>
      </c>
      <c r="T1147" s="313">
        <v>37.1</v>
      </c>
    </row>
    <row r="1148" spans="1:20" ht="15" customHeight="1">
      <c r="A1148" s="313" t="s">
        <v>276</v>
      </c>
      <c r="B1148" s="313" t="s">
        <v>317</v>
      </c>
      <c r="C1148" s="313" t="s">
        <v>7</v>
      </c>
      <c r="D1148" s="313" t="s">
        <v>417</v>
      </c>
      <c r="E1148" s="313" t="s">
        <v>13</v>
      </c>
      <c r="F1148" s="313" t="s">
        <v>11</v>
      </c>
      <c r="G1148" s="313"/>
      <c r="H1148" s="313"/>
      <c r="I1148" s="313"/>
      <c r="J1148" s="313"/>
      <c r="K1148" s="313"/>
      <c r="L1148" s="313"/>
      <c r="M1148" s="313"/>
      <c r="N1148" s="313"/>
      <c r="O1148" s="313"/>
      <c r="P1148" s="313"/>
      <c r="Q1148" s="313"/>
      <c r="R1148" s="313">
        <v>0.49</v>
      </c>
      <c r="S1148" s="313">
        <v>0</v>
      </c>
      <c r="T1148" s="313">
        <v>1.48</v>
      </c>
    </row>
    <row r="1149" spans="1:20" ht="15" customHeight="1">
      <c r="A1149" s="313" t="s">
        <v>276</v>
      </c>
      <c r="B1149" s="313" t="s">
        <v>318</v>
      </c>
      <c r="C1149" s="313" t="s">
        <v>7</v>
      </c>
      <c r="D1149" s="313" t="s">
        <v>417</v>
      </c>
      <c r="E1149" s="313" t="s">
        <v>13</v>
      </c>
      <c r="F1149" s="313" t="s">
        <v>11</v>
      </c>
      <c r="G1149" s="313"/>
      <c r="H1149" s="313"/>
      <c r="I1149" s="313"/>
      <c r="J1149" s="313"/>
      <c r="K1149" s="313"/>
      <c r="L1149" s="313"/>
      <c r="M1149" s="313"/>
      <c r="N1149" s="313"/>
      <c r="O1149" s="313"/>
      <c r="P1149" s="313"/>
      <c r="Q1149" s="313"/>
      <c r="R1149" s="313">
        <v>7.41</v>
      </c>
      <c r="S1149" s="313">
        <v>0</v>
      </c>
      <c r="T1149" s="313">
        <v>22.2</v>
      </c>
    </row>
    <row r="1150" spans="1:20" ht="15" customHeight="1">
      <c r="A1150" s="313" t="s">
        <v>276</v>
      </c>
      <c r="B1150" s="313" t="s">
        <v>313</v>
      </c>
      <c r="C1150" s="313" t="s">
        <v>7</v>
      </c>
      <c r="D1150" s="313" t="s">
        <v>417</v>
      </c>
      <c r="E1150" s="313" t="s">
        <v>13</v>
      </c>
      <c r="F1150" s="313" t="s">
        <v>11</v>
      </c>
      <c r="G1150" s="313"/>
      <c r="H1150" s="313"/>
      <c r="I1150" s="313"/>
      <c r="J1150" s="313"/>
      <c r="K1150" s="313"/>
      <c r="L1150" s="313"/>
      <c r="M1150" s="313"/>
      <c r="N1150" s="313"/>
      <c r="O1150" s="313"/>
      <c r="P1150" s="313"/>
      <c r="Q1150" s="313"/>
      <c r="R1150" s="313">
        <v>20.3</v>
      </c>
      <c r="S1150" s="313">
        <v>0</v>
      </c>
      <c r="T1150" s="313">
        <v>37.1</v>
      </c>
    </row>
    <row r="1151" spans="1:20" ht="15" customHeight="1">
      <c r="A1151" s="313" t="s">
        <v>276</v>
      </c>
      <c r="B1151" s="313" t="s">
        <v>316</v>
      </c>
      <c r="C1151" s="313" t="s">
        <v>7</v>
      </c>
      <c r="D1151" s="313" t="s">
        <v>417</v>
      </c>
      <c r="E1151" s="313" t="s">
        <v>13</v>
      </c>
      <c r="F1151" s="313" t="s">
        <v>11</v>
      </c>
      <c r="G1151" s="313"/>
      <c r="H1151" s="313"/>
      <c r="I1151" s="313"/>
      <c r="J1151" s="313"/>
      <c r="K1151" s="313"/>
      <c r="L1151" s="313"/>
      <c r="M1151" s="313"/>
      <c r="N1151" s="313"/>
      <c r="O1151" s="313"/>
      <c r="P1151" s="313"/>
      <c r="Q1151" s="313"/>
      <c r="R1151" s="313">
        <v>7.91</v>
      </c>
      <c r="S1151" s="313">
        <v>0</v>
      </c>
      <c r="T1151" s="313">
        <v>22.2</v>
      </c>
    </row>
    <row r="1152" spans="1:20" ht="15" customHeight="1">
      <c r="A1152" s="313" t="s">
        <v>276</v>
      </c>
      <c r="B1152" s="313" t="s">
        <v>312</v>
      </c>
      <c r="C1152" s="313" t="s">
        <v>7</v>
      </c>
      <c r="D1152" s="313" t="s">
        <v>417</v>
      </c>
      <c r="E1152" s="313" t="s">
        <v>13</v>
      </c>
      <c r="F1152" s="313" t="s">
        <v>11</v>
      </c>
      <c r="G1152" s="313"/>
      <c r="H1152" s="313"/>
      <c r="I1152" s="313"/>
      <c r="J1152" s="313"/>
      <c r="K1152" s="313"/>
      <c r="L1152" s="313"/>
      <c r="M1152" s="313"/>
      <c r="N1152" s="313"/>
      <c r="O1152" s="313"/>
      <c r="P1152" s="313"/>
      <c r="Q1152" s="313"/>
      <c r="R1152" s="313">
        <v>20.3</v>
      </c>
      <c r="S1152" s="313">
        <v>0</v>
      </c>
      <c r="T1152" s="313">
        <v>37.1</v>
      </c>
    </row>
    <row r="1153" spans="1:20" ht="15" customHeight="1">
      <c r="A1153" s="313" t="s">
        <v>276</v>
      </c>
      <c r="B1153" s="313" t="s">
        <v>315</v>
      </c>
      <c r="C1153" s="313" t="s">
        <v>7</v>
      </c>
      <c r="D1153" s="313" t="s">
        <v>417</v>
      </c>
      <c r="E1153" s="313" t="s">
        <v>13</v>
      </c>
      <c r="F1153" s="313" t="s">
        <v>11</v>
      </c>
      <c r="G1153" s="313"/>
      <c r="H1153" s="313"/>
      <c r="I1153" s="313"/>
      <c r="J1153" s="313"/>
      <c r="K1153" s="313"/>
      <c r="L1153" s="313"/>
      <c r="M1153" s="313"/>
      <c r="N1153" s="313"/>
      <c r="O1153" s="313"/>
      <c r="P1153" s="313"/>
      <c r="Q1153" s="313"/>
      <c r="R1153" s="313">
        <v>12.4</v>
      </c>
      <c r="S1153" s="313">
        <v>0</v>
      </c>
      <c r="T1153" s="313">
        <v>37.1</v>
      </c>
    </row>
    <row r="1154" spans="1:20" ht="15" customHeight="1">
      <c r="A1154" s="313" t="s">
        <v>277</v>
      </c>
      <c r="B1154" s="313" t="s">
        <v>332</v>
      </c>
      <c r="C1154" s="313" t="s">
        <v>7</v>
      </c>
      <c r="D1154" s="313" t="s">
        <v>417</v>
      </c>
      <c r="E1154" s="313" t="s">
        <v>13</v>
      </c>
      <c r="F1154" s="313" t="s">
        <v>11</v>
      </c>
      <c r="G1154" s="313"/>
      <c r="H1154" s="313"/>
      <c r="I1154" s="313"/>
      <c r="J1154" s="313"/>
      <c r="K1154" s="313"/>
      <c r="L1154" s="313"/>
      <c r="M1154" s="313"/>
      <c r="N1154" s="313"/>
      <c r="O1154" s="313"/>
      <c r="P1154" s="313"/>
      <c r="Q1154" s="313"/>
      <c r="R1154" s="313">
        <v>12.2</v>
      </c>
      <c r="S1154" s="313"/>
      <c r="T1154" s="313"/>
    </row>
    <row r="1155" spans="1:20" ht="15" customHeight="1">
      <c r="A1155" s="313" t="s">
        <v>277</v>
      </c>
      <c r="B1155" s="313" t="s">
        <v>314</v>
      </c>
      <c r="C1155" s="313" t="s">
        <v>7</v>
      </c>
      <c r="D1155" s="313" t="s">
        <v>417</v>
      </c>
      <c r="E1155" s="313" t="s">
        <v>13</v>
      </c>
      <c r="F1155" s="313" t="s">
        <v>11</v>
      </c>
      <c r="G1155" s="313"/>
      <c r="H1155" s="313"/>
      <c r="I1155" s="313"/>
      <c r="J1155" s="313"/>
      <c r="K1155" s="313"/>
      <c r="L1155" s="313"/>
      <c r="M1155" s="313"/>
      <c r="N1155" s="313"/>
      <c r="O1155" s="313"/>
      <c r="P1155" s="313"/>
      <c r="Q1155" s="313"/>
      <c r="R1155" s="313">
        <v>103</v>
      </c>
      <c r="S1155" s="313"/>
      <c r="T1155" s="313"/>
    </row>
    <row r="1156" spans="1:20" ht="15" customHeight="1">
      <c r="A1156" s="313" t="s">
        <v>277</v>
      </c>
      <c r="B1156" s="313" t="s">
        <v>317</v>
      </c>
      <c r="C1156" s="313" t="s">
        <v>7</v>
      </c>
      <c r="D1156" s="313" t="s">
        <v>417</v>
      </c>
      <c r="E1156" s="313" t="s">
        <v>13</v>
      </c>
      <c r="F1156" s="313" t="s">
        <v>11</v>
      </c>
      <c r="G1156" s="313"/>
      <c r="H1156" s="313"/>
      <c r="I1156" s="313"/>
      <c r="J1156" s="313"/>
      <c r="K1156" s="313"/>
      <c r="L1156" s="313"/>
      <c r="M1156" s="313"/>
      <c r="N1156" s="313"/>
      <c r="O1156" s="313"/>
      <c r="P1156" s="313"/>
      <c r="Q1156" s="313"/>
      <c r="R1156" s="313">
        <v>25.2</v>
      </c>
      <c r="S1156" s="313"/>
      <c r="T1156" s="313"/>
    </row>
    <row r="1157" spans="1:20" ht="15" customHeight="1">
      <c r="A1157" s="313" t="s">
        <v>277</v>
      </c>
      <c r="B1157" s="313" t="s">
        <v>318</v>
      </c>
      <c r="C1157" s="313" t="s">
        <v>7</v>
      </c>
      <c r="D1157" s="313" t="s">
        <v>417</v>
      </c>
      <c r="E1157" s="313" t="s">
        <v>13</v>
      </c>
      <c r="F1157" s="313" t="s">
        <v>11</v>
      </c>
      <c r="G1157" s="313"/>
      <c r="H1157" s="313"/>
      <c r="I1157" s="313"/>
      <c r="J1157" s="313"/>
      <c r="K1157" s="313"/>
      <c r="L1157" s="313"/>
      <c r="M1157" s="313"/>
      <c r="N1157" s="313"/>
      <c r="O1157" s="313"/>
      <c r="P1157" s="313"/>
      <c r="Q1157" s="313"/>
      <c r="R1157" s="313">
        <v>44.6</v>
      </c>
      <c r="S1157" s="313"/>
      <c r="T1157" s="313"/>
    </row>
    <row r="1158" spans="1:20" ht="15" customHeight="1">
      <c r="A1158" s="313" t="s">
        <v>277</v>
      </c>
      <c r="B1158" s="313" t="s">
        <v>313</v>
      </c>
      <c r="C1158" s="313" t="s">
        <v>7</v>
      </c>
      <c r="D1158" s="313" t="s">
        <v>417</v>
      </c>
      <c r="E1158" s="313" t="s">
        <v>13</v>
      </c>
      <c r="F1158" s="313" t="s">
        <v>11</v>
      </c>
      <c r="G1158" s="313"/>
      <c r="H1158" s="313"/>
      <c r="I1158" s="313"/>
      <c r="J1158" s="313"/>
      <c r="K1158" s="313"/>
      <c r="L1158" s="313"/>
      <c r="M1158" s="313"/>
      <c r="N1158" s="313"/>
      <c r="O1158" s="313"/>
      <c r="P1158" s="313"/>
      <c r="Q1158" s="313"/>
      <c r="R1158" s="313">
        <v>173</v>
      </c>
      <c r="S1158" s="313"/>
      <c r="T1158" s="313"/>
    </row>
    <row r="1159" spans="1:20" ht="15" customHeight="1">
      <c r="A1159" s="313" t="s">
        <v>277</v>
      </c>
      <c r="B1159" s="313" t="s">
        <v>316</v>
      </c>
      <c r="C1159" s="313" t="s">
        <v>7</v>
      </c>
      <c r="D1159" s="313" t="s">
        <v>417</v>
      </c>
      <c r="E1159" s="313" t="s">
        <v>13</v>
      </c>
      <c r="F1159" s="313" t="s">
        <v>11</v>
      </c>
      <c r="G1159" s="313"/>
      <c r="H1159" s="313"/>
      <c r="I1159" s="313"/>
      <c r="J1159" s="313"/>
      <c r="K1159" s="313"/>
      <c r="L1159" s="313"/>
      <c r="M1159" s="313"/>
      <c r="N1159" s="313"/>
      <c r="O1159" s="313"/>
      <c r="P1159" s="313"/>
      <c r="Q1159" s="313"/>
      <c r="R1159" s="313">
        <v>69.8</v>
      </c>
      <c r="S1159" s="313"/>
      <c r="T1159" s="313"/>
    </row>
    <row r="1160" spans="1:20" ht="15" customHeight="1">
      <c r="A1160" s="313" t="s">
        <v>277</v>
      </c>
      <c r="B1160" s="313" t="s">
        <v>312</v>
      </c>
      <c r="C1160" s="313" t="s">
        <v>7</v>
      </c>
      <c r="D1160" s="313" t="s">
        <v>417</v>
      </c>
      <c r="E1160" s="313" t="s">
        <v>13</v>
      </c>
      <c r="F1160" s="313" t="s">
        <v>11</v>
      </c>
      <c r="G1160" s="313"/>
      <c r="H1160" s="313"/>
      <c r="I1160" s="313"/>
      <c r="J1160" s="313"/>
      <c r="K1160" s="313"/>
      <c r="L1160" s="313"/>
      <c r="M1160" s="313"/>
      <c r="N1160" s="313"/>
      <c r="O1160" s="313"/>
      <c r="P1160" s="313"/>
      <c r="Q1160" s="313"/>
      <c r="R1160" s="313">
        <v>173</v>
      </c>
      <c r="S1160" s="313"/>
      <c r="T1160" s="313"/>
    </row>
    <row r="1161" spans="1:20" ht="15" customHeight="1">
      <c r="A1161" s="313" t="s">
        <v>277</v>
      </c>
      <c r="B1161" s="313" t="s">
        <v>315</v>
      </c>
      <c r="C1161" s="313" t="s">
        <v>7</v>
      </c>
      <c r="D1161" s="313" t="s">
        <v>417</v>
      </c>
      <c r="E1161" s="313" t="s">
        <v>13</v>
      </c>
      <c r="F1161" s="313" t="s">
        <v>11</v>
      </c>
      <c r="G1161" s="313"/>
      <c r="H1161" s="313"/>
      <c r="I1161" s="313"/>
      <c r="J1161" s="313"/>
      <c r="K1161" s="313"/>
      <c r="L1161" s="313"/>
      <c r="M1161" s="313"/>
      <c r="N1161" s="313"/>
      <c r="O1161" s="313"/>
      <c r="P1161" s="313"/>
      <c r="Q1161" s="313"/>
      <c r="R1161" s="313">
        <v>103</v>
      </c>
      <c r="S1161" s="313"/>
      <c r="T1161" s="313"/>
    </row>
    <row r="1162" spans="1:20" ht="15" customHeight="1">
      <c r="A1162" s="313" t="s">
        <v>278</v>
      </c>
      <c r="B1162" s="313" t="s">
        <v>332</v>
      </c>
      <c r="C1162" s="313" t="s">
        <v>7</v>
      </c>
      <c r="D1162" s="313" t="s">
        <v>417</v>
      </c>
      <c r="E1162" s="313" t="s">
        <v>13</v>
      </c>
      <c r="F1162" s="313" t="s">
        <v>11</v>
      </c>
      <c r="G1162" s="313" t="s">
        <v>417</v>
      </c>
      <c r="H1162" s="313" t="s">
        <v>429</v>
      </c>
      <c r="I1162" s="313" t="s">
        <v>251</v>
      </c>
      <c r="J1162" s="313"/>
      <c r="K1162" s="313" t="s">
        <v>339</v>
      </c>
      <c r="L1162" s="313" t="s">
        <v>374</v>
      </c>
      <c r="M1162" s="313" t="s">
        <v>48</v>
      </c>
      <c r="N1162" s="313"/>
      <c r="O1162" s="313" t="s">
        <v>341</v>
      </c>
      <c r="P1162" s="313" t="s">
        <v>342</v>
      </c>
      <c r="Q1162" s="313" t="s">
        <v>343</v>
      </c>
      <c r="R1162" s="313">
        <v>7.5</v>
      </c>
      <c r="S1162" s="313"/>
      <c r="T1162" s="313"/>
    </row>
    <row r="1163" spans="1:20" ht="15" customHeight="1">
      <c r="A1163" s="313" t="s">
        <v>278</v>
      </c>
      <c r="B1163" s="313" t="s">
        <v>314</v>
      </c>
      <c r="C1163" s="313" t="s">
        <v>7</v>
      </c>
      <c r="D1163" s="313" t="s">
        <v>417</v>
      </c>
      <c r="E1163" s="313" t="s">
        <v>13</v>
      </c>
      <c r="F1163" s="313" t="s">
        <v>11</v>
      </c>
      <c r="G1163" s="313" t="s">
        <v>449</v>
      </c>
      <c r="H1163" s="313" t="s">
        <v>729</v>
      </c>
      <c r="I1163" s="313" t="s">
        <v>251</v>
      </c>
      <c r="J1163" s="313" t="s">
        <v>730</v>
      </c>
      <c r="K1163" s="313" t="s">
        <v>702</v>
      </c>
      <c r="L1163" s="313" t="s">
        <v>731</v>
      </c>
      <c r="M1163" s="313" t="s">
        <v>48</v>
      </c>
      <c r="N1163" s="313"/>
      <c r="O1163" s="313" t="s">
        <v>348</v>
      </c>
      <c r="P1163" s="313" t="s">
        <v>699</v>
      </c>
      <c r="Q1163" s="313" t="s">
        <v>343</v>
      </c>
      <c r="R1163" s="313">
        <v>99</v>
      </c>
      <c r="S1163" s="313"/>
      <c r="T1163" s="313"/>
    </row>
    <row r="1164" spans="1:20" ht="15" customHeight="1">
      <c r="A1164" s="313" t="s">
        <v>278</v>
      </c>
      <c r="B1164" s="313" t="s">
        <v>317</v>
      </c>
      <c r="C1164" s="313" t="s">
        <v>7</v>
      </c>
      <c r="D1164" s="313" t="s">
        <v>417</v>
      </c>
      <c r="E1164" s="313" t="s">
        <v>13</v>
      </c>
      <c r="F1164" s="313" t="s">
        <v>11</v>
      </c>
      <c r="G1164" s="313" t="s">
        <v>449</v>
      </c>
      <c r="H1164" s="313" t="s">
        <v>732</v>
      </c>
      <c r="I1164" s="313" t="s">
        <v>251</v>
      </c>
      <c r="J1164" s="313" t="s">
        <v>730</v>
      </c>
      <c r="K1164" s="313" t="s">
        <v>702</v>
      </c>
      <c r="L1164" s="313" t="s">
        <v>733</v>
      </c>
      <c r="M1164" s="313" t="s">
        <v>48</v>
      </c>
      <c r="N1164" s="313"/>
      <c r="O1164" s="313" t="s">
        <v>348</v>
      </c>
      <c r="P1164" s="313" t="s">
        <v>699</v>
      </c>
      <c r="Q1164" s="313" t="s">
        <v>343</v>
      </c>
      <c r="R1164" s="313">
        <v>4.95</v>
      </c>
      <c r="S1164" s="313"/>
      <c r="T1164" s="313"/>
    </row>
    <row r="1165" spans="1:20" ht="15" customHeight="1">
      <c r="A1165" s="313" t="s">
        <v>278</v>
      </c>
      <c r="B1165" s="313" t="s">
        <v>318</v>
      </c>
      <c r="C1165" s="313" t="s">
        <v>7</v>
      </c>
      <c r="D1165" s="313" t="s">
        <v>417</v>
      </c>
      <c r="E1165" s="313" t="s">
        <v>13</v>
      </c>
      <c r="F1165" s="313" t="s">
        <v>11</v>
      </c>
      <c r="G1165" s="313" t="s">
        <v>449</v>
      </c>
      <c r="H1165" s="313" t="s">
        <v>734</v>
      </c>
      <c r="I1165" s="313" t="s">
        <v>251</v>
      </c>
      <c r="J1165" s="313" t="s">
        <v>730</v>
      </c>
      <c r="K1165" s="313" t="s">
        <v>702</v>
      </c>
      <c r="L1165" s="313" t="s">
        <v>735</v>
      </c>
      <c r="M1165" s="313" t="s">
        <v>48</v>
      </c>
      <c r="N1165" s="313"/>
      <c r="O1165" s="313" t="s">
        <v>348</v>
      </c>
      <c r="P1165" s="313" t="s">
        <v>699</v>
      </c>
      <c r="Q1165" s="313" t="s">
        <v>343</v>
      </c>
      <c r="R1165" s="313">
        <v>0</v>
      </c>
      <c r="S1165" s="313"/>
      <c r="T1165" s="313"/>
    </row>
    <row r="1166" spans="1:20" ht="15" customHeight="1">
      <c r="A1166" s="313" t="s">
        <v>278</v>
      </c>
      <c r="B1166" s="313" t="s">
        <v>313</v>
      </c>
      <c r="C1166" s="313" t="s">
        <v>7</v>
      </c>
      <c r="D1166" s="313" t="s">
        <v>417</v>
      </c>
      <c r="E1166" s="313" t="s">
        <v>13</v>
      </c>
      <c r="F1166" s="313" t="s">
        <v>11</v>
      </c>
      <c r="G1166" s="313"/>
      <c r="H1166" s="313"/>
      <c r="I1166" s="313"/>
      <c r="J1166" s="313"/>
      <c r="K1166" s="313"/>
      <c r="L1166" s="313"/>
      <c r="M1166" s="313"/>
      <c r="N1166" s="313"/>
      <c r="O1166" s="313"/>
      <c r="P1166" s="313"/>
      <c r="Q1166" s="313"/>
      <c r="R1166" s="313">
        <v>104</v>
      </c>
      <c r="S1166" s="313"/>
      <c r="T1166" s="313"/>
    </row>
    <row r="1167" spans="1:20" ht="15" customHeight="1">
      <c r="A1167" s="313" t="s">
        <v>278</v>
      </c>
      <c r="B1167" s="313" t="s">
        <v>316</v>
      </c>
      <c r="C1167" s="313" t="s">
        <v>7</v>
      </c>
      <c r="D1167" s="313" t="s">
        <v>417</v>
      </c>
      <c r="E1167" s="313" t="s">
        <v>13</v>
      </c>
      <c r="F1167" s="313" t="s">
        <v>11</v>
      </c>
      <c r="G1167" s="313" t="s">
        <v>449</v>
      </c>
      <c r="H1167" s="313" t="s">
        <v>732</v>
      </c>
      <c r="I1167" s="313" t="s">
        <v>251</v>
      </c>
      <c r="J1167" s="313" t="s">
        <v>730</v>
      </c>
      <c r="K1167" s="313" t="s">
        <v>702</v>
      </c>
      <c r="L1167" s="313" t="s">
        <v>733</v>
      </c>
      <c r="M1167" s="313" t="s">
        <v>48</v>
      </c>
      <c r="N1167" s="313"/>
      <c r="O1167" s="313" t="s">
        <v>348</v>
      </c>
      <c r="P1167" s="313" t="s">
        <v>699</v>
      </c>
      <c r="Q1167" s="313" t="s">
        <v>343</v>
      </c>
      <c r="R1167" s="313">
        <v>4.95</v>
      </c>
      <c r="S1167" s="313"/>
      <c r="T1167" s="313"/>
    </row>
    <row r="1168" spans="1:20" ht="15" customHeight="1">
      <c r="A1168" s="313" t="s">
        <v>278</v>
      </c>
      <c r="B1168" s="313" t="s">
        <v>312</v>
      </c>
      <c r="C1168" s="313" t="s">
        <v>7</v>
      </c>
      <c r="D1168" s="313" t="s">
        <v>417</v>
      </c>
      <c r="E1168" s="313" t="s">
        <v>13</v>
      </c>
      <c r="F1168" s="313" t="s">
        <v>11</v>
      </c>
      <c r="G1168" s="313"/>
      <c r="H1168" s="313"/>
      <c r="I1168" s="313"/>
      <c r="J1168" s="313"/>
      <c r="K1168" s="313"/>
      <c r="L1168" s="313"/>
      <c r="M1168" s="313"/>
      <c r="N1168" s="313"/>
      <c r="O1168" s="313"/>
      <c r="P1168" s="313"/>
      <c r="Q1168" s="313"/>
      <c r="R1168" s="313">
        <v>104</v>
      </c>
      <c r="S1168" s="313"/>
      <c r="T1168" s="313"/>
    </row>
    <row r="1169" spans="1:20" ht="15" customHeight="1">
      <c r="A1169" s="313" t="s">
        <v>278</v>
      </c>
      <c r="B1169" s="313" t="s">
        <v>315</v>
      </c>
      <c r="C1169" s="313" t="s">
        <v>7</v>
      </c>
      <c r="D1169" s="313" t="s">
        <v>417</v>
      </c>
      <c r="E1169" s="313" t="s">
        <v>13</v>
      </c>
      <c r="F1169" s="313" t="s">
        <v>11</v>
      </c>
      <c r="G1169" s="313"/>
      <c r="H1169" s="313"/>
      <c r="I1169" s="313"/>
      <c r="J1169" s="313"/>
      <c r="K1169" s="313"/>
      <c r="L1169" s="313"/>
      <c r="M1169" s="313"/>
      <c r="N1169" s="313"/>
      <c r="O1169" s="313"/>
      <c r="P1169" s="313"/>
      <c r="Q1169" s="313"/>
      <c r="R1169" s="313">
        <v>99</v>
      </c>
      <c r="S1169" s="313"/>
      <c r="T1169" s="313"/>
    </row>
    <row r="1170" spans="1:20" ht="15" customHeight="1">
      <c r="A1170" s="313" t="s">
        <v>279</v>
      </c>
      <c r="B1170" s="313" t="s">
        <v>332</v>
      </c>
      <c r="C1170" s="313" t="s">
        <v>7</v>
      </c>
      <c r="D1170" s="313" t="s">
        <v>417</v>
      </c>
      <c r="E1170" s="313" t="s">
        <v>13</v>
      </c>
      <c r="F1170" s="313" t="s">
        <v>11</v>
      </c>
      <c r="G1170" s="313"/>
      <c r="H1170" s="313"/>
      <c r="I1170" s="313"/>
      <c r="J1170" s="313"/>
      <c r="K1170" s="313"/>
      <c r="L1170" s="313"/>
      <c r="M1170" s="313"/>
      <c r="N1170" s="313"/>
      <c r="O1170" s="313"/>
      <c r="P1170" s="313"/>
      <c r="Q1170" s="313"/>
      <c r="R1170" s="313">
        <v>7.5</v>
      </c>
      <c r="S1170" s="313"/>
      <c r="T1170" s="313"/>
    </row>
    <row r="1171" spans="1:20" ht="15" customHeight="1">
      <c r="A1171" s="313" t="s">
        <v>279</v>
      </c>
      <c r="B1171" s="313" t="s">
        <v>314</v>
      </c>
      <c r="C1171" s="313" t="s">
        <v>7</v>
      </c>
      <c r="D1171" s="313" t="s">
        <v>417</v>
      </c>
      <c r="E1171" s="313" t="s">
        <v>13</v>
      </c>
      <c r="F1171" s="313" t="s">
        <v>11</v>
      </c>
      <c r="G1171" s="313"/>
      <c r="H1171" s="313"/>
      <c r="I1171" s="313"/>
      <c r="J1171" s="313"/>
      <c r="K1171" s="313"/>
      <c r="L1171" s="313"/>
      <c r="M1171" s="313"/>
      <c r="N1171" s="313"/>
      <c r="O1171" s="313"/>
      <c r="P1171" s="313"/>
      <c r="Q1171" s="313"/>
      <c r="R1171" s="313">
        <v>99</v>
      </c>
      <c r="S1171" s="313"/>
      <c r="T1171" s="313"/>
    </row>
    <row r="1172" spans="1:20" ht="15" customHeight="1">
      <c r="A1172" s="313" t="s">
        <v>279</v>
      </c>
      <c r="B1172" s="313" t="s">
        <v>317</v>
      </c>
      <c r="C1172" s="313" t="s">
        <v>7</v>
      </c>
      <c r="D1172" s="313" t="s">
        <v>417</v>
      </c>
      <c r="E1172" s="313" t="s">
        <v>13</v>
      </c>
      <c r="F1172" s="313" t="s">
        <v>11</v>
      </c>
      <c r="G1172" s="313"/>
      <c r="H1172" s="313"/>
      <c r="I1172" s="313"/>
      <c r="J1172" s="313"/>
      <c r="K1172" s="313"/>
      <c r="L1172" s="313"/>
      <c r="M1172" s="313"/>
      <c r="N1172" s="313"/>
      <c r="O1172" s="313"/>
      <c r="P1172" s="313"/>
      <c r="Q1172" s="313"/>
      <c r="R1172" s="313">
        <v>4.95</v>
      </c>
      <c r="S1172" s="313"/>
      <c r="T1172" s="313"/>
    </row>
    <row r="1173" spans="1:20" ht="15" customHeight="1">
      <c r="A1173" s="313" t="s">
        <v>279</v>
      </c>
      <c r="B1173" s="313" t="s">
        <v>318</v>
      </c>
      <c r="C1173" s="313" t="s">
        <v>7</v>
      </c>
      <c r="D1173" s="313" t="s">
        <v>417</v>
      </c>
      <c r="E1173" s="313" t="s">
        <v>13</v>
      </c>
      <c r="F1173" s="313" t="s">
        <v>11</v>
      </c>
      <c r="G1173" s="313"/>
      <c r="H1173" s="313"/>
      <c r="I1173" s="313"/>
      <c r="J1173" s="313"/>
      <c r="K1173" s="313"/>
      <c r="L1173" s="313"/>
      <c r="M1173" s="313"/>
      <c r="N1173" s="313"/>
      <c r="O1173" s="313"/>
      <c r="P1173" s="313"/>
      <c r="Q1173" s="313"/>
      <c r="R1173" s="313">
        <v>0</v>
      </c>
      <c r="S1173" s="313"/>
      <c r="T1173" s="313"/>
    </row>
    <row r="1174" spans="1:20" ht="15" customHeight="1">
      <c r="A1174" s="313" t="s">
        <v>279</v>
      </c>
      <c r="B1174" s="313" t="s">
        <v>313</v>
      </c>
      <c r="C1174" s="313" t="s">
        <v>7</v>
      </c>
      <c r="D1174" s="313" t="s">
        <v>417</v>
      </c>
      <c r="E1174" s="313" t="s">
        <v>13</v>
      </c>
      <c r="F1174" s="313" t="s">
        <v>11</v>
      </c>
      <c r="G1174" s="313"/>
      <c r="H1174" s="313"/>
      <c r="I1174" s="313"/>
      <c r="J1174" s="313"/>
      <c r="K1174" s="313"/>
      <c r="L1174" s="313"/>
      <c r="M1174" s="313"/>
      <c r="N1174" s="313"/>
      <c r="O1174" s="313"/>
      <c r="P1174" s="313"/>
      <c r="Q1174" s="313"/>
      <c r="R1174" s="313">
        <v>104</v>
      </c>
      <c r="S1174" s="313"/>
      <c r="T1174" s="313"/>
    </row>
    <row r="1175" spans="1:20" ht="15" customHeight="1">
      <c r="A1175" s="313" t="s">
        <v>279</v>
      </c>
      <c r="B1175" s="313" t="s">
        <v>316</v>
      </c>
      <c r="C1175" s="313" t="s">
        <v>7</v>
      </c>
      <c r="D1175" s="313" t="s">
        <v>417</v>
      </c>
      <c r="E1175" s="313" t="s">
        <v>13</v>
      </c>
      <c r="F1175" s="313" t="s">
        <v>11</v>
      </c>
      <c r="G1175" s="313"/>
      <c r="H1175" s="313"/>
      <c r="I1175" s="313"/>
      <c r="J1175" s="313"/>
      <c r="K1175" s="313"/>
      <c r="L1175" s="313"/>
      <c r="M1175" s="313"/>
      <c r="N1175" s="313"/>
      <c r="O1175" s="313"/>
      <c r="P1175" s="313"/>
      <c r="Q1175" s="313"/>
      <c r="R1175" s="313">
        <v>4.95</v>
      </c>
      <c r="S1175" s="313"/>
      <c r="T1175" s="313"/>
    </row>
    <row r="1176" spans="1:20" ht="15" customHeight="1">
      <c r="A1176" s="313" t="s">
        <v>279</v>
      </c>
      <c r="B1176" s="313" t="s">
        <v>312</v>
      </c>
      <c r="C1176" s="313" t="s">
        <v>7</v>
      </c>
      <c r="D1176" s="313" t="s">
        <v>417</v>
      </c>
      <c r="E1176" s="313" t="s">
        <v>13</v>
      </c>
      <c r="F1176" s="313" t="s">
        <v>11</v>
      </c>
      <c r="G1176" s="313"/>
      <c r="H1176" s="313"/>
      <c r="I1176" s="313"/>
      <c r="J1176" s="313"/>
      <c r="K1176" s="313"/>
      <c r="L1176" s="313"/>
      <c r="M1176" s="313"/>
      <c r="N1176" s="313"/>
      <c r="O1176" s="313"/>
      <c r="P1176" s="313"/>
      <c r="Q1176" s="313"/>
      <c r="R1176" s="313">
        <v>104</v>
      </c>
      <c r="S1176" s="313"/>
      <c r="T1176" s="313"/>
    </row>
    <row r="1177" spans="1:20" ht="15" customHeight="1">
      <c r="A1177" s="313" t="s">
        <v>279</v>
      </c>
      <c r="B1177" s="313" t="s">
        <v>315</v>
      </c>
      <c r="C1177" s="313" t="s">
        <v>7</v>
      </c>
      <c r="D1177" s="313" t="s">
        <v>417</v>
      </c>
      <c r="E1177" s="313" t="s">
        <v>13</v>
      </c>
      <c r="F1177" s="313" t="s">
        <v>11</v>
      </c>
      <c r="G1177" s="313"/>
      <c r="H1177" s="313"/>
      <c r="I1177" s="313"/>
      <c r="J1177" s="313"/>
      <c r="K1177" s="313"/>
      <c r="L1177" s="313"/>
      <c r="M1177" s="313"/>
      <c r="N1177" s="313"/>
      <c r="O1177" s="313"/>
      <c r="P1177" s="313"/>
      <c r="Q1177" s="313"/>
      <c r="R1177" s="313">
        <v>99</v>
      </c>
      <c r="S1177" s="313"/>
      <c r="T1177" s="313"/>
    </row>
    <row r="1178" spans="1:20" ht="15" customHeight="1">
      <c r="A1178" s="313" t="s">
        <v>280</v>
      </c>
      <c r="B1178" s="313" t="s">
        <v>332</v>
      </c>
      <c r="C1178" s="313" t="s">
        <v>7</v>
      </c>
      <c r="D1178" s="313" t="s">
        <v>417</v>
      </c>
      <c r="E1178" s="313" t="s">
        <v>13</v>
      </c>
      <c r="F1178" s="313" t="s">
        <v>11</v>
      </c>
      <c r="G1178" s="313"/>
      <c r="H1178" s="313"/>
      <c r="I1178" s="313"/>
      <c r="J1178" s="313"/>
      <c r="K1178" s="313"/>
      <c r="L1178" s="313"/>
      <c r="M1178" s="313"/>
      <c r="N1178" s="313"/>
      <c r="O1178" s="313"/>
      <c r="P1178" s="313"/>
      <c r="Q1178" s="313"/>
      <c r="R1178" s="313">
        <v>4.7</v>
      </c>
      <c r="S1178" s="313"/>
      <c r="T1178" s="313"/>
    </row>
    <row r="1179" spans="1:20" ht="15" customHeight="1">
      <c r="A1179" s="313" t="s">
        <v>280</v>
      </c>
      <c r="B1179" s="313" t="s">
        <v>314</v>
      </c>
      <c r="C1179" s="313" t="s">
        <v>7</v>
      </c>
      <c r="D1179" s="313" t="s">
        <v>417</v>
      </c>
      <c r="E1179" s="313" t="s">
        <v>13</v>
      </c>
      <c r="F1179" s="313" t="s">
        <v>11</v>
      </c>
      <c r="G1179" s="313"/>
      <c r="H1179" s="313"/>
      <c r="I1179" s="313"/>
      <c r="J1179" s="313"/>
      <c r="K1179" s="313"/>
      <c r="L1179" s="313"/>
      <c r="M1179" s="313"/>
      <c r="N1179" s="313"/>
      <c r="O1179" s="313"/>
      <c r="P1179" s="313"/>
      <c r="Q1179" s="313"/>
      <c r="R1179" s="313">
        <v>4.0599999999999996</v>
      </c>
      <c r="S1179" s="313"/>
      <c r="T1179" s="313"/>
    </row>
    <row r="1180" spans="1:20" ht="15" customHeight="1">
      <c r="A1180" s="313" t="s">
        <v>280</v>
      </c>
      <c r="B1180" s="313" t="s">
        <v>317</v>
      </c>
      <c r="C1180" s="313" t="s">
        <v>7</v>
      </c>
      <c r="D1180" s="313" t="s">
        <v>417</v>
      </c>
      <c r="E1180" s="313" t="s">
        <v>13</v>
      </c>
      <c r="F1180" s="313" t="s">
        <v>11</v>
      </c>
      <c r="G1180" s="313"/>
      <c r="H1180" s="313"/>
      <c r="I1180" s="313"/>
      <c r="J1180" s="313"/>
      <c r="K1180" s="313"/>
      <c r="L1180" s="313"/>
      <c r="M1180" s="313"/>
      <c r="N1180" s="313"/>
      <c r="O1180" s="313"/>
      <c r="P1180" s="313"/>
      <c r="Q1180" s="313"/>
      <c r="R1180" s="313">
        <v>20.3</v>
      </c>
      <c r="S1180" s="313"/>
      <c r="T1180" s="313"/>
    </row>
    <row r="1181" spans="1:20" ht="15" customHeight="1">
      <c r="A1181" s="313" t="s">
        <v>280</v>
      </c>
      <c r="B1181" s="313" t="s">
        <v>318</v>
      </c>
      <c r="C1181" s="313" t="s">
        <v>7</v>
      </c>
      <c r="D1181" s="313" t="s">
        <v>417</v>
      </c>
      <c r="E1181" s="313" t="s">
        <v>13</v>
      </c>
      <c r="F1181" s="313" t="s">
        <v>11</v>
      </c>
      <c r="G1181" s="313"/>
      <c r="H1181" s="313"/>
      <c r="I1181" s="313"/>
      <c r="J1181" s="313"/>
      <c r="K1181" s="313"/>
      <c r="L1181" s="313"/>
      <c r="M1181" s="313"/>
      <c r="N1181" s="313"/>
      <c r="O1181" s="313"/>
      <c r="P1181" s="313"/>
      <c r="Q1181" s="313"/>
      <c r="R1181" s="313">
        <v>44.6</v>
      </c>
      <c r="S1181" s="313"/>
      <c r="T1181" s="313"/>
    </row>
    <row r="1182" spans="1:20" ht="15" customHeight="1">
      <c r="A1182" s="313" t="s">
        <v>280</v>
      </c>
      <c r="B1182" s="313" t="s">
        <v>313</v>
      </c>
      <c r="C1182" s="313" t="s">
        <v>7</v>
      </c>
      <c r="D1182" s="313" t="s">
        <v>417</v>
      </c>
      <c r="E1182" s="313" t="s">
        <v>13</v>
      </c>
      <c r="F1182" s="313" t="s">
        <v>11</v>
      </c>
      <c r="G1182" s="313"/>
      <c r="H1182" s="313"/>
      <c r="I1182" s="313"/>
      <c r="J1182" s="313"/>
      <c r="K1182" s="313"/>
      <c r="L1182" s="313"/>
      <c r="M1182" s="313"/>
      <c r="N1182" s="313"/>
      <c r="O1182" s="313"/>
      <c r="P1182" s="313"/>
      <c r="Q1182" s="313"/>
      <c r="R1182" s="313">
        <v>69</v>
      </c>
      <c r="S1182" s="313"/>
      <c r="T1182" s="313"/>
    </row>
    <row r="1183" spans="1:20" ht="15" customHeight="1">
      <c r="A1183" s="313" t="s">
        <v>280</v>
      </c>
      <c r="B1183" s="313" t="s">
        <v>316</v>
      </c>
      <c r="C1183" s="313" t="s">
        <v>7</v>
      </c>
      <c r="D1183" s="313" t="s">
        <v>417</v>
      </c>
      <c r="E1183" s="313" t="s">
        <v>13</v>
      </c>
      <c r="F1183" s="313" t="s">
        <v>11</v>
      </c>
      <c r="G1183" s="313"/>
      <c r="H1183" s="313"/>
      <c r="I1183" s="313"/>
      <c r="J1183" s="313"/>
      <c r="K1183" s="313"/>
      <c r="L1183" s="313"/>
      <c r="M1183" s="313"/>
      <c r="N1183" s="313"/>
      <c r="O1183" s="313"/>
      <c r="P1183" s="313"/>
      <c r="Q1183" s="313"/>
      <c r="R1183" s="313">
        <v>64.900000000000006</v>
      </c>
      <c r="S1183" s="313"/>
      <c r="T1183" s="313"/>
    </row>
    <row r="1184" spans="1:20" ht="15" customHeight="1">
      <c r="A1184" s="313" t="s">
        <v>280</v>
      </c>
      <c r="B1184" s="313" t="s">
        <v>312</v>
      </c>
      <c r="C1184" s="313" t="s">
        <v>7</v>
      </c>
      <c r="D1184" s="313" t="s">
        <v>417</v>
      </c>
      <c r="E1184" s="313" t="s">
        <v>13</v>
      </c>
      <c r="F1184" s="313" t="s">
        <v>11</v>
      </c>
      <c r="G1184" s="313"/>
      <c r="H1184" s="313"/>
      <c r="I1184" s="313"/>
      <c r="J1184" s="313"/>
      <c r="K1184" s="313"/>
      <c r="L1184" s="313"/>
      <c r="M1184" s="313"/>
      <c r="N1184" s="313"/>
      <c r="O1184" s="313"/>
      <c r="P1184" s="313"/>
      <c r="Q1184" s="313"/>
      <c r="R1184" s="313">
        <v>69</v>
      </c>
      <c r="S1184" s="313"/>
      <c r="T1184" s="313"/>
    </row>
    <row r="1185" spans="1:20" ht="15" customHeight="1">
      <c r="A1185" s="313" t="s">
        <v>280</v>
      </c>
      <c r="B1185" s="313" t="s">
        <v>315</v>
      </c>
      <c r="C1185" s="313" t="s">
        <v>7</v>
      </c>
      <c r="D1185" s="313" t="s">
        <v>417</v>
      </c>
      <c r="E1185" s="313" t="s">
        <v>13</v>
      </c>
      <c r="F1185" s="313" t="s">
        <v>11</v>
      </c>
      <c r="G1185" s="313"/>
      <c r="H1185" s="313"/>
      <c r="I1185" s="313"/>
      <c r="J1185" s="313"/>
      <c r="K1185" s="313"/>
      <c r="L1185" s="313"/>
      <c r="M1185" s="313"/>
      <c r="N1185" s="313"/>
      <c r="O1185" s="313"/>
      <c r="P1185" s="313"/>
      <c r="Q1185" s="313"/>
      <c r="R1185" s="313">
        <v>4.0599999999999996</v>
      </c>
      <c r="S1185" s="313"/>
      <c r="T1185" s="313"/>
    </row>
    <row r="1186" spans="1:20" ht="15" customHeight="1">
      <c r="A1186" s="313" t="s">
        <v>281</v>
      </c>
      <c r="B1186" s="313" t="s">
        <v>332</v>
      </c>
      <c r="C1186" s="313" t="s">
        <v>7</v>
      </c>
      <c r="D1186" s="313" t="s">
        <v>417</v>
      </c>
      <c r="E1186" s="313" t="s">
        <v>13</v>
      </c>
      <c r="F1186" s="313" t="s">
        <v>11</v>
      </c>
      <c r="G1186" s="313"/>
      <c r="H1186" s="313"/>
      <c r="I1186" s="313"/>
      <c r="J1186" s="313"/>
      <c r="K1186" s="313"/>
      <c r="L1186" s="313"/>
      <c r="M1186" s="313"/>
      <c r="N1186" s="313"/>
      <c r="O1186" s="313"/>
      <c r="P1186" s="313"/>
      <c r="Q1186" s="313"/>
      <c r="R1186" s="313">
        <v>4.7</v>
      </c>
      <c r="S1186" s="313"/>
      <c r="T1186" s="313"/>
    </row>
    <row r="1187" spans="1:20" ht="15" customHeight="1">
      <c r="A1187" s="313" t="s">
        <v>281</v>
      </c>
      <c r="B1187" s="313" t="s">
        <v>314</v>
      </c>
      <c r="C1187" s="313" t="s">
        <v>7</v>
      </c>
      <c r="D1187" s="313" t="s">
        <v>417</v>
      </c>
      <c r="E1187" s="313" t="s">
        <v>13</v>
      </c>
      <c r="F1187" s="313" t="s">
        <v>11</v>
      </c>
      <c r="G1187" s="313"/>
      <c r="H1187" s="313"/>
      <c r="I1187" s="313"/>
      <c r="J1187" s="313"/>
      <c r="K1187" s="313"/>
      <c r="L1187" s="313"/>
      <c r="M1187" s="313"/>
      <c r="N1187" s="313"/>
      <c r="O1187" s="313"/>
      <c r="P1187" s="313"/>
      <c r="Q1187" s="313"/>
      <c r="R1187" s="313">
        <v>4.0599999999999996</v>
      </c>
      <c r="S1187" s="313"/>
      <c r="T1187" s="313"/>
    </row>
    <row r="1188" spans="1:20" ht="15" customHeight="1">
      <c r="A1188" s="313" t="s">
        <v>281</v>
      </c>
      <c r="B1188" s="313" t="s">
        <v>317</v>
      </c>
      <c r="C1188" s="313" t="s">
        <v>7</v>
      </c>
      <c r="D1188" s="313" t="s">
        <v>417</v>
      </c>
      <c r="E1188" s="313" t="s">
        <v>13</v>
      </c>
      <c r="F1188" s="313" t="s">
        <v>11</v>
      </c>
      <c r="G1188" s="313"/>
      <c r="H1188" s="313"/>
      <c r="I1188" s="313"/>
      <c r="J1188" s="313"/>
      <c r="K1188" s="313"/>
      <c r="L1188" s="313"/>
      <c r="M1188" s="313"/>
      <c r="N1188" s="313"/>
      <c r="O1188" s="313"/>
      <c r="P1188" s="313"/>
      <c r="Q1188" s="313"/>
      <c r="R1188" s="313">
        <v>20.3</v>
      </c>
      <c r="S1188" s="313"/>
      <c r="T1188" s="313"/>
    </row>
    <row r="1189" spans="1:20" ht="15" customHeight="1">
      <c r="A1189" s="313" t="s">
        <v>281</v>
      </c>
      <c r="B1189" s="313" t="s">
        <v>318</v>
      </c>
      <c r="C1189" s="313" t="s">
        <v>7</v>
      </c>
      <c r="D1189" s="313" t="s">
        <v>417</v>
      </c>
      <c r="E1189" s="313" t="s">
        <v>13</v>
      </c>
      <c r="F1189" s="313" t="s">
        <v>11</v>
      </c>
      <c r="G1189" s="313"/>
      <c r="H1189" s="313"/>
      <c r="I1189" s="313"/>
      <c r="J1189" s="313"/>
      <c r="K1189" s="313"/>
      <c r="L1189" s="313"/>
      <c r="M1189" s="313"/>
      <c r="N1189" s="313"/>
      <c r="O1189" s="313"/>
      <c r="P1189" s="313"/>
      <c r="Q1189" s="313"/>
      <c r="R1189" s="313">
        <v>44.6</v>
      </c>
      <c r="S1189" s="313"/>
      <c r="T1189" s="313"/>
    </row>
    <row r="1190" spans="1:20" ht="15" customHeight="1">
      <c r="A1190" s="313" t="s">
        <v>281</v>
      </c>
      <c r="B1190" s="313" t="s">
        <v>313</v>
      </c>
      <c r="C1190" s="313" t="s">
        <v>7</v>
      </c>
      <c r="D1190" s="313" t="s">
        <v>417</v>
      </c>
      <c r="E1190" s="313" t="s">
        <v>13</v>
      </c>
      <c r="F1190" s="313" t="s">
        <v>11</v>
      </c>
      <c r="G1190" s="313"/>
      <c r="H1190" s="313"/>
      <c r="I1190" s="313"/>
      <c r="J1190" s="313"/>
      <c r="K1190" s="313"/>
      <c r="L1190" s="313"/>
      <c r="M1190" s="313"/>
      <c r="N1190" s="313"/>
      <c r="O1190" s="313"/>
      <c r="P1190" s="313"/>
      <c r="Q1190" s="313"/>
      <c r="R1190" s="313">
        <v>69</v>
      </c>
      <c r="S1190" s="313"/>
      <c r="T1190" s="313"/>
    </row>
    <row r="1191" spans="1:20" ht="15" customHeight="1">
      <c r="A1191" s="313" t="s">
        <v>281</v>
      </c>
      <c r="B1191" s="313" t="s">
        <v>316</v>
      </c>
      <c r="C1191" s="313" t="s">
        <v>7</v>
      </c>
      <c r="D1191" s="313" t="s">
        <v>417</v>
      </c>
      <c r="E1191" s="313" t="s">
        <v>13</v>
      </c>
      <c r="F1191" s="313" t="s">
        <v>11</v>
      </c>
      <c r="G1191" s="313"/>
      <c r="H1191" s="313"/>
      <c r="I1191" s="313"/>
      <c r="J1191" s="313"/>
      <c r="K1191" s="313"/>
      <c r="L1191" s="313"/>
      <c r="M1191" s="313"/>
      <c r="N1191" s="313"/>
      <c r="O1191" s="313"/>
      <c r="P1191" s="313"/>
      <c r="Q1191" s="313"/>
      <c r="R1191" s="313">
        <v>64.900000000000006</v>
      </c>
      <c r="S1191" s="313"/>
      <c r="T1191" s="313"/>
    </row>
    <row r="1192" spans="1:20" ht="15" customHeight="1">
      <c r="A1192" s="313" t="s">
        <v>281</v>
      </c>
      <c r="B1192" s="313" t="s">
        <v>312</v>
      </c>
      <c r="C1192" s="313" t="s">
        <v>7</v>
      </c>
      <c r="D1192" s="313" t="s">
        <v>417</v>
      </c>
      <c r="E1192" s="313" t="s">
        <v>13</v>
      </c>
      <c r="F1192" s="313" t="s">
        <v>11</v>
      </c>
      <c r="G1192" s="313"/>
      <c r="H1192" s="313"/>
      <c r="I1192" s="313"/>
      <c r="J1192" s="313"/>
      <c r="K1192" s="313"/>
      <c r="L1192" s="313"/>
      <c r="M1192" s="313"/>
      <c r="N1192" s="313"/>
      <c r="O1192" s="313"/>
      <c r="P1192" s="313"/>
      <c r="Q1192" s="313"/>
      <c r="R1192" s="313">
        <v>69</v>
      </c>
      <c r="S1192" s="313"/>
      <c r="T1192" s="313"/>
    </row>
    <row r="1193" spans="1:20" ht="15" customHeight="1">
      <c r="A1193" s="313" t="s">
        <v>281</v>
      </c>
      <c r="B1193" s="313" t="s">
        <v>315</v>
      </c>
      <c r="C1193" s="313" t="s">
        <v>7</v>
      </c>
      <c r="D1193" s="313" t="s">
        <v>417</v>
      </c>
      <c r="E1193" s="313" t="s">
        <v>13</v>
      </c>
      <c r="F1193" s="313" t="s">
        <v>11</v>
      </c>
      <c r="G1193" s="313"/>
      <c r="H1193" s="313"/>
      <c r="I1193" s="313"/>
      <c r="J1193" s="313"/>
      <c r="K1193" s="313"/>
      <c r="L1193" s="313"/>
      <c r="M1193" s="313"/>
      <c r="N1193" s="313"/>
      <c r="O1193" s="313"/>
      <c r="P1193" s="313"/>
      <c r="Q1193" s="313"/>
      <c r="R1193" s="313">
        <v>4.0599999999999996</v>
      </c>
      <c r="S1193" s="313"/>
      <c r="T1193" s="313"/>
    </row>
    <row r="1194" spans="1:20" ht="15" customHeight="1">
      <c r="A1194" s="313" t="s">
        <v>282</v>
      </c>
      <c r="B1194" s="313" t="s">
        <v>332</v>
      </c>
      <c r="C1194" s="313" t="s">
        <v>7</v>
      </c>
      <c r="D1194" s="313" t="s">
        <v>417</v>
      </c>
      <c r="E1194" s="313" t="s">
        <v>13</v>
      </c>
      <c r="F1194" s="313" t="s">
        <v>11</v>
      </c>
      <c r="G1194" s="313" t="s">
        <v>417</v>
      </c>
      <c r="H1194" s="313" t="s">
        <v>430</v>
      </c>
      <c r="I1194" s="313" t="s">
        <v>251</v>
      </c>
      <c r="J1194" s="313"/>
      <c r="K1194" s="313" t="s">
        <v>339</v>
      </c>
      <c r="L1194" s="313" t="s">
        <v>376</v>
      </c>
      <c r="M1194" s="313" t="s">
        <v>48</v>
      </c>
      <c r="N1194" s="313"/>
      <c r="O1194" s="313" t="s">
        <v>341</v>
      </c>
      <c r="P1194" s="313" t="s">
        <v>342</v>
      </c>
      <c r="Q1194" s="313" t="s">
        <v>343</v>
      </c>
      <c r="R1194" s="313">
        <v>4.7</v>
      </c>
      <c r="S1194" s="313"/>
      <c r="T1194" s="313"/>
    </row>
    <row r="1195" spans="1:20" ht="15" customHeight="1">
      <c r="A1195" s="313" t="s">
        <v>282</v>
      </c>
      <c r="B1195" s="313" t="s">
        <v>314</v>
      </c>
      <c r="C1195" s="313" t="s">
        <v>7</v>
      </c>
      <c r="D1195" s="313" t="s">
        <v>417</v>
      </c>
      <c r="E1195" s="313" t="s">
        <v>13</v>
      </c>
      <c r="F1195" s="313" t="s">
        <v>11</v>
      </c>
      <c r="G1195" s="313" t="s">
        <v>449</v>
      </c>
      <c r="H1195" s="313" t="s">
        <v>742</v>
      </c>
      <c r="I1195" s="313" t="s">
        <v>251</v>
      </c>
      <c r="J1195" s="313" t="s">
        <v>730</v>
      </c>
      <c r="K1195" s="313" t="s">
        <v>702</v>
      </c>
      <c r="L1195" s="313" t="s">
        <v>743</v>
      </c>
      <c r="M1195" s="313" t="s">
        <v>48</v>
      </c>
      <c r="N1195" s="313"/>
      <c r="O1195" s="313" t="s">
        <v>348</v>
      </c>
      <c r="P1195" s="313" t="s">
        <v>699</v>
      </c>
      <c r="Q1195" s="313" t="s">
        <v>343</v>
      </c>
      <c r="R1195" s="313">
        <v>4.0599999999999996</v>
      </c>
      <c r="S1195" s="313"/>
      <c r="T1195" s="313"/>
    </row>
    <row r="1196" spans="1:20" ht="15" customHeight="1">
      <c r="A1196" s="313" t="s">
        <v>282</v>
      </c>
      <c r="B1196" s="313" t="s">
        <v>317</v>
      </c>
      <c r="C1196" s="313" t="s">
        <v>7</v>
      </c>
      <c r="D1196" s="313" t="s">
        <v>417</v>
      </c>
      <c r="E1196" s="313" t="s">
        <v>13</v>
      </c>
      <c r="F1196" s="313" t="s">
        <v>11</v>
      </c>
      <c r="G1196" s="313" t="s">
        <v>449</v>
      </c>
      <c r="H1196" s="313" t="s">
        <v>744</v>
      </c>
      <c r="I1196" s="313" t="s">
        <v>251</v>
      </c>
      <c r="J1196" s="313" t="s">
        <v>730</v>
      </c>
      <c r="K1196" s="313" t="s">
        <v>702</v>
      </c>
      <c r="L1196" s="313" t="s">
        <v>745</v>
      </c>
      <c r="M1196" s="313" t="s">
        <v>48</v>
      </c>
      <c r="N1196" s="313"/>
      <c r="O1196" s="313" t="s">
        <v>348</v>
      </c>
      <c r="P1196" s="313" t="s">
        <v>699</v>
      </c>
      <c r="Q1196" s="313" t="s">
        <v>343</v>
      </c>
      <c r="R1196" s="313">
        <v>20.3</v>
      </c>
      <c r="S1196" s="313"/>
      <c r="T1196" s="313"/>
    </row>
    <row r="1197" spans="1:20" ht="15" customHeight="1">
      <c r="A1197" s="313" t="s">
        <v>282</v>
      </c>
      <c r="B1197" s="313" t="s">
        <v>318</v>
      </c>
      <c r="C1197" s="313" t="s">
        <v>7</v>
      </c>
      <c r="D1197" s="313" t="s">
        <v>417</v>
      </c>
      <c r="E1197" s="313" t="s">
        <v>13</v>
      </c>
      <c r="F1197" s="313" t="s">
        <v>11</v>
      </c>
      <c r="G1197" s="313" t="s">
        <v>449</v>
      </c>
      <c r="H1197" s="313" t="s">
        <v>746</v>
      </c>
      <c r="I1197" s="313" t="s">
        <v>251</v>
      </c>
      <c r="J1197" s="313" t="s">
        <v>730</v>
      </c>
      <c r="K1197" s="313" t="s">
        <v>702</v>
      </c>
      <c r="L1197" s="313" t="s">
        <v>747</v>
      </c>
      <c r="M1197" s="313" t="s">
        <v>48</v>
      </c>
      <c r="N1197" s="313"/>
      <c r="O1197" s="313" t="s">
        <v>348</v>
      </c>
      <c r="P1197" s="313" t="s">
        <v>699</v>
      </c>
      <c r="Q1197" s="313" t="s">
        <v>343</v>
      </c>
      <c r="R1197" s="313">
        <v>44.6</v>
      </c>
      <c r="S1197" s="313"/>
      <c r="T1197" s="313"/>
    </row>
    <row r="1198" spans="1:20" ht="15" customHeight="1">
      <c r="A1198" s="313" t="s">
        <v>282</v>
      </c>
      <c r="B1198" s="313" t="s">
        <v>313</v>
      </c>
      <c r="C1198" s="313" t="s">
        <v>7</v>
      </c>
      <c r="D1198" s="313" t="s">
        <v>417</v>
      </c>
      <c r="E1198" s="313" t="s">
        <v>13</v>
      </c>
      <c r="F1198" s="313" t="s">
        <v>11</v>
      </c>
      <c r="G1198" s="313"/>
      <c r="H1198" s="313"/>
      <c r="I1198" s="313"/>
      <c r="J1198" s="313"/>
      <c r="K1198" s="313"/>
      <c r="L1198" s="313"/>
      <c r="M1198" s="313"/>
      <c r="N1198" s="313"/>
      <c r="O1198" s="313"/>
      <c r="P1198" s="313"/>
      <c r="Q1198" s="313"/>
      <c r="R1198" s="313">
        <v>69</v>
      </c>
      <c r="S1198" s="313"/>
      <c r="T1198" s="313"/>
    </row>
    <row r="1199" spans="1:20" ht="15" customHeight="1">
      <c r="A1199" s="313" t="s">
        <v>282</v>
      </c>
      <c r="B1199" s="313" t="s">
        <v>316</v>
      </c>
      <c r="C1199" s="313" t="s">
        <v>7</v>
      </c>
      <c r="D1199" s="313" t="s">
        <v>417</v>
      </c>
      <c r="E1199" s="313" t="s">
        <v>13</v>
      </c>
      <c r="F1199" s="313" t="s">
        <v>11</v>
      </c>
      <c r="G1199" s="313" t="s">
        <v>449</v>
      </c>
      <c r="H1199" s="313" t="s">
        <v>744</v>
      </c>
      <c r="I1199" s="313" t="s">
        <v>251</v>
      </c>
      <c r="J1199" s="313" t="s">
        <v>730</v>
      </c>
      <c r="K1199" s="313" t="s">
        <v>702</v>
      </c>
      <c r="L1199" s="313" t="s">
        <v>745</v>
      </c>
      <c r="M1199" s="313" t="s">
        <v>48</v>
      </c>
      <c r="N1199" s="313"/>
      <c r="O1199" s="313" t="s">
        <v>348</v>
      </c>
      <c r="P1199" s="313" t="s">
        <v>699</v>
      </c>
      <c r="Q1199" s="313" t="s">
        <v>343</v>
      </c>
      <c r="R1199" s="313">
        <v>64.900000000000006</v>
      </c>
      <c r="S1199" s="313"/>
      <c r="T1199" s="313"/>
    </row>
    <row r="1200" spans="1:20" ht="15" customHeight="1">
      <c r="A1200" s="313" t="s">
        <v>282</v>
      </c>
      <c r="B1200" s="313" t="s">
        <v>312</v>
      </c>
      <c r="C1200" s="313" t="s">
        <v>7</v>
      </c>
      <c r="D1200" s="313" t="s">
        <v>417</v>
      </c>
      <c r="E1200" s="313" t="s">
        <v>13</v>
      </c>
      <c r="F1200" s="313" t="s">
        <v>11</v>
      </c>
      <c r="G1200" s="313"/>
      <c r="H1200" s="313"/>
      <c r="I1200" s="313"/>
      <c r="J1200" s="313"/>
      <c r="K1200" s="313"/>
      <c r="L1200" s="313"/>
      <c r="M1200" s="313"/>
      <c r="N1200" s="313"/>
      <c r="O1200" s="313"/>
      <c r="P1200" s="313"/>
      <c r="Q1200" s="313"/>
      <c r="R1200" s="313">
        <v>69</v>
      </c>
      <c r="S1200" s="313"/>
      <c r="T1200" s="313"/>
    </row>
    <row r="1201" spans="1:20" ht="15" customHeight="1">
      <c r="A1201" s="313" t="s">
        <v>282</v>
      </c>
      <c r="B1201" s="313" t="s">
        <v>315</v>
      </c>
      <c r="C1201" s="313" t="s">
        <v>7</v>
      </c>
      <c r="D1201" s="313" t="s">
        <v>417</v>
      </c>
      <c r="E1201" s="313" t="s">
        <v>13</v>
      </c>
      <c r="F1201" s="313" t="s">
        <v>11</v>
      </c>
      <c r="G1201" s="313"/>
      <c r="H1201" s="313"/>
      <c r="I1201" s="313"/>
      <c r="J1201" s="313"/>
      <c r="K1201" s="313"/>
      <c r="L1201" s="313"/>
      <c r="M1201" s="313"/>
      <c r="N1201" s="313"/>
      <c r="O1201" s="313"/>
      <c r="P1201" s="313"/>
      <c r="Q1201" s="313"/>
      <c r="R1201" s="313">
        <v>4.0599999999999996</v>
      </c>
      <c r="S1201" s="313"/>
      <c r="T1201" s="313"/>
    </row>
    <row r="1202" spans="1:20" ht="15" customHeight="1">
      <c r="A1202" s="313" t="s">
        <v>283</v>
      </c>
      <c r="B1202" s="313" t="s">
        <v>332</v>
      </c>
      <c r="C1202" s="313" t="s">
        <v>7</v>
      </c>
      <c r="D1202" s="313" t="s">
        <v>417</v>
      </c>
      <c r="E1202" s="313" t="s">
        <v>13</v>
      </c>
      <c r="F1202" s="313" t="s">
        <v>11</v>
      </c>
      <c r="G1202" s="313"/>
      <c r="H1202" s="313"/>
      <c r="I1202" s="313"/>
      <c r="J1202" s="313"/>
      <c r="K1202" s="313"/>
      <c r="L1202" s="313"/>
      <c r="M1202" s="313"/>
      <c r="N1202" s="313"/>
      <c r="O1202" s="313"/>
      <c r="P1202" s="313"/>
      <c r="Q1202" s="313"/>
      <c r="R1202" s="313">
        <v>4.7</v>
      </c>
      <c r="S1202" s="313"/>
      <c r="T1202" s="313"/>
    </row>
    <row r="1203" spans="1:20" ht="15" customHeight="1">
      <c r="A1203" s="313" t="s">
        <v>283</v>
      </c>
      <c r="B1203" s="313" t="s">
        <v>314</v>
      </c>
      <c r="C1203" s="313" t="s">
        <v>7</v>
      </c>
      <c r="D1203" s="313" t="s">
        <v>417</v>
      </c>
      <c r="E1203" s="313" t="s">
        <v>13</v>
      </c>
      <c r="F1203" s="313" t="s">
        <v>11</v>
      </c>
      <c r="G1203" s="313"/>
      <c r="H1203" s="313"/>
      <c r="I1203" s="313"/>
      <c r="J1203" s="313"/>
      <c r="K1203" s="313"/>
      <c r="L1203" s="313"/>
      <c r="M1203" s="313"/>
      <c r="N1203" s="313"/>
      <c r="O1203" s="313"/>
      <c r="P1203" s="313"/>
      <c r="Q1203" s="313"/>
      <c r="R1203" s="313">
        <v>4.0599999999999996</v>
      </c>
      <c r="S1203" s="313"/>
      <c r="T1203" s="313"/>
    </row>
    <row r="1204" spans="1:20" ht="15" customHeight="1">
      <c r="A1204" s="313" t="s">
        <v>283</v>
      </c>
      <c r="B1204" s="313" t="s">
        <v>317</v>
      </c>
      <c r="C1204" s="313" t="s">
        <v>7</v>
      </c>
      <c r="D1204" s="313" t="s">
        <v>417</v>
      </c>
      <c r="E1204" s="313" t="s">
        <v>13</v>
      </c>
      <c r="F1204" s="313" t="s">
        <v>11</v>
      </c>
      <c r="G1204" s="313"/>
      <c r="H1204" s="313"/>
      <c r="I1204" s="313"/>
      <c r="J1204" s="313"/>
      <c r="K1204" s="313"/>
      <c r="L1204" s="313"/>
      <c r="M1204" s="313"/>
      <c r="N1204" s="313"/>
      <c r="O1204" s="313"/>
      <c r="P1204" s="313"/>
      <c r="Q1204" s="313"/>
      <c r="R1204" s="313">
        <v>20.3</v>
      </c>
      <c r="S1204" s="313"/>
      <c r="T1204" s="313"/>
    </row>
    <row r="1205" spans="1:20" ht="15" customHeight="1">
      <c r="A1205" s="313" t="s">
        <v>283</v>
      </c>
      <c r="B1205" s="313" t="s">
        <v>318</v>
      </c>
      <c r="C1205" s="313" t="s">
        <v>7</v>
      </c>
      <c r="D1205" s="313" t="s">
        <v>417</v>
      </c>
      <c r="E1205" s="313" t="s">
        <v>13</v>
      </c>
      <c r="F1205" s="313" t="s">
        <v>11</v>
      </c>
      <c r="G1205" s="313"/>
      <c r="H1205" s="313"/>
      <c r="I1205" s="313"/>
      <c r="J1205" s="313"/>
      <c r="K1205" s="313"/>
      <c r="L1205" s="313"/>
      <c r="M1205" s="313"/>
      <c r="N1205" s="313"/>
      <c r="O1205" s="313"/>
      <c r="P1205" s="313"/>
      <c r="Q1205" s="313"/>
      <c r="R1205" s="313">
        <v>44.6</v>
      </c>
      <c r="S1205" s="313"/>
      <c r="T1205" s="313"/>
    </row>
    <row r="1206" spans="1:20" ht="15" customHeight="1">
      <c r="A1206" s="313" t="s">
        <v>283</v>
      </c>
      <c r="B1206" s="313" t="s">
        <v>313</v>
      </c>
      <c r="C1206" s="313" t="s">
        <v>7</v>
      </c>
      <c r="D1206" s="313" t="s">
        <v>417</v>
      </c>
      <c r="E1206" s="313" t="s">
        <v>13</v>
      </c>
      <c r="F1206" s="313" t="s">
        <v>11</v>
      </c>
      <c r="G1206" s="313"/>
      <c r="H1206" s="313"/>
      <c r="I1206" s="313"/>
      <c r="J1206" s="313"/>
      <c r="K1206" s="313"/>
      <c r="L1206" s="313"/>
      <c r="M1206" s="313"/>
      <c r="N1206" s="313"/>
      <c r="O1206" s="313"/>
      <c r="P1206" s="313"/>
      <c r="Q1206" s="313"/>
      <c r="R1206" s="313">
        <v>69</v>
      </c>
      <c r="S1206" s="313"/>
      <c r="T1206" s="313"/>
    </row>
    <row r="1207" spans="1:20" ht="15" customHeight="1">
      <c r="A1207" s="313" t="s">
        <v>283</v>
      </c>
      <c r="B1207" s="313" t="s">
        <v>316</v>
      </c>
      <c r="C1207" s="313" t="s">
        <v>7</v>
      </c>
      <c r="D1207" s="313" t="s">
        <v>417</v>
      </c>
      <c r="E1207" s="313" t="s">
        <v>13</v>
      </c>
      <c r="F1207" s="313" t="s">
        <v>11</v>
      </c>
      <c r="G1207" s="313"/>
      <c r="H1207" s="313"/>
      <c r="I1207" s="313"/>
      <c r="J1207" s="313"/>
      <c r="K1207" s="313"/>
      <c r="L1207" s="313"/>
      <c r="M1207" s="313"/>
      <c r="N1207" s="313"/>
      <c r="O1207" s="313"/>
      <c r="P1207" s="313"/>
      <c r="Q1207" s="313"/>
      <c r="R1207" s="313">
        <v>64.900000000000006</v>
      </c>
      <c r="S1207" s="313"/>
      <c r="T1207" s="313"/>
    </row>
    <row r="1208" spans="1:20" ht="15" customHeight="1">
      <c r="A1208" s="313" t="s">
        <v>283</v>
      </c>
      <c r="B1208" s="313" t="s">
        <v>312</v>
      </c>
      <c r="C1208" s="313" t="s">
        <v>7</v>
      </c>
      <c r="D1208" s="313" t="s">
        <v>417</v>
      </c>
      <c r="E1208" s="313" t="s">
        <v>13</v>
      </c>
      <c r="F1208" s="313" t="s">
        <v>11</v>
      </c>
      <c r="G1208" s="313"/>
      <c r="H1208" s="313"/>
      <c r="I1208" s="313"/>
      <c r="J1208" s="313"/>
      <c r="K1208" s="313"/>
      <c r="L1208" s="313"/>
      <c r="M1208" s="313"/>
      <c r="N1208" s="313"/>
      <c r="O1208" s="313"/>
      <c r="P1208" s="313"/>
      <c r="Q1208" s="313"/>
      <c r="R1208" s="313">
        <v>69</v>
      </c>
      <c r="S1208" s="313"/>
      <c r="T1208" s="313"/>
    </row>
    <row r="1209" spans="1:20" ht="15" customHeight="1">
      <c r="A1209" s="313" t="s">
        <v>283</v>
      </c>
      <c r="B1209" s="313" t="s">
        <v>315</v>
      </c>
      <c r="C1209" s="313" t="s">
        <v>7</v>
      </c>
      <c r="D1209" s="313" t="s">
        <v>417</v>
      </c>
      <c r="E1209" s="313" t="s">
        <v>13</v>
      </c>
      <c r="F1209" s="313" t="s">
        <v>11</v>
      </c>
      <c r="G1209" s="313"/>
      <c r="H1209" s="313"/>
      <c r="I1209" s="313"/>
      <c r="J1209" s="313"/>
      <c r="K1209" s="313"/>
      <c r="L1209" s="313"/>
      <c r="M1209" s="313"/>
      <c r="N1209" s="313"/>
      <c r="O1209" s="313"/>
      <c r="P1209" s="313"/>
      <c r="Q1209" s="313"/>
      <c r="R1209" s="313">
        <v>4.0599999999999996</v>
      </c>
      <c r="S1209" s="313"/>
      <c r="T1209" s="313"/>
    </row>
    <row r="1210" spans="1:20" ht="15" customHeight="1">
      <c r="A1210" s="313" t="s">
        <v>285</v>
      </c>
      <c r="B1210" s="313" t="s">
        <v>320</v>
      </c>
      <c r="C1210" s="313" t="s">
        <v>7</v>
      </c>
      <c r="D1210" s="313" t="s">
        <v>417</v>
      </c>
      <c r="E1210" s="313" t="s">
        <v>13</v>
      </c>
      <c r="F1210" s="313" t="s">
        <v>11</v>
      </c>
      <c r="G1210" s="313"/>
      <c r="H1210" s="313"/>
      <c r="I1210" s="313"/>
      <c r="J1210" s="313"/>
      <c r="K1210" s="313"/>
      <c r="L1210" s="313"/>
      <c r="M1210" s="313"/>
      <c r="N1210" s="313"/>
      <c r="O1210" s="313"/>
      <c r="P1210" s="313"/>
      <c r="Q1210" s="313"/>
      <c r="R1210" s="313">
        <v>228</v>
      </c>
      <c r="S1210" s="313"/>
      <c r="T1210" s="313"/>
    </row>
    <row r="1211" spans="1:20" ht="15" customHeight="1">
      <c r="A1211" s="313" t="s">
        <v>285</v>
      </c>
      <c r="B1211" s="313" t="s">
        <v>313</v>
      </c>
      <c r="C1211" s="313" t="s">
        <v>7</v>
      </c>
      <c r="D1211" s="313" t="s">
        <v>417</v>
      </c>
      <c r="E1211" s="313" t="s">
        <v>13</v>
      </c>
      <c r="F1211" s="313" t="s">
        <v>11</v>
      </c>
      <c r="G1211" s="313"/>
      <c r="H1211" s="313"/>
      <c r="I1211" s="313"/>
      <c r="J1211" s="313"/>
      <c r="K1211" s="313"/>
      <c r="L1211" s="313"/>
      <c r="M1211" s="313"/>
      <c r="N1211" s="313"/>
      <c r="O1211" s="313"/>
      <c r="P1211" s="313"/>
      <c r="Q1211" s="313"/>
      <c r="R1211" s="313">
        <v>4.72</v>
      </c>
      <c r="S1211" s="313"/>
      <c r="T1211" s="313"/>
    </row>
    <row r="1212" spans="1:20" ht="15" customHeight="1">
      <c r="A1212" s="313" t="s">
        <v>285</v>
      </c>
      <c r="B1212" s="313" t="s">
        <v>322</v>
      </c>
      <c r="C1212" s="313" t="s">
        <v>7</v>
      </c>
      <c r="D1212" s="313" t="s">
        <v>417</v>
      </c>
      <c r="E1212" s="313" t="s">
        <v>13</v>
      </c>
      <c r="F1212" s="313" t="s">
        <v>11</v>
      </c>
      <c r="G1212" s="313"/>
      <c r="H1212" s="313"/>
      <c r="I1212" s="313"/>
      <c r="J1212" s="313"/>
      <c r="K1212" s="313"/>
      <c r="L1212" s="313"/>
      <c r="M1212" s="313"/>
      <c r="N1212" s="313"/>
      <c r="O1212" s="313"/>
      <c r="P1212" s="313"/>
      <c r="Q1212" s="313"/>
      <c r="R1212" s="313">
        <v>18.899999999999999</v>
      </c>
      <c r="S1212" s="313"/>
      <c r="T1212" s="313"/>
    </row>
    <row r="1213" spans="1:20" ht="15" customHeight="1">
      <c r="A1213" s="313" t="s">
        <v>285</v>
      </c>
      <c r="B1213" s="313" t="s">
        <v>312</v>
      </c>
      <c r="C1213" s="313" t="s">
        <v>7</v>
      </c>
      <c r="D1213" s="313" t="s">
        <v>417</v>
      </c>
      <c r="E1213" s="313" t="s">
        <v>13</v>
      </c>
      <c r="F1213" s="313" t="s">
        <v>11</v>
      </c>
      <c r="G1213" s="313"/>
      <c r="H1213" s="313"/>
      <c r="I1213" s="313"/>
      <c r="J1213" s="313"/>
      <c r="K1213" s="313"/>
      <c r="L1213" s="313"/>
      <c r="M1213" s="313"/>
      <c r="N1213" s="313"/>
      <c r="O1213" s="313"/>
      <c r="P1213" s="313"/>
      <c r="Q1213" s="313"/>
      <c r="R1213" s="313">
        <v>252</v>
      </c>
      <c r="S1213" s="313"/>
      <c r="T1213" s="313"/>
    </row>
    <row r="1214" spans="1:20" ht="15" customHeight="1">
      <c r="A1214" s="313" t="s">
        <v>285</v>
      </c>
      <c r="B1214" s="313" t="s">
        <v>321</v>
      </c>
      <c r="C1214" s="313" t="s">
        <v>7</v>
      </c>
      <c r="D1214" s="313" t="s">
        <v>417</v>
      </c>
      <c r="E1214" s="313" t="s">
        <v>13</v>
      </c>
      <c r="F1214" s="313" t="s">
        <v>11</v>
      </c>
      <c r="G1214" s="313"/>
      <c r="H1214" s="313"/>
      <c r="I1214" s="313"/>
      <c r="J1214" s="313"/>
      <c r="K1214" s="313"/>
      <c r="L1214" s="313"/>
      <c r="M1214" s="313"/>
      <c r="N1214" s="313"/>
      <c r="O1214" s="313"/>
      <c r="P1214" s="313"/>
      <c r="Q1214" s="313"/>
      <c r="R1214" s="313">
        <v>18.899999999999999</v>
      </c>
      <c r="S1214" s="313"/>
      <c r="T1214" s="313"/>
    </row>
    <row r="1215" spans="1:20" ht="15" customHeight="1">
      <c r="A1215" s="313" t="s">
        <v>285</v>
      </c>
      <c r="B1215" s="313" t="s">
        <v>319</v>
      </c>
      <c r="C1215" s="313" t="s">
        <v>7</v>
      </c>
      <c r="D1215" s="313" t="s">
        <v>417</v>
      </c>
      <c r="E1215" s="313" t="s">
        <v>13</v>
      </c>
      <c r="F1215" s="313" t="s">
        <v>11</v>
      </c>
      <c r="G1215" s="313"/>
      <c r="H1215" s="313"/>
      <c r="I1215" s="313"/>
      <c r="J1215" s="313"/>
      <c r="K1215" s="313"/>
      <c r="L1215" s="313"/>
      <c r="M1215" s="313"/>
      <c r="N1215" s="313"/>
      <c r="O1215" s="313"/>
      <c r="P1215" s="313"/>
      <c r="Q1215" s="313"/>
      <c r="R1215" s="313">
        <v>4.72</v>
      </c>
      <c r="S1215" s="313"/>
      <c r="T1215" s="313"/>
    </row>
    <row r="1216" spans="1:20" ht="15" customHeight="1">
      <c r="A1216" s="313" t="s">
        <v>285</v>
      </c>
      <c r="B1216" s="313" t="s">
        <v>323</v>
      </c>
      <c r="C1216" s="313" t="s">
        <v>7</v>
      </c>
      <c r="D1216" s="313" t="s">
        <v>417</v>
      </c>
      <c r="E1216" s="313" t="s">
        <v>13</v>
      </c>
      <c r="F1216" s="313" t="s">
        <v>11</v>
      </c>
      <c r="G1216" s="313"/>
      <c r="H1216" s="313"/>
      <c r="I1216" s="313"/>
      <c r="J1216" s="313"/>
      <c r="K1216" s="313"/>
      <c r="L1216" s="313"/>
      <c r="M1216" s="313"/>
      <c r="N1216" s="313"/>
      <c r="O1216" s="313"/>
      <c r="P1216" s="313"/>
      <c r="Q1216" s="313"/>
      <c r="R1216" s="313">
        <v>6.29</v>
      </c>
      <c r="S1216" s="313">
        <v>0</v>
      </c>
      <c r="T1216" s="313">
        <v>18.899999999999999</v>
      </c>
    </row>
    <row r="1217" spans="1:20" ht="15" customHeight="1">
      <c r="A1217" s="313" t="s">
        <v>285</v>
      </c>
      <c r="B1217" s="313" t="s">
        <v>324</v>
      </c>
      <c r="C1217" s="313" t="s">
        <v>7</v>
      </c>
      <c r="D1217" s="313" t="s">
        <v>417</v>
      </c>
      <c r="E1217" s="313" t="s">
        <v>13</v>
      </c>
      <c r="F1217" s="313" t="s">
        <v>11</v>
      </c>
      <c r="G1217" s="313"/>
      <c r="H1217" s="313"/>
      <c r="I1217" s="313"/>
      <c r="J1217" s="313"/>
      <c r="K1217" s="313"/>
      <c r="L1217" s="313"/>
      <c r="M1217" s="313"/>
      <c r="N1217" s="313"/>
      <c r="O1217" s="313"/>
      <c r="P1217" s="313"/>
      <c r="Q1217" s="313"/>
      <c r="R1217" s="313">
        <v>6.29</v>
      </c>
      <c r="S1217" s="313">
        <v>0</v>
      </c>
      <c r="T1217" s="313">
        <v>18.899999999999999</v>
      </c>
    </row>
    <row r="1218" spans="1:20" ht="15" customHeight="1">
      <c r="A1218" s="313" t="s">
        <v>285</v>
      </c>
      <c r="B1218" s="313" t="s">
        <v>325</v>
      </c>
      <c r="C1218" s="313" t="s">
        <v>7</v>
      </c>
      <c r="D1218" s="313" t="s">
        <v>417</v>
      </c>
      <c r="E1218" s="313" t="s">
        <v>13</v>
      </c>
      <c r="F1218" s="313" t="s">
        <v>11</v>
      </c>
      <c r="G1218" s="313"/>
      <c r="H1218" s="313"/>
      <c r="I1218" s="313"/>
      <c r="J1218" s="313"/>
      <c r="K1218" s="313"/>
      <c r="L1218" s="313"/>
      <c r="M1218" s="313"/>
      <c r="N1218" s="313"/>
      <c r="O1218" s="313"/>
      <c r="P1218" s="313"/>
      <c r="Q1218" s="313"/>
      <c r="R1218" s="313">
        <v>6.29</v>
      </c>
      <c r="S1218" s="313">
        <v>0</v>
      </c>
      <c r="T1218" s="313">
        <v>18.899999999999999</v>
      </c>
    </row>
    <row r="1219" spans="1:20" ht="15" customHeight="1">
      <c r="A1219" s="313" t="s">
        <v>287</v>
      </c>
      <c r="B1219" s="313" t="s">
        <v>320</v>
      </c>
      <c r="C1219" s="313" t="s">
        <v>7</v>
      </c>
      <c r="D1219" s="313" t="s">
        <v>417</v>
      </c>
      <c r="E1219" s="313" t="s">
        <v>13</v>
      </c>
      <c r="F1219" s="313" t="s">
        <v>11</v>
      </c>
      <c r="G1219" s="313" t="s">
        <v>181</v>
      </c>
      <c r="H1219" s="313" t="s">
        <v>719</v>
      </c>
      <c r="I1219" s="313" t="s">
        <v>288</v>
      </c>
      <c r="J1219" s="313" t="s">
        <v>709</v>
      </c>
      <c r="K1219" s="313" t="s">
        <v>702</v>
      </c>
      <c r="L1219" s="313" t="s">
        <v>720</v>
      </c>
      <c r="M1219" s="313" t="s">
        <v>47</v>
      </c>
      <c r="N1219" s="313"/>
      <c r="O1219" s="313" t="s">
        <v>348</v>
      </c>
      <c r="P1219" s="313" t="s">
        <v>699</v>
      </c>
      <c r="Q1219" s="313" t="s">
        <v>343</v>
      </c>
      <c r="R1219" s="313">
        <v>98.2</v>
      </c>
      <c r="S1219" s="313"/>
      <c r="T1219" s="313"/>
    </row>
    <row r="1220" spans="1:20" ht="15" customHeight="1">
      <c r="A1220" s="313" t="s">
        <v>287</v>
      </c>
      <c r="B1220" s="313" t="s">
        <v>312</v>
      </c>
      <c r="C1220" s="313" t="s">
        <v>7</v>
      </c>
      <c r="D1220" s="313" t="s">
        <v>417</v>
      </c>
      <c r="E1220" s="313" t="s">
        <v>13</v>
      </c>
      <c r="F1220" s="313" t="s">
        <v>11</v>
      </c>
      <c r="G1220" s="313"/>
      <c r="H1220" s="313"/>
      <c r="I1220" s="313"/>
      <c r="J1220" s="313"/>
      <c r="K1220" s="313"/>
      <c r="L1220" s="313"/>
      <c r="M1220" s="313"/>
      <c r="N1220" s="313"/>
      <c r="O1220" s="313"/>
      <c r="P1220" s="313"/>
      <c r="Q1220" s="313"/>
      <c r="R1220" s="313">
        <v>98.2</v>
      </c>
      <c r="S1220" s="313"/>
      <c r="T1220" s="313"/>
    </row>
    <row r="1221" spans="1:20" ht="15" customHeight="1">
      <c r="A1221" s="313" t="s">
        <v>289</v>
      </c>
      <c r="B1221" s="313" t="s">
        <v>313</v>
      </c>
      <c r="C1221" s="313" t="s">
        <v>7</v>
      </c>
      <c r="D1221" s="313" t="s">
        <v>417</v>
      </c>
      <c r="E1221" s="313" t="s">
        <v>13</v>
      </c>
      <c r="F1221" s="313" t="s">
        <v>11</v>
      </c>
      <c r="G1221" s="313"/>
      <c r="H1221" s="313"/>
      <c r="I1221" s="313"/>
      <c r="J1221" s="313"/>
      <c r="K1221" s="313"/>
      <c r="L1221" s="313"/>
      <c r="M1221" s="313"/>
      <c r="N1221" s="313"/>
      <c r="O1221" s="313"/>
      <c r="P1221" s="313"/>
      <c r="Q1221" s="313"/>
      <c r="R1221" s="313">
        <v>4.72</v>
      </c>
      <c r="S1221" s="313"/>
      <c r="T1221" s="313"/>
    </row>
    <row r="1222" spans="1:20" ht="15" customHeight="1">
      <c r="A1222" s="313" t="s">
        <v>289</v>
      </c>
      <c r="B1222" s="313" t="s">
        <v>322</v>
      </c>
      <c r="C1222" s="313" t="s">
        <v>7</v>
      </c>
      <c r="D1222" s="313" t="s">
        <v>417</v>
      </c>
      <c r="E1222" s="313" t="s">
        <v>13</v>
      </c>
      <c r="F1222" s="313" t="s">
        <v>11</v>
      </c>
      <c r="G1222" s="313"/>
      <c r="H1222" s="313"/>
      <c r="I1222" s="313"/>
      <c r="J1222" s="313"/>
      <c r="K1222" s="313"/>
      <c r="L1222" s="313"/>
      <c r="M1222" s="313"/>
      <c r="N1222" s="313"/>
      <c r="O1222" s="313"/>
      <c r="P1222" s="313"/>
      <c r="Q1222" s="313"/>
      <c r="R1222" s="313">
        <v>18.899999999999999</v>
      </c>
      <c r="S1222" s="313"/>
      <c r="T1222" s="313"/>
    </row>
    <row r="1223" spans="1:20" ht="15" customHeight="1">
      <c r="A1223" s="313" t="s">
        <v>289</v>
      </c>
      <c r="B1223" s="313" t="s">
        <v>320</v>
      </c>
      <c r="C1223" s="313" t="s">
        <v>7</v>
      </c>
      <c r="D1223" s="313" t="s">
        <v>417</v>
      </c>
      <c r="E1223" s="313" t="s">
        <v>13</v>
      </c>
      <c r="F1223" s="313" t="s">
        <v>11</v>
      </c>
      <c r="G1223" s="313"/>
      <c r="H1223" s="313"/>
      <c r="I1223" s="313"/>
      <c r="J1223" s="313"/>
      <c r="K1223" s="313"/>
      <c r="L1223" s="313"/>
      <c r="M1223" s="313"/>
      <c r="N1223" s="313"/>
      <c r="O1223" s="313"/>
      <c r="P1223" s="313"/>
      <c r="Q1223" s="313"/>
      <c r="R1223" s="313">
        <v>130</v>
      </c>
      <c r="S1223" s="313"/>
      <c r="T1223" s="313"/>
    </row>
    <row r="1224" spans="1:20" ht="15" customHeight="1">
      <c r="A1224" s="313" t="s">
        <v>289</v>
      </c>
      <c r="B1224" s="313" t="s">
        <v>312</v>
      </c>
      <c r="C1224" s="313" t="s">
        <v>7</v>
      </c>
      <c r="D1224" s="313" t="s">
        <v>417</v>
      </c>
      <c r="E1224" s="313" t="s">
        <v>13</v>
      </c>
      <c r="F1224" s="313" t="s">
        <v>11</v>
      </c>
      <c r="G1224" s="313"/>
      <c r="H1224" s="313"/>
      <c r="I1224" s="313"/>
      <c r="J1224" s="313"/>
      <c r="K1224" s="313"/>
      <c r="L1224" s="313"/>
      <c r="M1224" s="313"/>
      <c r="N1224" s="313"/>
      <c r="O1224" s="313"/>
      <c r="P1224" s="313"/>
      <c r="Q1224" s="313"/>
      <c r="R1224" s="313">
        <v>153</v>
      </c>
      <c r="S1224" s="313"/>
      <c r="T1224" s="313"/>
    </row>
    <row r="1225" spans="1:20" ht="15" customHeight="1">
      <c r="A1225" s="313" t="s">
        <v>289</v>
      </c>
      <c r="B1225" s="313" t="s">
        <v>321</v>
      </c>
      <c r="C1225" s="313" t="s">
        <v>7</v>
      </c>
      <c r="D1225" s="313" t="s">
        <v>417</v>
      </c>
      <c r="E1225" s="313" t="s">
        <v>13</v>
      </c>
      <c r="F1225" s="313" t="s">
        <v>11</v>
      </c>
      <c r="G1225" s="313"/>
      <c r="H1225" s="313"/>
      <c r="I1225" s="313"/>
      <c r="J1225" s="313"/>
      <c r="K1225" s="313"/>
      <c r="L1225" s="313"/>
      <c r="M1225" s="313"/>
      <c r="N1225" s="313"/>
      <c r="O1225" s="313"/>
      <c r="P1225" s="313"/>
      <c r="Q1225" s="313"/>
      <c r="R1225" s="313">
        <v>18.899999999999999</v>
      </c>
      <c r="S1225" s="313"/>
      <c r="T1225" s="313"/>
    </row>
    <row r="1226" spans="1:20" ht="15" customHeight="1">
      <c r="A1226" s="313" t="s">
        <v>289</v>
      </c>
      <c r="B1226" s="313" t="s">
        <v>319</v>
      </c>
      <c r="C1226" s="313" t="s">
        <v>7</v>
      </c>
      <c r="D1226" s="313" t="s">
        <v>417</v>
      </c>
      <c r="E1226" s="313" t="s">
        <v>13</v>
      </c>
      <c r="F1226" s="313" t="s">
        <v>11</v>
      </c>
      <c r="G1226" s="313"/>
      <c r="H1226" s="313"/>
      <c r="I1226" s="313"/>
      <c r="J1226" s="313"/>
      <c r="K1226" s="313"/>
      <c r="L1226" s="313"/>
      <c r="M1226" s="313"/>
      <c r="N1226" s="313"/>
      <c r="O1226" s="313"/>
      <c r="P1226" s="313"/>
      <c r="Q1226" s="313"/>
      <c r="R1226" s="313">
        <v>4.72</v>
      </c>
      <c r="S1226" s="313"/>
      <c r="T1226" s="313"/>
    </row>
    <row r="1227" spans="1:20" ht="15" customHeight="1">
      <c r="A1227" s="313" t="s">
        <v>289</v>
      </c>
      <c r="B1227" s="313" t="s">
        <v>323</v>
      </c>
      <c r="C1227" s="313" t="s">
        <v>7</v>
      </c>
      <c r="D1227" s="313" t="s">
        <v>417</v>
      </c>
      <c r="E1227" s="313" t="s">
        <v>13</v>
      </c>
      <c r="F1227" s="313" t="s">
        <v>11</v>
      </c>
      <c r="G1227" s="313"/>
      <c r="H1227" s="313"/>
      <c r="I1227" s="313"/>
      <c r="J1227" s="313"/>
      <c r="K1227" s="313"/>
      <c r="L1227" s="313"/>
      <c r="M1227" s="313"/>
      <c r="N1227" s="313"/>
      <c r="O1227" s="313"/>
      <c r="P1227" s="313"/>
      <c r="Q1227" s="313"/>
      <c r="R1227" s="313">
        <v>6.29</v>
      </c>
      <c r="S1227" s="313">
        <v>0</v>
      </c>
      <c r="T1227" s="313">
        <v>18.899999999999999</v>
      </c>
    </row>
    <row r="1228" spans="1:20" ht="15" customHeight="1">
      <c r="A1228" s="313" t="s">
        <v>289</v>
      </c>
      <c r="B1228" s="313" t="s">
        <v>324</v>
      </c>
      <c r="C1228" s="313" t="s">
        <v>7</v>
      </c>
      <c r="D1228" s="313" t="s">
        <v>417</v>
      </c>
      <c r="E1228" s="313" t="s">
        <v>13</v>
      </c>
      <c r="F1228" s="313" t="s">
        <v>11</v>
      </c>
      <c r="G1228" s="313"/>
      <c r="H1228" s="313"/>
      <c r="I1228" s="313"/>
      <c r="J1228" s="313"/>
      <c r="K1228" s="313"/>
      <c r="L1228" s="313"/>
      <c r="M1228" s="313"/>
      <c r="N1228" s="313"/>
      <c r="O1228" s="313"/>
      <c r="P1228" s="313"/>
      <c r="Q1228" s="313"/>
      <c r="R1228" s="313">
        <v>6.29</v>
      </c>
      <c r="S1228" s="313">
        <v>0</v>
      </c>
      <c r="T1228" s="313">
        <v>18.899999999999999</v>
      </c>
    </row>
    <row r="1229" spans="1:20" ht="15" customHeight="1">
      <c r="A1229" s="313" t="s">
        <v>289</v>
      </c>
      <c r="B1229" s="313" t="s">
        <v>325</v>
      </c>
      <c r="C1229" s="313" t="s">
        <v>7</v>
      </c>
      <c r="D1229" s="313" t="s">
        <v>417</v>
      </c>
      <c r="E1229" s="313" t="s">
        <v>13</v>
      </c>
      <c r="F1229" s="313" t="s">
        <v>11</v>
      </c>
      <c r="G1229" s="313"/>
      <c r="H1229" s="313"/>
      <c r="I1229" s="313"/>
      <c r="J1229" s="313"/>
      <c r="K1229" s="313"/>
      <c r="L1229" s="313"/>
      <c r="M1229" s="313"/>
      <c r="N1229" s="313"/>
      <c r="O1229" s="313"/>
      <c r="P1229" s="313"/>
      <c r="Q1229" s="313"/>
      <c r="R1229" s="313">
        <v>6.29</v>
      </c>
      <c r="S1229" s="313">
        <v>0</v>
      </c>
      <c r="T1229" s="313">
        <v>18.899999999999999</v>
      </c>
    </row>
    <row r="1230" spans="1:20" ht="15" customHeight="1">
      <c r="A1230" s="313" t="s">
        <v>290</v>
      </c>
      <c r="B1230" s="313" t="s">
        <v>313</v>
      </c>
      <c r="C1230" s="313" t="s">
        <v>7</v>
      </c>
      <c r="D1230" s="313" t="s">
        <v>417</v>
      </c>
      <c r="E1230" s="313" t="s">
        <v>13</v>
      </c>
      <c r="F1230" s="313" t="s">
        <v>11</v>
      </c>
      <c r="G1230" s="313" t="s">
        <v>181</v>
      </c>
      <c r="H1230" s="313" t="s">
        <v>721</v>
      </c>
      <c r="I1230" s="313" t="s">
        <v>288</v>
      </c>
      <c r="J1230" s="313" t="s">
        <v>709</v>
      </c>
      <c r="K1230" s="313" t="s">
        <v>702</v>
      </c>
      <c r="L1230" s="313" t="s">
        <v>722</v>
      </c>
      <c r="M1230" s="313" t="s">
        <v>47</v>
      </c>
      <c r="N1230" s="313"/>
      <c r="O1230" s="313" t="s">
        <v>348</v>
      </c>
      <c r="P1230" s="313" t="s">
        <v>699</v>
      </c>
      <c r="Q1230" s="313" t="s">
        <v>343</v>
      </c>
      <c r="R1230" s="313">
        <v>4.72</v>
      </c>
      <c r="S1230" s="313"/>
      <c r="T1230" s="313"/>
    </row>
    <row r="1231" spans="1:20" ht="15" customHeight="1">
      <c r="A1231" s="313" t="s">
        <v>290</v>
      </c>
      <c r="B1231" s="313" t="s">
        <v>322</v>
      </c>
      <c r="C1231" s="313" t="s">
        <v>7</v>
      </c>
      <c r="D1231" s="313" t="s">
        <v>417</v>
      </c>
      <c r="E1231" s="313" t="s">
        <v>13</v>
      </c>
      <c r="F1231" s="313" t="s">
        <v>11</v>
      </c>
      <c r="G1231" s="313" t="s">
        <v>181</v>
      </c>
      <c r="H1231" s="313" t="s">
        <v>723</v>
      </c>
      <c r="I1231" s="313" t="s">
        <v>288</v>
      </c>
      <c r="J1231" s="313" t="s">
        <v>709</v>
      </c>
      <c r="K1231" s="313" t="s">
        <v>702</v>
      </c>
      <c r="L1231" s="313" t="s">
        <v>724</v>
      </c>
      <c r="M1231" s="313" t="s">
        <v>47</v>
      </c>
      <c r="N1231" s="313"/>
      <c r="O1231" s="313" t="s">
        <v>348</v>
      </c>
      <c r="P1231" s="313" t="s">
        <v>699</v>
      </c>
      <c r="Q1231" s="313" t="s">
        <v>343</v>
      </c>
      <c r="R1231" s="313">
        <v>18.899999999999999</v>
      </c>
      <c r="S1231" s="313"/>
      <c r="T1231" s="313"/>
    </row>
    <row r="1232" spans="1:20" ht="15" customHeight="1">
      <c r="A1232" s="313" t="s">
        <v>290</v>
      </c>
      <c r="B1232" s="313" t="s">
        <v>312</v>
      </c>
      <c r="C1232" s="313" t="s">
        <v>7</v>
      </c>
      <c r="D1232" s="313" t="s">
        <v>417</v>
      </c>
      <c r="E1232" s="313" t="s">
        <v>13</v>
      </c>
      <c r="F1232" s="313" t="s">
        <v>11</v>
      </c>
      <c r="G1232" s="313"/>
      <c r="H1232" s="313"/>
      <c r="I1232" s="313"/>
      <c r="J1232" s="313"/>
      <c r="K1232" s="313"/>
      <c r="L1232" s="313"/>
      <c r="M1232" s="313"/>
      <c r="N1232" s="313"/>
      <c r="O1232" s="313"/>
      <c r="P1232" s="313"/>
      <c r="Q1232" s="313"/>
      <c r="R1232" s="313">
        <v>23.6</v>
      </c>
      <c r="S1232" s="313"/>
      <c r="T1232" s="313"/>
    </row>
    <row r="1233" spans="1:20" ht="15" customHeight="1">
      <c r="A1233" s="313" t="s">
        <v>290</v>
      </c>
      <c r="B1233" s="313" t="s">
        <v>321</v>
      </c>
      <c r="C1233" s="313" t="s">
        <v>7</v>
      </c>
      <c r="D1233" s="313" t="s">
        <v>417</v>
      </c>
      <c r="E1233" s="313" t="s">
        <v>13</v>
      </c>
      <c r="F1233" s="313" t="s">
        <v>11</v>
      </c>
      <c r="G1233" s="313" t="s">
        <v>181</v>
      </c>
      <c r="H1233" s="313" t="s">
        <v>723</v>
      </c>
      <c r="I1233" s="313" t="s">
        <v>288</v>
      </c>
      <c r="J1233" s="313" t="s">
        <v>709</v>
      </c>
      <c r="K1233" s="313" t="s">
        <v>702</v>
      </c>
      <c r="L1233" s="313" t="s">
        <v>724</v>
      </c>
      <c r="M1233" s="313" t="s">
        <v>47</v>
      </c>
      <c r="N1233" s="313"/>
      <c r="O1233" s="313" t="s">
        <v>348</v>
      </c>
      <c r="P1233" s="313" t="s">
        <v>699</v>
      </c>
      <c r="Q1233" s="313" t="s">
        <v>343</v>
      </c>
      <c r="R1233" s="313">
        <v>18.899999999999999</v>
      </c>
      <c r="S1233" s="313"/>
      <c r="T1233" s="313"/>
    </row>
    <row r="1234" spans="1:20" ht="15" customHeight="1">
      <c r="A1234" s="313" t="s">
        <v>290</v>
      </c>
      <c r="B1234" s="313" t="s">
        <v>319</v>
      </c>
      <c r="C1234" s="313" t="s">
        <v>7</v>
      </c>
      <c r="D1234" s="313" t="s">
        <v>417</v>
      </c>
      <c r="E1234" s="313" t="s">
        <v>13</v>
      </c>
      <c r="F1234" s="313" t="s">
        <v>11</v>
      </c>
      <c r="G1234" s="313" t="s">
        <v>181</v>
      </c>
      <c r="H1234" s="313" t="s">
        <v>721</v>
      </c>
      <c r="I1234" s="313" t="s">
        <v>288</v>
      </c>
      <c r="J1234" s="313" t="s">
        <v>709</v>
      </c>
      <c r="K1234" s="313" t="s">
        <v>702</v>
      </c>
      <c r="L1234" s="313" t="s">
        <v>722</v>
      </c>
      <c r="M1234" s="313" t="s">
        <v>47</v>
      </c>
      <c r="N1234" s="313"/>
      <c r="O1234" s="313" t="s">
        <v>348</v>
      </c>
      <c r="P1234" s="313" t="s">
        <v>699</v>
      </c>
      <c r="Q1234" s="313" t="s">
        <v>343</v>
      </c>
      <c r="R1234" s="313">
        <v>4.72</v>
      </c>
      <c r="S1234" s="313"/>
      <c r="T1234" s="313"/>
    </row>
    <row r="1235" spans="1:20" ht="15" customHeight="1">
      <c r="A1235" s="313" t="s">
        <v>290</v>
      </c>
      <c r="B1235" s="313" t="s">
        <v>323</v>
      </c>
      <c r="C1235" s="313" t="s">
        <v>7</v>
      </c>
      <c r="D1235" s="313" t="s">
        <v>417</v>
      </c>
      <c r="E1235" s="313" t="s">
        <v>13</v>
      </c>
      <c r="F1235" s="313" t="s">
        <v>11</v>
      </c>
      <c r="G1235" s="313"/>
      <c r="H1235" s="313"/>
      <c r="I1235" s="313"/>
      <c r="J1235" s="313"/>
      <c r="K1235" s="313"/>
      <c r="L1235" s="313"/>
      <c r="M1235" s="313"/>
      <c r="N1235" s="313"/>
      <c r="O1235" s="313"/>
      <c r="P1235" s="313"/>
      <c r="Q1235" s="313"/>
      <c r="R1235" s="313">
        <v>6.29</v>
      </c>
      <c r="S1235" s="313">
        <v>0</v>
      </c>
      <c r="T1235" s="313">
        <v>18.899999999999999</v>
      </c>
    </row>
    <row r="1236" spans="1:20" ht="15" customHeight="1">
      <c r="A1236" s="313" t="s">
        <v>290</v>
      </c>
      <c r="B1236" s="313" t="s">
        <v>324</v>
      </c>
      <c r="C1236" s="313" t="s">
        <v>7</v>
      </c>
      <c r="D1236" s="313" t="s">
        <v>417</v>
      </c>
      <c r="E1236" s="313" t="s">
        <v>13</v>
      </c>
      <c r="F1236" s="313" t="s">
        <v>11</v>
      </c>
      <c r="G1236" s="313"/>
      <c r="H1236" s="313"/>
      <c r="I1236" s="313"/>
      <c r="J1236" s="313"/>
      <c r="K1236" s="313"/>
      <c r="L1236" s="313"/>
      <c r="M1236" s="313"/>
      <c r="N1236" s="313"/>
      <c r="O1236" s="313"/>
      <c r="P1236" s="313"/>
      <c r="Q1236" s="313"/>
      <c r="R1236" s="313">
        <v>6.29</v>
      </c>
      <c r="S1236" s="313">
        <v>0</v>
      </c>
      <c r="T1236" s="313">
        <v>18.899999999999999</v>
      </c>
    </row>
    <row r="1237" spans="1:20" ht="15" customHeight="1">
      <c r="A1237" s="313" t="s">
        <v>290</v>
      </c>
      <c r="B1237" s="313" t="s">
        <v>325</v>
      </c>
      <c r="C1237" s="313" t="s">
        <v>7</v>
      </c>
      <c r="D1237" s="313" t="s">
        <v>417</v>
      </c>
      <c r="E1237" s="313" t="s">
        <v>13</v>
      </c>
      <c r="F1237" s="313" t="s">
        <v>11</v>
      </c>
      <c r="G1237" s="313"/>
      <c r="H1237" s="313"/>
      <c r="I1237" s="313"/>
      <c r="J1237" s="313"/>
      <c r="K1237" s="313"/>
      <c r="L1237" s="313"/>
      <c r="M1237" s="313"/>
      <c r="N1237" s="313"/>
      <c r="O1237" s="313"/>
      <c r="P1237" s="313"/>
      <c r="Q1237" s="313"/>
      <c r="R1237" s="313">
        <v>6.29</v>
      </c>
      <c r="S1237" s="313">
        <v>0</v>
      </c>
      <c r="T1237" s="313">
        <v>18.899999999999999</v>
      </c>
    </row>
    <row r="1238" spans="1:20" ht="15" customHeight="1">
      <c r="A1238" s="313" t="s">
        <v>291</v>
      </c>
      <c r="B1238" s="313" t="s">
        <v>320</v>
      </c>
      <c r="C1238" s="313" t="s">
        <v>7</v>
      </c>
      <c r="D1238" s="313" t="s">
        <v>417</v>
      </c>
      <c r="E1238" s="313" t="s">
        <v>13</v>
      </c>
      <c r="F1238" s="313" t="s">
        <v>11</v>
      </c>
      <c r="G1238" s="313" t="s">
        <v>181</v>
      </c>
      <c r="H1238" s="313" t="s">
        <v>725</v>
      </c>
      <c r="I1238" s="313" t="s">
        <v>288</v>
      </c>
      <c r="J1238" s="313" t="s">
        <v>709</v>
      </c>
      <c r="K1238" s="313" t="s">
        <v>702</v>
      </c>
      <c r="L1238" s="313" t="s">
        <v>726</v>
      </c>
      <c r="M1238" s="313" t="s">
        <v>47</v>
      </c>
      <c r="N1238" s="313"/>
      <c r="O1238" s="313" t="s">
        <v>348</v>
      </c>
      <c r="P1238" s="313" t="s">
        <v>699</v>
      </c>
      <c r="Q1238" s="313" t="s">
        <v>343</v>
      </c>
      <c r="R1238" s="313">
        <v>70.8</v>
      </c>
      <c r="S1238" s="313"/>
      <c r="T1238" s="313"/>
    </row>
    <row r="1239" spans="1:20" ht="15" customHeight="1">
      <c r="A1239" s="313" t="s">
        <v>291</v>
      </c>
      <c r="B1239" s="313" t="s">
        <v>312</v>
      </c>
      <c r="C1239" s="313" t="s">
        <v>7</v>
      </c>
      <c r="D1239" s="313" t="s">
        <v>417</v>
      </c>
      <c r="E1239" s="313" t="s">
        <v>13</v>
      </c>
      <c r="F1239" s="313" t="s">
        <v>11</v>
      </c>
      <c r="G1239" s="313"/>
      <c r="H1239" s="313"/>
      <c r="I1239" s="313"/>
      <c r="J1239" s="313"/>
      <c r="K1239" s="313"/>
      <c r="L1239" s="313"/>
      <c r="M1239" s="313"/>
      <c r="N1239" s="313"/>
      <c r="O1239" s="313"/>
      <c r="P1239" s="313"/>
      <c r="Q1239" s="313"/>
      <c r="R1239" s="313">
        <v>70.8</v>
      </c>
      <c r="S1239" s="313"/>
      <c r="T1239" s="313"/>
    </row>
    <row r="1240" spans="1:20" ht="15" customHeight="1">
      <c r="A1240" s="313" t="s">
        <v>292</v>
      </c>
      <c r="B1240" s="313" t="s">
        <v>320</v>
      </c>
      <c r="C1240" s="313" t="s">
        <v>7</v>
      </c>
      <c r="D1240" s="313" t="s">
        <v>417</v>
      </c>
      <c r="E1240" s="313" t="s">
        <v>13</v>
      </c>
      <c r="F1240" s="313" t="s">
        <v>11</v>
      </c>
      <c r="G1240" s="313" t="s">
        <v>181</v>
      </c>
      <c r="H1240" s="313" t="s">
        <v>727</v>
      </c>
      <c r="I1240" s="313" t="s">
        <v>288</v>
      </c>
      <c r="J1240" s="313" t="s">
        <v>709</v>
      </c>
      <c r="K1240" s="313" t="s">
        <v>702</v>
      </c>
      <c r="L1240" s="313" t="s">
        <v>728</v>
      </c>
      <c r="M1240" s="313" t="s">
        <v>47</v>
      </c>
      <c r="N1240" s="313"/>
      <c r="O1240" s="313" t="s">
        <v>348</v>
      </c>
      <c r="P1240" s="313" t="s">
        <v>699</v>
      </c>
      <c r="Q1240" s="313" t="s">
        <v>343</v>
      </c>
      <c r="R1240" s="313">
        <v>59</v>
      </c>
      <c r="S1240" s="313"/>
      <c r="T1240" s="313"/>
    </row>
    <row r="1241" spans="1:20" ht="15" customHeight="1">
      <c r="A1241" s="313" t="s">
        <v>292</v>
      </c>
      <c r="B1241" s="313" t="s">
        <v>312</v>
      </c>
      <c r="C1241" s="313" t="s">
        <v>7</v>
      </c>
      <c r="D1241" s="313" t="s">
        <v>417</v>
      </c>
      <c r="E1241" s="313" t="s">
        <v>13</v>
      </c>
      <c r="F1241" s="313" t="s">
        <v>11</v>
      </c>
      <c r="G1241" s="313"/>
      <c r="H1241" s="313"/>
      <c r="I1241" s="313"/>
      <c r="J1241" s="313"/>
      <c r="K1241" s="313"/>
      <c r="L1241" s="313"/>
      <c r="M1241" s="313"/>
      <c r="N1241" s="313"/>
      <c r="O1241" s="313"/>
      <c r="P1241" s="313"/>
      <c r="Q1241" s="313"/>
      <c r="R1241" s="313">
        <v>59</v>
      </c>
      <c r="S1241" s="313"/>
      <c r="T1241" s="313"/>
    </row>
    <row r="1242" spans="1:20" ht="15" customHeight="1">
      <c r="A1242" s="313" t="s">
        <v>293</v>
      </c>
      <c r="B1242" s="313" t="s">
        <v>328</v>
      </c>
      <c r="C1242" s="313" t="s">
        <v>7</v>
      </c>
      <c r="D1242" s="313" t="s">
        <v>417</v>
      </c>
      <c r="E1242" s="313" t="s">
        <v>13</v>
      </c>
      <c r="F1242" s="313" t="s">
        <v>11</v>
      </c>
      <c r="G1242" s="313"/>
      <c r="H1242" s="313"/>
      <c r="I1242" s="313"/>
      <c r="J1242" s="313"/>
      <c r="K1242" s="313"/>
      <c r="L1242" s="313"/>
      <c r="M1242" s="313"/>
      <c r="N1242" s="313"/>
      <c r="O1242" s="313"/>
      <c r="P1242" s="313"/>
      <c r="Q1242" s="313"/>
      <c r="R1242" s="313">
        <v>76.2</v>
      </c>
      <c r="S1242" s="313"/>
      <c r="T1242" s="313"/>
    </row>
    <row r="1243" spans="1:20" ht="15" customHeight="1">
      <c r="A1243" s="313" t="s">
        <v>293</v>
      </c>
      <c r="B1243" s="313" t="s">
        <v>326</v>
      </c>
      <c r="C1243" s="313" t="s">
        <v>7</v>
      </c>
      <c r="D1243" s="313" t="s">
        <v>417</v>
      </c>
      <c r="E1243" s="313" t="s">
        <v>13</v>
      </c>
      <c r="F1243" s="313" t="s">
        <v>11</v>
      </c>
      <c r="G1243" s="313"/>
      <c r="H1243" s="313"/>
      <c r="I1243" s="313"/>
      <c r="J1243" s="313"/>
      <c r="K1243" s="313"/>
      <c r="L1243" s="313"/>
      <c r="M1243" s="313"/>
      <c r="N1243" s="313"/>
      <c r="O1243" s="313"/>
      <c r="P1243" s="313"/>
      <c r="Q1243" s="313"/>
      <c r="R1243" s="313">
        <v>76.2</v>
      </c>
      <c r="S1243" s="313"/>
      <c r="T1243" s="313"/>
    </row>
    <row r="1244" spans="1:20" ht="15" customHeight="1">
      <c r="A1244" s="313" t="s">
        <v>293</v>
      </c>
      <c r="B1244" s="313" t="s">
        <v>312</v>
      </c>
      <c r="C1244" s="313" t="s">
        <v>7</v>
      </c>
      <c r="D1244" s="313" t="s">
        <v>417</v>
      </c>
      <c r="E1244" s="313" t="s">
        <v>13</v>
      </c>
      <c r="F1244" s="313" t="s">
        <v>11</v>
      </c>
      <c r="G1244" s="313"/>
      <c r="H1244" s="313"/>
      <c r="I1244" s="313"/>
      <c r="J1244" s="313"/>
      <c r="K1244" s="313"/>
      <c r="L1244" s="313"/>
      <c r="M1244" s="313"/>
      <c r="N1244" s="313"/>
      <c r="O1244" s="313"/>
      <c r="P1244" s="313"/>
      <c r="Q1244" s="313"/>
      <c r="R1244" s="313">
        <v>76.2</v>
      </c>
      <c r="S1244" s="313"/>
      <c r="T1244" s="313"/>
    </row>
    <row r="1245" spans="1:20" ht="15" customHeight="1">
      <c r="A1245" s="313" t="s">
        <v>297</v>
      </c>
      <c r="B1245" s="313" t="s">
        <v>328</v>
      </c>
      <c r="C1245" s="313" t="s">
        <v>7</v>
      </c>
      <c r="D1245" s="313" t="s">
        <v>417</v>
      </c>
      <c r="E1245" s="313" t="s">
        <v>13</v>
      </c>
      <c r="F1245" s="313" t="s">
        <v>11</v>
      </c>
      <c r="G1245" s="313"/>
      <c r="H1245" s="313"/>
      <c r="I1245" s="313"/>
      <c r="J1245" s="313"/>
      <c r="K1245" s="313"/>
      <c r="L1245" s="313"/>
      <c r="M1245" s="313"/>
      <c r="N1245" s="313"/>
      <c r="O1245" s="313"/>
      <c r="P1245" s="313"/>
      <c r="Q1245" s="313"/>
      <c r="R1245" s="313">
        <v>76.2</v>
      </c>
      <c r="S1245" s="313"/>
      <c r="T1245" s="313"/>
    </row>
    <row r="1246" spans="1:20" ht="15" customHeight="1">
      <c r="A1246" s="313" t="s">
        <v>297</v>
      </c>
      <c r="B1246" s="313" t="s">
        <v>326</v>
      </c>
      <c r="C1246" s="313" t="s">
        <v>7</v>
      </c>
      <c r="D1246" s="313" t="s">
        <v>417</v>
      </c>
      <c r="E1246" s="313" t="s">
        <v>13</v>
      </c>
      <c r="F1246" s="313" t="s">
        <v>11</v>
      </c>
      <c r="G1246" s="313"/>
      <c r="H1246" s="313"/>
      <c r="I1246" s="313"/>
      <c r="J1246" s="313"/>
      <c r="K1246" s="313"/>
      <c r="L1246" s="313"/>
      <c r="M1246" s="313"/>
      <c r="N1246" s="313"/>
      <c r="O1246" s="313"/>
      <c r="P1246" s="313"/>
      <c r="Q1246" s="313"/>
      <c r="R1246" s="313">
        <v>76.2</v>
      </c>
      <c r="S1246" s="313"/>
      <c r="T1246" s="313"/>
    </row>
    <row r="1247" spans="1:20" ht="15" customHeight="1">
      <c r="A1247" s="313" t="s">
        <v>297</v>
      </c>
      <c r="B1247" s="313" t="s">
        <v>312</v>
      </c>
      <c r="C1247" s="313" t="s">
        <v>7</v>
      </c>
      <c r="D1247" s="313" t="s">
        <v>417</v>
      </c>
      <c r="E1247" s="313" t="s">
        <v>13</v>
      </c>
      <c r="F1247" s="313" t="s">
        <v>11</v>
      </c>
      <c r="G1247" s="313"/>
      <c r="H1247" s="313"/>
      <c r="I1247" s="313"/>
      <c r="J1247" s="313"/>
      <c r="K1247" s="313"/>
      <c r="L1247" s="313"/>
      <c r="M1247" s="313"/>
      <c r="N1247" s="313"/>
      <c r="O1247" s="313"/>
      <c r="P1247" s="313"/>
      <c r="Q1247" s="313"/>
      <c r="R1247" s="313">
        <v>76.2</v>
      </c>
      <c r="S1247" s="313"/>
      <c r="T1247" s="313"/>
    </row>
    <row r="1248" spans="1:20" ht="15" customHeight="1">
      <c r="A1248" s="313" t="s">
        <v>298</v>
      </c>
      <c r="B1248" s="313" t="s">
        <v>328</v>
      </c>
      <c r="C1248" s="313" t="s">
        <v>7</v>
      </c>
      <c r="D1248" s="313" t="s">
        <v>417</v>
      </c>
      <c r="E1248" s="313" t="s">
        <v>13</v>
      </c>
      <c r="F1248" s="313" t="s">
        <v>11</v>
      </c>
      <c r="G1248" s="313"/>
      <c r="H1248" s="313"/>
      <c r="I1248" s="313"/>
      <c r="J1248" s="313"/>
      <c r="K1248" s="313"/>
      <c r="L1248" s="313"/>
      <c r="M1248" s="313"/>
      <c r="N1248" s="313"/>
      <c r="O1248" s="313" t="s">
        <v>357</v>
      </c>
      <c r="P1248" s="313" t="s">
        <v>693</v>
      </c>
      <c r="Q1248" s="313" t="s">
        <v>694</v>
      </c>
      <c r="R1248" s="313">
        <v>76.2</v>
      </c>
      <c r="S1248" s="313"/>
      <c r="T1248" s="313"/>
    </row>
    <row r="1249" spans="1:20" ht="15" customHeight="1">
      <c r="A1249" s="313" t="s">
        <v>298</v>
      </c>
      <c r="B1249" s="313" t="s">
        <v>326</v>
      </c>
      <c r="C1249" s="313" t="s">
        <v>7</v>
      </c>
      <c r="D1249" s="313" t="s">
        <v>417</v>
      </c>
      <c r="E1249" s="313" t="s">
        <v>13</v>
      </c>
      <c r="F1249" s="313" t="s">
        <v>11</v>
      </c>
      <c r="G1249" s="313"/>
      <c r="H1249" s="313"/>
      <c r="I1249" s="313"/>
      <c r="J1249" s="313"/>
      <c r="K1249" s="313"/>
      <c r="L1249" s="313"/>
      <c r="M1249" s="313"/>
      <c r="N1249" s="313"/>
      <c r="O1249" s="313"/>
      <c r="P1249" s="313"/>
      <c r="Q1249" s="313"/>
      <c r="R1249" s="313">
        <v>76.2</v>
      </c>
      <c r="S1249" s="313"/>
      <c r="T1249" s="313"/>
    </row>
    <row r="1250" spans="1:20" ht="15" customHeight="1">
      <c r="A1250" s="313" t="s">
        <v>298</v>
      </c>
      <c r="B1250" s="313" t="s">
        <v>312</v>
      </c>
      <c r="C1250" s="313" t="s">
        <v>7</v>
      </c>
      <c r="D1250" s="313" t="s">
        <v>417</v>
      </c>
      <c r="E1250" s="313" t="s">
        <v>13</v>
      </c>
      <c r="F1250" s="313" t="s">
        <v>11</v>
      </c>
      <c r="G1250" s="313"/>
      <c r="H1250" s="313"/>
      <c r="I1250" s="313"/>
      <c r="J1250" s="313"/>
      <c r="K1250" s="313"/>
      <c r="L1250" s="313"/>
      <c r="M1250" s="313"/>
      <c r="N1250" s="313"/>
      <c r="O1250" s="313"/>
      <c r="P1250" s="313"/>
      <c r="Q1250" s="313"/>
      <c r="R1250" s="313">
        <v>76.2</v>
      </c>
      <c r="S1250" s="313"/>
      <c r="T1250" s="313"/>
    </row>
    <row r="1251" spans="1:20" ht="15" customHeight="1">
      <c r="A1251" s="313" t="s">
        <v>301</v>
      </c>
      <c r="B1251" s="313" t="s">
        <v>234</v>
      </c>
      <c r="C1251" s="313" t="s">
        <v>7</v>
      </c>
      <c r="D1251" s="313" t="s">
        <v>417</v>
      </c>
      <c r="E1251" s="313" t="s">
        <v>13</v>
      </c>
      <c r="F1251" s="313" t="s">
        <v>11</v>
      </c>
      <c r="G1251" s="313"/>
      <c r="H1251" s="313"/>
      <c r="I1251" s="313"/>
      <c r="J1251" s="313"/>
      <c r="K1251" s="313"/>
      <c r="L1251" s="313"/>
      <c r="M1251" s="313"/>
      <c r="N1251" s="313"/>
      <c r="O1251" s="313"/>
      <c r="P1251" s="313"/>
      <c r="Q1251" s="313"/>
      <c r="R1251" s="313">
        <v>959</v>
      </c>
      <c r="S1251" s="313"/>
      <c r="T1251" s="313"/>
    </row>
    <row r="1252" spans="1:20" ht="15" customHeight="1">
      <c r="A1252" s="313" t="s">
        <v>301</v>
      </c>
      <c r="B1252" s="313" t="s">
        <v>233</v>
      </c>
      <c r="C1252" s="313" t="s">
        <v>7</v>
      </c>
      <c r="D1252" s="313" t="s">
        <v>417</v>
      </c>
      <c r="E1252" s="313" t="s">
        <v>13</v>
      </c>
      <c r="F1252" s="313" t="s">
        <v>11</v>
      </c>
      <c r="G1252" s="313"/>
      <c r="H1252" s="313"/>
      <c r="I1252" s="313"/>
      <c r="J1252" s="313"/>
      <c r="K1252" s="313"/>
      <c r="L1252" s="313"/>
      <c r="M1252" s="313"/>
      <c r="N1252" s="313"/>
      <c r="O1252" s="313"/>
      <c r="P1252" s="313"/>
      <c r="Q1252" s="313"/>
      <c r="R1252" s="313">
        <v>7990</v>
      </c>
      <c r="S1252" s="313"/>
      <c r="T1252" s="313"/>
    </row>
    <row r="1253" spans="1:20" ht="15" customHeight="1">
      <c r="A1253" s="313" t="s">
        <v>301</v>
      </c>
      <c r="B1253" s="313" t="s">
        <v>223</v>
      </c>
      <c r="C1253" s="313" t="s">
        <v>7</v>
      </c>
      <c r="D1253" s="313" t="s">
        <v>417</v>
      </c>
      <c r="E1253" s="313" t="s">
        <v>13</v>
      </c>
      <c r="F1253" s="313" t="s">
        <v>11</v>
      </c>
      <c r="G1253" s="313"/>
      <c r="H1253" s="313"/>
      <c r="I1253" s="313"/>
      <c r="J1253" s="313"/>
      <c r="K1253" s="313"/>
      <c r="L1253" s="313"/>
      <c r="M1253" s="313"/>
      <c r="N1253" s="313"/>
      <c r="O1253" s="313"/>
      <c r="P1253" s="313"/>
      <c r="Q1253" s="313"/>
      <c r="R1253" s="313">
        <v>8690</v>
      </c>
      <c r="S1253" s="313"/>
      <c r="T1253" s="313"/>
    </row>
    <row r="1254" spans="1:20" ht="15" customHeight="1">
      <c r="A1254" s="313" t="s">
        <v>301</v>
      </c>
      <c r="B1254" s="313" t="s">
        <v>236</v>
      </c>
      <c r="C1254" s="313" t="s">
        <v>7</v>
      </c>
      <c r="D1254" s="313" t="s">
        <v>417</v>
      </c>
      <c r="E1254" s="313" t="s">
        <v>13</v>
      </c>
      <c r="F1254" s="313" t="s">
        <v>11</v>
      </c>
      <c r="G1254" s="313"/>
      <c r="H1254" s="313"/>
      <c r="I1254" s="313"/>
      <c r="J1254" s="313"/>
      <c r="K1254" s="313"/>
      <c r="L1254" s="313"/>
      <c r="M1254" s="313"/>
      <c r="N1254" s="313"/>
      <c r="O1254" s="313"/>
      <c r="P1254" s="313"/>
      <c r="Q1254" s="313"/>
      <c r="R1254" s="313">
        <v>959</v>
      </c>
      <c r="S1254" s="313"/>
      <c r="T1254" s="313"/>
    </row>
    <row r="1255" spans="1:20" ht="15" customHeight="1">
      <c r="A1255" s="313" t="s">
        <v>301</v>
      </c>
      <c r="B1255" s="313" t="s">
        <v>239</v>
      </c>
      <c r="C1255" s="313" t="s">
        <v>7</v>
      </c>
      <c r="D1255" s="313" t="s">
        <v>417</v>
      </c>
      <c r="E1255" s="313" t="s">
        <v>13</v>
      </c>
      <c r="F1255" s="313" t="s">
        <v>11</v>
      </c>
      <c r="G1255" s="313"/>
      <c r="H1255" s="313"/>
      <c r="I1255" s="313"/>
      <c r="J1255" s="313"/>
      <c r="K1255" s="313"/>
      <c r="L1255" s="313"/>
      <c r="M1255" s="313"/>
      <c r="N1255" s="313"/>
      <c r="O1255" s="313"/>
      <c r="P1255" s="313"/>
      <c r="Q1255" s="313"/>
      <c r="R1255" s="313">
        <v>384</v>
      </c>
      <c r="S1255" s="313"/>
      <c r="T1255" s="313"/>
    </row>
    <row r="1256" spans="1:20" ht="15" customHeight="1">
      <c r="A1256" s="313" t="s">
        <v>301</v>
      </c>
      <c r="B1256" s="313" t="s">
        <v>242</v>
      </c>
      <c r="C1256" s="313" t="s">
        <v>7</v>
      </c>
      <c r="D1256" s="313" t="s">
        <v>417</v>
      </c>
      <c r="E1256" s="313" t="s">
        <v>13</v>
      </c>
      <c r="F1256" s="313" t="s">
        <v>11</v>
      </c>
      <c r="G1256" s="313"/>
      <c r="H1256" s="313"/>
      <c r="I1256" s="313"/>
      <c r="J1256" s="313"/>
      <c r="K1256" s="313"/>
      <c r="L1256" s="313"/>
      <c r="M1256" s="313"/>
      <c r="N1256" s="313"/>
      <c r="O1256" s="313"/>
      <c r="P1256" s="313"/>
      <c r="Q1256" s="313"/>
      <c r="R1256" s="313">
        <v>6550</v>
      </c>
      <c r="S1256" s="313"/>
      <c r="T1256" s="313"/>
    </row>
    <row r="1257" spans="1:20" ht="15" customHeight="1">
      <c r="A1257" s="313" t="s">
        <v>301</v>
      </c>
      <c r="B1257" s="313" t="s">
        <v>238</v>
      </c>
      <c r="C1257" s="313" t="s">
        <v>7</v>
      </c>
      <c r="D1257" s="313" t="s">
        <v>417</v>
      </c>
      <c r="E1257" s="313" t="s">
        <v>13</v>
      </c>
      <c r="F1257" s="313" t="s">
        <v>11</v>
      </c>
      <c r="G1257" s="313"/>
      <c r="H1257" s="313"/>
      <c r="I1257" s="313"/>
      <c r="J1257" s="313"/>
      <c r="K1257" s="313"/>
      <c r="L1257" s="313"/>
      <c r="M1257" s="313"/>
      <c r="N1257" s="313"/>
      <c r="O1257" s="313"/>
      <c r="P1257" s="313"/>
      <c r="Q1257" s="313"/>
      <c r="R1257" s="313">
        <v>7030</v>
      </c>
      <c r="S1257" s="313"/>
      <c r="T1257" s="313"/>
    </row>
    <row r="1258" spans="1:20" ht="15" customHeight="1">
      <c r="A1258" s="313" t="s">
        <v>301</v>
      </c>
      <c r="B1258" s="313" t="s">
        <v>240</v>
      </c>
      <c r="C1258" s="313" t="s">
        <v>7</v>
      </c>
      <c r="D1258" s="313" t="s">
        <v>417</v>
      </c>
      <c r="E1258" s="313" t="s">
        <v>13</v>
      </c>
      <c r="F1258" s="313" t="s">
        <v>11</v>
      </c>
      <c r="G1258" s="313"/>
      <c r="H1258" s="313"/>
      <c r="I1258" s="313"/>
      <c r="J1258" s="313"/>
      <c r="K1258" s="313"/>
      <c r="L1258" s="313"/>
      <c r="M1258" s="313"/>
      <c r="N1258" s="313"/>
      <c r="O1258" s="313"/>
      <c r="P1258" s="313"/>
      <c r="Q1258" s="313"/>
      <c r="R1258" s="313">
        <v>384</v>
      </c>
      <c r="S1258" s="313"/>
      <c r="T1258" s="313"/>
    </row>
    <row r="1259" spans="1:20" ht="15" customHeight="1">
      <c r="A1259" s="313" t="s">
        <v>301</v>
      </c>
      <c r="B1259" s="313" t="s">
        <v>243</v>
      </c>
      <c r="C1259" s="313" t="s">
        <v>7</v>
      </c>
      <c r="D1259" s="313" t="s">
        <v>417</v>
      </c>
      <c r="E1259" s="313" t="s">
        <v>13</v>
      </c>
      <c r="F1259" s="313" t="s">
        <v>11</v>
      </c>
      <c r="G1259" s="313"/>
      <c r="H1259" s="313"/>
      <c r="I1259" s="313"/>
      <c r="J1259" s="313"/>
      <c r="K1259" s="313"/>
      <c r="L1259" s="313"/>
      <c r="M1259" s="313"/>
      <c r="N1259" s="313"/>
      <c r="O1259" s="313"/>
      <c r="P1259" s="313"/>
      <c r="Q1259" s="313"/>
      <c r="R1259" s="313">
        <v>6550</v>
      </c>
      <c r="S1259" s="313"/>
      <c r="T1259" s="313"/>
    </row>
    <row r="1260" spans="1:20" ht="15" customHeight="1">
      <c r="A1260" s="313" t="s">
        <v>301</v>
      </c>
      <c r="B1260" s="313" t="s">
        <v>226</v>
      </c>
      <c r="C1260" s="313" t="s">
        <v>7</v>
      </c>
      <c r="D1260" s="313" t="s">
        <v>417</v>
      </c>
      <c r="E1260" s="313" t="s">
        <v>13</v>
      </c>
      <c r="F1260" s="313" t="s">
        <v>11</v>
      </c>
      <c r="G1260" s="313"/>
      <c r="H1260" s="313"/>
      <c r="I1260" s="313"/>
      <c r="J1260" s="313"/>
      <c r="K1260" s="313"/>
      <c r="L1260" s="313"/>
      <c r="M1260" s="313"/>
      <c r="N1260" s="313"/>
      <c r="O1260" s="313"/>
      <c r="P1260" s="313"/>
      <c r="Q1260" s="313"/>
      <c r="R1260" s="313">
        <v>701</v>
      </c>
      <c r="S1260" s="313"/>
      <c r="T1260" s="313"/>
    </row>
    <row r="1261" spans="1:20" ht="15" customHeight="1">
      <c r="A1261" s="313" t="s">
        <v>301</v>
      </c>
      <c r="B1261" s="313" t="s">
        <v>244</v>
      </c>
      <c r="C1261" s="313" t="s">
        <v>7</v>
      </c>
      <c r="D1261" s="313" t="s">
        <v>417</v>
      </c>
      <c r="E1261" s="313" t="s">
        <v>13</v>
      </c>
      <c r="F1261" s="313" t="s">
        <v>11</v>
      </c>
      <c r="G1261" s="313"/>
      <c r="H1261" s="313"/>
      <c r="I1261" s="313"/>
      <c r="J1261" s="313"/>
      <c r="K1261" s="313"/>
      <c r="L1261" s="313"/>
      <c r="M1261" s="313"/>
      <c r="N1261" s="313"/>
      <c r="O1261" s="313"/>
      <c r="P1261" s="313"/>
      <c r="Q1261" s="313"/>
      <c r="R1261" s="313">
        <v>94.6</v>
      </c>
      <c r="S1261" s="313"/>
      <c r="T1261" s="313"/>
    </row>
    <row r="1262" spans="1:20" ht="15" customHeight="1">
      <c r="A1262" s="313" t="s">
        <v>301</v>
      </c>
      <c r="B1262" s="313" t="s">
        <v>230</v>
      </c>
      <c r="C1262" s="313" t="s">
        <v>7</v>
      </c>
      <c r="D1262" s="313" t="s">
        <v>417</v>
      </c>
      <c r="E1262" s="313" t="s">
        <v>13</v>
      </c>
      <c r="F1262" s="313" t="s">
        <v>11</v>
      </c>
      <c r="G1262" s="313"/>
      <c r="H1262" s="313"/>
      <c r="I1262" s="313"/>
      <c r="J1262" s="313"/>
      <c r="K1262" s="313"/>
      <c r="L1262" s="313"/>
      <c r="M1262" s="313"/>
      <c r="N1262" s="313"/>
      <c r="O1262" s="313"/>
      <c r="P1262" s="313"/>
      <c r="Q1262" s="313"/>
      <c r="R1262" s="313">
        <v>701</v>
      </c>
      <c r="S1262" s="313"/>
      <c r="T1262" s="313"/>
    </row>
    <row r="1263" spans="1:20" ht="15" customHeight="1">
      <c r="A1263" s="313" t="s">
        <v>301</v>
      </c>
      <c r="B1263" s="313" t="s">
        <v>247</v>
      </c>
      <c r="C1263" s="313" t="s">
        <v>7</v>
      </c>
      <c r="D1263" s="313" t="s">
        <v>417</v>
      </c>
      <c r="E1263" s="313" t="s">
        <v>13</v>
      </c>
      <c r="F1263" s="313" t="s">
        <v>11</v>
      </c>
      <c r="G1263" s="313"/>
      <c r="H1263" s="313"/>
      <c r="I1263" s="313"/>
      <c r="J1263" s="313"/>
      <c r="K1263" s="313"/>
      <c r="L1263" s="313"/>
      <c r="M1263" s="313"/>
      <c r="N1263" s="313"/>
      <c r="O1263" s="313"/>
      <c r="P1263" s="313"/>
      <c r="Q1263" s="313"/>
      <c r="R1263" s="313">
        <v>384</v>
      </c>
      <c r="S1263" s="313"/>
      <c r="T1263" s="313"/>
    </row>
    <row r="1264" spans="1:20" ht="15" customHeight="1">
      <c r="A1264" s="313" t="s">
        <v>301</v>
      </c>
      <c r="B1264" s="313" t="s">
        <v>249</v>
      </c>
      <c r="C1264" s="313" t="s">
        <v>7</v>
      </c>
      <c r="D1264" s="313" t="s">
        <v>417</v>
      </c>
      <c r="E1264" s="313" t="s">
        <v>13</v>
      </c>
      <c r="F1264" s="313" t="s">
        <v>11</v>
      </c>
      <c r="G1264" s="313"/>
      <c r="H1264" s="313"/>
      <c r="I1264" s="313"/>
      <c r="J1264" s="313"/>
      <c r="K1264" s="313"/>
      <c r="L1264" s="313"/>
      <c r="M1264" s="313"/>
      <c r="N1264" s="313"/>
      <c r="O1264" s="313"/>
      <c r="P1264" s="313"/>
      <c r="Q1264" s="313"/>
      <c r="R1264" s="313">
        <v>6550</v>
      </c>
      <c r="S1264" s="313"/>
      <c r="T1264" s="313"/>
    </row>
    <row r="1265" spans="1:20" ht="15" customHeight="1">
      <c r="A1265" s="313" t="s">
        <v>301</v>
      </c>
      <c r="B1265" s="313" t="s">
        <v>250</v>
      </c>
      <c r="C1265" s="313" t="s">
        <v>7</v>
      </c>
      <c r="D1265" s="313" t="s">
        <v>417</v>
      </c>
      <c r="E1265" s="313" t="s">
        <v>13</v>
      </c>
      <c r="F1265" s="313" t="s">
        <v>11</v>
      </c>
      <c r="G1265" s="313"/>
      <c r="H1265" s="313"/>
      <c r="I1265" s="313"/>
      <c r="J1265" s="313"/>
      <c r="K1265" s="313"/>
      <c r="L1265" s="313"/>
      <c r="M1265" s="313"/>
      <c r="N1265" s="313"/>
      <c r="O1265" s="313"/>
      <c r="P1265" s="313"/>
      <c r="Q1265" s="313"/>
      <c r="R1265" s="313">
        <v>3640</v>
      </c>
      <c r="S1265" s="313">
        <v>756</v>
      </c>
      <c r="T1265" s="313">
        <v>6930</v>
      </c>
    </row>
    <row r="1266" spans="1:20" ht="15" customHeight="1">
      <c r="A1266" s="313" t="s">
        <v>301</v>
      </c>
      <c r="B1266" s="313" t="s">
        <v>252</v>
      </c>
      <c r="C1266" s="313" t="s">
        <v>7</v>
      </c>
      <c r="D1266" s="313" t="s">
        <v>417</v>
      </c>
      <c r="E1266" s="313" t="s">
        <v>13</v>
      </c>
      <c r="F1266" s="313" t="s">
        <v>11</v>
      </c>
      <c r="G1266" s="313"/>
      <c r="H1266" s="313"/>
      <c r="I1266" s="313"/>
      <c r="J1266" s="313"/>
      <c r="K1266" s="313"/>
      <c r="L1266" s="313"/>
      <c r="M1266" s="313"/>
      <c r="N1266" s="313"/>
      <c r="O1266" s="313"/>
      <c r="P1266" s="313"/>
      <c r="Q1266" s="313"/>
      <c r="R1266" s="313">
        <v>3390</v>
      </c>
      <c r="S1266" s="313">
        <v>97</v>
      </c>
      <c r="T1266" s="313">
        <v>6270</v>
      </c>
    </row>
    <row r="1267" spans="1:20" ht="15" customHeight="1">
      <c r="A1267" s="313" t="s">
        <v>302</v>
      </c>
      <c r="B1267" s="313" t="s">
        <v>234</v>
      </c>
      <c r="C1267" s="313" t="s">
        <v>7</v>
      </c>
      <c r="D1267" s="313" t="s">
        <v>417</v>
      </c>
      <c r="E1267" s="313" t="s">
        <v>13</v>
      </c>
      <c r="F1267" s="313" t="s">
        <v>11</v>
      </c>
      <c r="G1267" s="313" t="s">
        <v>417</v>
      </c>
      <c r="H1267" s="313" t="s">
        <v>431</v>
      </c>
      <c r="I1267" s="313" t="s">
        <v>229</v>
      </c>
      <c r="J1267" s="313"/>
      <c r="K1267" s="313" t="s">
        <v>339</v>
      </c>
      <c r="L1267" s="313" t="s">
        <v>378</v>
      </c>
      <c r="M1267" s="313" t="s">
        <v>39</v>
      </c>
      <c r="N1267" s="313"/>
      <c r="O1267" s="313" t="s">
        <v>379</v>
      </c>
      <c r="P1267" s="313" t="s">
        <v>342</v>
      </c>
      <c r="Q1267" s="313" t="s">
        <v>343</v>
      </c>
      <c r="R1267" s="313">
        <v>959</v>
      </c>
      <c r="S1267" s="313"/>
      <c r="T1267" s="313"/>
    </row>
    <row r="1268" spans="1:20" ht="15" customHeight="1">
      <c r="A1268" s="313" t="s">
        <v>302</v>
      </c>
      <c r="B1268" s="313" t="s">
        <v>233</v>
      </c>
      <c r="C1268" s="313" t="s">
        <v>7</v>
      </c>
      <c r="D1268" s="313" t="s">
        <v>417</v>
      </c>
      <c r="E1268" s="313" t="s">
        <v>13</v>
      </c>
      <c r="F1268" s="313" t="s">
        <v>11</v>
      </c>
      <c r="G1268" s="313"/>
      <c r="H1268" s="313"/>
      <c r="I1268" s="313"/>
      <c r="J1268" s="313"/>
      <c r="K1268" s="313"/>
      <c r="L1268" s="313"/>
      <c r="M1268" s="313"/>
      <c r="N1268" s="313"/>
      <c r="O1268" s="313"/>
      <c r="P1268" s="313"/>
      <c r="Q1268" s="313"/>
      <c r="R1268" s="313">
        <v>959</v>
      </c>
      <c r="S1268" s="313"/>
      <c r="T1268" s="313"/>
    </row>
    <row r="1269" spans="1:20" ht="15" customHeight="1">
      <c r="A1269" s="313" t="s">
        <v>302</v>
      </c>
      <c r="B1269" s="313" t="s">
        <v>223</v>
      </c>
      <c r="C1269" s="313" t="s">
        <v>7</v>
      </c>
      <c r="D1269" s="313" t="s">
        <v>417</v>
      </c>
      <c r="E1269" s="313" t="s">
        <v>13</v>
      </c>
      <c r="F1269" s="313" t="s">
        <v>11</v>
      </c>
      <c r="G1269" s="313"/>
      <c r="H1269" s="313"/>
      <c r="I1269" s="313"/>
      <c r="J1269" s="313"/>
      <c r="K1269" s="313"/>
      <c r="L1269" s="313"/>
      <c r="M1269" s="313"/>
      <c r="N1269" s="313"/>
      <c r="O1269" s="313"/>
      <c r="P1269" s="313"/>
      <c r="Q1269" s="313"/>
      <c r="R1269" s="313">
        <v>959</v>
      </c>
      <c r="S1269" s="313"/>
      <c r="T1269" s="313"/>
    </row>
    <row r="1270" spans="1:20" ht="15" customHeight="1">
      <c r="A1270" s="313" t="s">
        <v>302</v>
      </c>
      <c r="B1270" s="313" t="s">
        <v>236</v>
      </c>
      <c r="C1270" s="313" t="s">
        <v>7</v>
      </c>
      <c r="D1270" s="313" t="s">
        <v>417</v>
      </c>
      <c r="E1270" s="313" t="s">
        <v>13</v>
      </c>
      <c r="F1270" s="313" t="s">
        <v>11</v>
      </c>
      <c r="G1270" s="313"/>
      <c r="H1270" s="313"/>
      <c r="I1270" s="313"/>
      <c r="J1270" s="313"/>
      <c r="K1270" s="313"/>
      <c r="L1270" s="313"/>
      <c r="M1270" s="313"/>
      <c r="N1270" s="313"/>
      <c r="O1270" s="313"/>
      <c r="P1270" s="313"/>
      <c r="Q1270" s="313"/>
      <c r="R1270" s="313">
        <v>959</v>
      </c>
      <c r="S1270" s="313"/>
      <c r="T1270" s="313"/>
    </row>
    <row r="1271" spans="1:20" ht="15" customHeight="1">
      <c r="A1271" s="313" t="s">
        <v>303</v>
      </c>
      <c r="B1271" s="313" t="s">
        <v>239</v>
      </c>
      <c r="C1271" s="313" t="s">
        <v>7</v>
      </c>
      <c r="D1271" s="313" t="s">
        <v>417</v>
      </c>
      <c r="E1271" s="313" t="s">
        <v>13</v>
      </c>
      <c r="F1271" s="313" t="s">
        <v>11</v>
      </c>
      <c r="G1271" s="313" t="s">
        <v>417</v>
      </c>
      <c r="H1271" s="313" t="s">
        <v>432</v>
      </c>
      <c r="I1271" s="313" t="s">
        <v>229</v>
      </c>
      <c r="J1271" s="313"/>
      <c r="K1271" s="313" t="s">
        <v>339</v>
      </c>
      <c r="L1271" s="313" t="s">
        <v>381</v>
      </c>
      <c r="M1271" s="313" t="s">
        <v>39</v>
      </c>
      <c r="N1271" s="313"/>
      <c r="O1271" s="313" t="s">
        <v>379</v>
      </c>
      <c r="P1271" s="313" t="s">
        <v>342</v>
      </c>
      <c r="Q1271" s="313" t="s">
        <v>343</v>
      </c>
      <c r="R1271" s="313">
        <v>384</v>
      </c>
      <c r="S1271" s="313"/>
      <c r="T1271" s="313"/>
    </row>
    <row r="1272" spans="1:20" ht="15" customHeight="1">
      <c r="A1272" s="313" t="s">
        <v>303</v>
      </c>
      <c r="B1272" s="313" t="s">
        <v>242</v>
      </c>
      <c r="C1272" s="313" t="s">
        <v>7</v>
      </c>
      <c r="D1272" s="313" t="s">
        <v>417</v>
      </c>
      <c r="E1272" s="313" t="s">
        <v>13</v>
      </c>
      <c r="F1272" s="313" t="s">
        <v>11</v>
      </c>
      <c r="G1272" s="313" t="s">
        <v>417</v>
      </c>
      <c r="H1272" s="313" t="s">
        <v>433</v>
      </c>
      <c r="I1272" s="313" t="s">
        <v>229</v>
      </c>
      <c r="J1272" s="313"/>
      <c r="K1272" s="313" t="s">
        <v>339</v>
      </c>
      <c r="L1272" s="313" t="s">
        <v>383</v>
      </c>
      <c r="M1272" s="313" t="s">
        <v>39</v>
      </c>
      <c r="N1272" s="313"/>
      <c r="O1272" s="313" t="s">
        <v>379</v>
      </c>
      <c r="P1272" s="313" t="s">
        <v>342</v>
      </c>
      <c r="Q1272" s="313" t="s">
        <v>343</v>
      </c>
      <c r="R1272" s="313">
        <v>6550</v>
      </c>
      <c r="S1272" s="313"/>
      <c r="T1272" s="313"/>
    </row>
    <row r="1273" spans="1:20" ht="15" customHeight="1">
      <c r="A1273" s="313" t="s">
        <v>303</v>
      </c>
      <c r="B1273" s="313" t="s">
        <v>238</v>
      </c>
      <c r="C1273" s="313" t="s">
        <v>7</v>
      </c>
      <c r="D1273" s="313" t="s">
        <v>417</v>
      </c>
      <c r="E1273" s="313" t="s">
        <v>13</v>
      </c>
      <c r="F1273" s="313" t="s">
        <v>11</v>
      </c>
      <c r="G1273" s="313" t="s">
        <v>417</v>
      </c>
      <c r="H1273" s="313" t="s">
        <v>1004</v>
      </c>
      <c r="I1273" s="313" t="s">
        <v>229</v>
      </c>
      <c r="J1273" s="313" t="s">
        <v>709</v>
      </c>
      <c r="K1273" s="313" t="s">
        <v>339</v>
      </c>
      <c r="L1273" s="313" t="s">
        <v>997</v>
      </c>
      <c r="M1273" s="313" t="s">
        <v>39</v>
      </c>
      <c r="N1273" s="313"/>
      <c r="O1273" s="313" t="s">
        <v>379</v>
      </c>
      <c r="P1273" s="313" t="s">
        <v>342</v>
      </c>
      <c r="Q1273" s="313" t="s">
        <v>343</v>
      </c>
      <c r="R1273" s="313">
        <v>6940</v>
      </c>
      <c r="S1273" s="313"/>
      <c r="T1273" s="313"/>
    </row>
    <row r="1274" spans="1:20" ht="15" customHeight="1">
      <c r="A1274" s="313" t="s">
        <v>303</v>
      </c>
      <c r="B1274" s="313" t="s">
        <v>233</v>
      </c>
      <c r="C1274" s="313" t="s">
        <v>7</v>
      </c>
      <c r="D1274" s="313" t="s">
        <v>417</v>
      </c>
      <c r="E1274" s="313" t="s">
        <v>13</v>
      </c>
      <c r="F1274" s="313" t="s">
        <v>11</v>
      </c>
      <c r="G1274" s="313"/>
      <c r="H1274" s="313"/>
      <c r="I1274" s="313"/>
      <c r="J1274" s="313"/>
      <c r="K1274" s="313"/>
      <c r="L1274" s="313"/>
      <c r="M1274" s="313"/>
      <c r="N1274" s="313"/>
      <c r="O1274" s="313"/>
      <c r="P1274" s="313"/>
      <c r="Q1274" s="313"/>
      <c r="R1274" s="313">
        <v>6940</v>
      </c>
      <c r="S1274" s="313"/>
      <c r="T1274" s="313"/>
    </row>
    <row r="1275" spans="1:20" ht="15" customHeight="1">
      <c r="A1275" s="313" t="s">
        <v>303</v>
      </c>
      <c r="B1275" s="313" t="s">
        <v>223</v>
      </c>
      <c r="C1275" s="313" t="s">
        <v>7</v>
      </c>
      <c r="D1275" s="313" t="s">
        <v>417</v>
      </c>
      <c r="E1275" s="313" t="s">
        <v>13</v>
      </c>
      <c r="F1275" s="313" t="s">
        <v>11</v>
      </c>
      <c r="G1275" s="313"/>
      <c r="H1275" s="313"/>
      <c r="I1275" s="313"/>
      <c r="J1275" s="313"/>
      <c r="K1275" s="313"/>
      <c r="L1275" s="313"/>
      <c r="M1275" s="313"/>
      <c r="N1275" s="313"/>
      <c r="O1275" s="313"/>
      <c r="P1275" s="313"/>
      <c r="Q1275" s="313"/>
      <c r="R1275" s="313">
        <v>6940</v>
      </c>
      <c r="S1275" s="313"/>
      <c r="T1275" s="313"/>
    </row>
    <row r="1276" spans="1:20" ht="15" customHeight="1">
      <c r="A1276" s="313" t="s">
        <v>303</v>
      </c>
      <c r="B1276" s="313" t="s">
        <v>240</v>
      </c>
      <c r="C1276" s="313" t="s">
        <v>7</v>
      </c>
      <c r="D1276" s="313" t="s">
        <v>417</v>
      </c>
      <c r="E1276" s="313" t="s">
        <v>13</v>
      </c>
      <c r="F1276" s="313" t="s">
        <v>11</v>
      </c>
      <c r="G1276" s="313"/>
      <c r="H1276" s="313"/>
      <c r="I1276" s="313"/>
      <c r="J1276" s="313"/>
      <c r="K1276" s="313"/>
      <c r="L1276" s="313"/>
      <c r="M1276" s="313"/>
      <c r="N1276" s="313"/>
      <c r="O1276" s="313"/>
      <c r="P1276" s="313"/>
      <c r="Q1276" s="313"/>
      <c r="R1276" s="313">
        <v>384</v>
      </c>
      <c r="S1276" s="313"/>
      <c r="T1276" s="313"/>
    </row>
    <row r="1277" spans="1:20" ht="15" customHeight="1">
      <c r="A1277" s="313" t="s">
        <v>303</v>
      </c>
      <c r="B1277" s="313" t="s">
        <v>243</v>
      </c>
      <c r="C1277" s="313" t="s">
        <v>7</v>
      </c>
      <c r="D1277" s="313" t="s">
        <v>417</v>
      </c>
      <c r="E1277" s="313" t="s">
        <v>13</v>
      </c>
      <c r="F1277" s="313" t="s">
        <v>11</v>
      </c>
      <c r="G1277" s="313"/>
      <c r="H1277" s="313"/>
      <c r="I1277" s="313"/>
      <c r="J1277" s="313"/>
      <c r="K1277" s="313"/>
      <c r="L1277" s="313"/>
      <c r="M1277" s="313"/>
      <c r="N1277" s="313"/>
      <c r="O1277" s="313"/>
      <c r="P1277" s="313"/>
      <c r="Q1277" s="313"/>
      <c r="R1277" s="313">
        <v>6550</v>
      </c>
      <c r="S1277" s="313"/>
      <c r="T1277" s="313"/>
    </row>
    <row r="1278" spans="1:20" ht="15" customHeight="1">
      <c r="A1278" s="313" t="s">
        <v>303</v>
      </c>
      <c r="B1278" s="313" t="s">
        <v>247</v>
      </c>
      <c r="C1278" s="313" t="s">
        <v>7</v>
      </c>
      <c r="D1278" s="313" t="s">
        <v>417</v>
      </c>
      <c r="E1278" s="313" t="s">
        <v>13</v>
      </c>
      <c r="F1278" s="313" t="s">
        <v>11</v>
      </c>
      <c r="G1278" s="313"/>
      <c r="H1278" s="313"/>
      <c r="I1278" s="313"/>
      <c r="J1278" s="313"/>
      <c r="K1278" s="313"/>
      <c r="L1278" s="313"/>
      <c r="M1278" s="313"/>
      <c r="N1278" s="313"/>
      <c r="O1278" s="313"/>
      <c r="P1278" s="313"/>
      <c r="Q1278" s="313"/>
      <c r="R1278" s="313">
        <v>384</v>
      </c>
      <c r="S1278" s="313"/>
      <c r="T1278" s="313"/>
    </row>
    <row r="1279" spans="1:20" ht="15" customHeight="1">
      <c r="A1279" s="313" t="s">
        <v>303</v>
      </c>
      <c r="B1279" s="313" t="s">
        <v>249</v>
      </c>
      <c r="C1279" s="313" t="s">
        <v>7</v>
      </c>
      <c r="D1279" s="313" t="s">
        <v>417</v>
      </c>
      <c r="E1279" s="313" t="s">
        <v>13</v>
      </c>
      <c r="F1279" s="313" t="s">
        <v>11</v>
      </c>
      <c r="G1279" s="313"/>
      <c r="H1279" s="313"/>
      <c r="I1279" s="313"/>
      <c r="J1279" s="313"/>
      <c r="K1279" s="313"/>
      <c r="L1279" s="313"/>
      <c r="M1279" s="313"/>
      <c r="N1279" s="313"/>
      <c r="O1279" s="313"/>
      <c r="P1279" s="313"/>
      <c r="Q1279" s="313"/>
      <c r="R1279" s="313">
        <v>6550</v>
      </c>
      <c r="S1279" s="313"/>
      <c r="T1279" s="313"/>
    </row>
    <row r="1280" spans="1:20" ht="15" customHeight="1">
      <c r="A1280" s="313" t="s">
        <v>303</v>
      </c>
      <c r="B1280" s="313" t="s">
        <v>250</v>
      </c>
      <c r="C1280" s="313" t="s">
        <v>7</v>
      </c>
      <c r="D1280" s="313" t="s">
        <v>417</v>
      </c>
      <c r="E1280" s="313" t="s">
        <v>13</v>
      </c>
      <c r="F1280" s="313" t="s">
        <v>11</v>
      </c>
      <c r="G1280" s="313"/>
      <c r="H1280" s="313"/>
      <c r="I1280" s="313"/>
      <c r="J1280" s="313"/>
      <c r="K1280" s="313"/>
      <c r="L1280" s="313"/>
      <c r="M1280" s="313"/>
      <c r="N1280" s="313"/>
      <c r="O1280" s="313"/>
      <c r="P1280" s="313"/>
      <c r="Q1280" s="313"/>
      <c r="R1280" s="313">
        <v>3560</v>
      </c>
      <c r="S1280" s="313">
        <v>661</v>
      </c>
      <c r="T1280" s="313">
        <v>6930</v>
      </c>
    </row>
    <row r="1281" spans="1:20" ht="15" customHeight="1">
      <c r="A1281" s="313" t="s">
        <v>303</v>
      </c>
      <c r="B1281" s="313" t="s">
        <v>252</v>
      </c>
      <c r="C1281" s="313" t="s">
        <v>7</v>
      </c>
      <c r="D1281" s="313" t="s">
        <v>417</v>
      </c>
      <c r="E1281" s="313" t="s">
        <v>13</v>
      </c>
      <c r="F1281" s="313" t="s">
        <v>11</v>
      </c>
      <c r="G1281" s="313"/>
      <c r="H1281" s="313"/>
      <c r="I1281" s="313"/>
      <c r="J1281" s="313"/>
      <c r="K1281" s="313"/>
      <c r="L1281" s="313"/>
      <c r="M1281" s="313"/>
      <c r="N1281" s="313"/>
      <c r="O1281" s="313"/>
      <c r="P1281" s="313"/>
      <c r="Q1281" s="313"/>
      <c r="R1281" s="313">
        <v>3380</v>
      </c>
      <c r="S1281" s="313">
        <v>2.42</v>
      </c>
      <c r="T1281" s="313">
        <v>6270</v>
      </c>
    </row>
    <row r="1282" spans="1:20" ht="15" customHeight="1">
      <c r="A1282" s="313" t="s">
        <v>304</v>
      </c>
      <c r="B1282" s="313" t="s">
        <v>226</v>
      </c>
      <c r="C1282" s="313" t="s">
        <v>7</v>
      </c>
      <c r="D1282" s="313" t="s">
        <v>417</v>
      </c>
      <c r="E1282" s="313" t="s">
        <v>13</v>
      </c>
      <c r="F1282" s="313" t="s">
        <v>11</v>
      </c>
      <c r="G1282" s="313" t="s">
        <v>417</v>
      </c>
      <c r="H1282" s="313" t="s">
        <v>434</v>
      </c>
      <c r="I1282" s="313" t="s">
        <v>229</v>
      </c>
      <c r="J1282" s="313"/>
      <c r="K1282" s="313" t="s">
        <v>339</v>
      </c>
      <c r="L1282" s="313" t="s">
        <v>385</v>
      </c>
      <c r="M1282" s="313" t="s">
        <v>39</v>
      </c>
      <c r="N1282" s="313"/>
      <c r="O1282" s="313" t="s">
        <v>379</v>
      </c>
      <c r="P1282" s="313" t="s">
        <v>342</v>
      </c>
      <c r="Q1282" s="313" t="s">
        <v>343</v>
      </c>
      <c r="R1282" s="313">
        <v>701</v>
      </c>
      <c r="S1282" s="313"/>
      <c r="T1282" s="313"/>
    </row>
    <row r="1283" spans="1:20" ht="15" customHeight="1">
      <c r="A1283" s="313" t="s">
        <v>304</v>
      </c>
      <c r="B1283" s="313" t="s">
        <v>244</v>
      </c>
      <c r="C1283" s="313" t="s">
        <v>7</v>
      </c>
      <c r="D1283" s="313" t="s">
        <v>417</v>
      </c>
      <c r="E1283" s="313" t="s">
        <v>13</v>
      </c>
      <c r="F1283" s="313" t="s">
        <v>11</v>
      </c>
      <c r="G1283" s="313" t="s">
        <v>417</v>
      </c>
      <c r="H1283" s="313" t="s">
        <v>435</v>
      </c>
      <c r="I1283" s="313" t="s">
        <v>229</v>
      </c>
      <c r="J1283" s="313"/>
      <c r="K1283" s="313" t="s">
        <v>339</v>
      </c>
      <c r="L1283" s="313" t="s">
        <v>387</v>
      </c>
      <c r="M1283" s="313" t="s">
        <v>39</v>
      </c>
      <c r="N1283" s="313"/>
      <c r="O1283" s="313" t="s">
        <v>379</v>
      </c>
      <c r="P1283" s="313" t="s">
        <v>342</v>
      </c>
      <c r="Q1283" s="313" t="s">
        <v>343</v>
      </c>
      <c r="R1283" s="313">
        <v>94.6</v>
      </c>
      <c r="S1283" s="313"/>
      <c r="T1283" s="313"/>
    </row>
    <row r="1284" spans="1:20" ht="15" customHeight="1">
      <c r="A1284" s="313" t="s">
        <v>304</v>
      </c>
      <c r="B1284" s="313" t="s">
        <v>223</v>
      </c>
      <c r="C1284" s="313" t="s">
        <v>7</v>
      </c>
      <c r="D1284" s="313" t="s">
        <v>417</v>
      </c>
      <c r="E1284" s="313" t="s">
        <v>13</v>
      </c>
      <c r="F1284" s="313" t="s">
        <v>11</v>
      </c>
      <c r="G1284" s="313"/>
      <c r="H1284" s="313"/>
      <c r="I1284" s="313"/>
      <c r="J1284" s="313"/>
      <c r="K1284" s="313"/>
      <c r="L1284" s="313"/>
      <c r="M1284" s="313"/>
      <c r="N1284" s="313"/>
      <c r="O1284" s="313"/>
      <c r="P1284" s="313"/>
      <c r="Q1284" s="313"/>
      <c r="R1284" s="313">
        <v>796</v>
      </c>
      <c r="S1284" s="313"/>
      <c r="T1284" s="313"/>
    </row>
    <row r="1285" spans="1:20" ht="15" customHeight="1">
      <c r="A1285" s="313" t="s">
        <v>304</v>
      </c>
      <c r="B1285" s="313" t="s">
        <v>238</v>
      </c>
      <c r="C1285" s="313" t="s">
        <v>7</v>
      </c>
      <c r="D1285" s="313" t="s">
        <v>417</v>
      </c>
      <c r="E1285" s="313" t="s">
        <v>13</v>
      </c>
      <c r="F1285" s="313" t="s">
        <v>11</v>
      </c>
      <c r="G1285" s="313" t="s">
        <v>417</v>
      </c>
      <c r="H1285" s="313" t="s">
        <v>435</v>
      </c>
      <c r="I1285" s="313" t="s">
        <v>229</v>
      </c>
      <c r="J1285" s="313" t="s">
        <v>709</v>
      </c>
      <c r="K1285" s="313" t="s">
        <v>339</v>
      </c>
      <c r="L1285" s="313" t="s">
        <v>387</v>
      </c>
      <c r="M1285" s="313" t="s">
        <v>39</v>
      </c>
      <c r="N1285" s="313"/>
      <c r="O1285" s="313" t="s">
        <v>379</v>
      </c>
      <c r="P1285" s="313" t="s">
        <v>342</v>
      </c>
      <c r="Q1285" s="313" t="s">
        <v>343</v>
      </c>
      <c r="R1285" s="313">
        <v>94.6</v>
      </c>
      <c r="S1285" s="313"/>
      <c r="T1285" s="313"/>
    </row>
    <row r="1286" spans="1:20" ht="15" customHeight="1">
      <c r="A1286" s="313" t="s">
        <v>304</v>
      </c>
      <c r="B1286" s="313" t="s">
        <v>233</v>
      </c>
      <c r="C1286" s="313" t="s">
        <v>7</v>
      </c>
      <c r="D1286" s="313" t="s">
        <v>417</v>
      </c>
      <c r="E1286" s="313" t="s">
        <v>13</v>
      </c>
      <c r="F1286" s="313" t="s">
        <v>11</v>
      </c>
      <c r="G1286" s="313"/>
      <c r="H1286" s="313"/>
      <c r="I1286" s="313"/>
      <c r="J1286" s="313"/>
      <c r="K1286" s="313"/>
      <c r="L1286" s="313"/>
      <c r="M1286" s="313"/>
      <c r="N1286" s="313"/>
      <c r="O1286" s="313"/>
      <c r="P1286" s="313"/>
      <c r="Q1286" s="313"/>
      <c r="R1286" s="313">
        <v>94.6</v>
      </c>
      <c r="S1286" s="313"/>
      <c r="T1286" s="313"/>
    </row>
    <row r="1287" spans="1:20" ht="15" customHeight="1">
      <c r="A1287" s="313" t="s">
        <v>304</v>
      </c>
      <c r="B1287" s="313" t="s">
        <v>230</v>
      </c>
      <c r="C1287" s="313" t="s">
        <v>7</v>
      </c>
      <c r="D1287" s="313" t="s">
        <v>417</v>
      </c>
      <c r="E1287" s="313" t="s">
        <v>13</v>
      </c>
      <c r="F1287" s="313" t="s">
        <v>11</v>
      </c>
      <c r="G1287" s="313" t="s">
        <v>417</v>
      </c>
      <c r="H1287" s="313" t="s">
        <v>1005</v>
      </c>
      <c r="I1287" s="313" t="s">
        <v>229</v>
      </c>
      <c r="J1287" s="313" t="s">
        <v>709</v>
      </c>
      <c r="K1287" s="313" t="s">
        <v>339</v>
      </c>
      <c r="L1287" s="313" t="s">
        <v>999</v>
      </c>
      <c r="M1287" s="313" t="s">
        <v>39</v>
      </c>
      <c r="N1287" s="313"/>
      <c r="O1287" s="313" t="s">
        <v>379</v>
      </c>
      <c r="P1287" s="313" t="s">
        <v>342</v>
      </c>
      <c r="Q1287" s="313" t="s">
        <v>343</v>
      </c>
      <c r="R1287" s="313">
        <v>701</v>
      </c>
      <c r="S1287" s="313"/>
      <c r="T1287" s="313"/>
    </row>
    <row r="1288" spans="1:20" ht="15" customHeight="1">
      <c r="A1288" s="313" t="s">
        <v>304</v>
      </c>
      <c r="B1288" s="313" t="s">
        <v>250</v>
      </c>
      <c r="C1288" s="313" t="s">
        <v>7</v>
      </c>
      <c r="D1288" s="313" t="s">
        <v>417</v>
      </c>
      <c r="E1288" s="313" t="s">
        <v>13</v>
      </c>
      <c r="F1288" s="313" t="s">
        <v>11</v>
      </c>
      <c r="G1288" s="313"/>
      <c r="H1288" s="313"/>
      <c r="I1288" s="313"/>
      <c r="J1288" s="313"/>
      <c r="K1288" s="313"/>
      <c r="L1288" s="313"/>
      <c r="M1288" s="313"/>
      <c r="N1288" s="313"/>
      <c r="O1288" s="313"/>
      <c r="P1288" s="313"/>
      <c r="Q1288" s="313"/>
      <c r="R1288" s="313">
        <v>84.6</v>
      </c>
      <c r="S1288" s="313">
        <v>0</v>
      </c>
      <c r="T1288" s="313">
        <v>94.6</v>
      </c>
    </row>
    <row r="1289" spans="1:20" ht="15" customHeight="1">
      <c r="A1289" s="313" t="s">
        <v>304</v>
      </c>
      <c r="B1289" s="313" t="s">
        <v>252</v>
      </c>
      <c r="C1289" s="313" t="s">
        <v>7</v>
      </c>
      <c r="D1289" s="313" t="s">
        <v>417</v>
      </c>
      <c r="E1289" s="313" t="s">
        <v>13</v>
      </c>
      <c r="F1289" s="313" t="s">
        <v>11</v>
      </c>
      <c r="G1289" s="313"/>
      <c r="H1289" s="313"/>
      <c r="I1289" s="313"/>
      <c r="J1289" s="313"/>
      <c r="K1289" s="313"/>
      <c r="L1289" s="313"/>
      <c r="M1289" s="313"/>
      <c r="N1289" s="313"/>
      <c r="O1289" s="313"/>
      <c r="P1289" s="313"/>
      <c r="Q1289" s="313"/>
      <c r="R1289" s="313">
        <v>10</v>
      </c>
      <c r="S1289" s="313">
        <v>0</v>
      </c>
      <c r="T1289" s="313">
        <v>94.6</v>
      </c>
    </row>
    <row r="1290" spans="1:20" ht="15" customHeight="1">
      <c r="A1290" s="313" t="s">
        <v>305</v>
      </c>
      <c r="B1290" s="313" t="s">
        <v>295</v>
      </c>
      <c r="C1290" s="313" t="s">
        <v>7</v>
      </c>
      <c r="D1290" s="313" t="s">
        <v>417</v>
      </c>
      <c r="E1290" s="313" t="s">
        <v>13</v>
      </c>
      <c r="F1290" s="313" t="s">
        <v>11</v>
      </c>
      <c r="G1290" s="313"/>
      <c r="H1290" s="313"/>
      <c r="I1290" s="313"/>
      <c r="J1290" s="313"/>
      <c r="K1290" s="313"/>
      <c r="L1290" s="313"/>
      <c r="M1290" s="313"/>
      <c r="N1290" s="313"/>
      <c r="O1290" s="313"/>
      <c r="P1290" s="313"/>
      <c r="Q1290" s="313"/>
      <c r="R1290" s="313">
        <v>689</v>
      </c>
      <c r="S1290" s="313"/>
      <c r="T1290" s="313"/>
    </row>
    <row r="1291" spans="1:20" ht="15" customHeight="1">
      <c r="A1291" s="313" t="s">
        <v>305</v>
      </c>
      <c r="B1291" s="313" t="s">
        <v>293</v>
      </c>
      <c r="C1291" s="313" t="s">
        <v>7</v>
      </c>
      <c r="D1291" s="313" t="s">
        <v>417</v>
      </c>
      <c r="E1291" s="313" t="s">
        <v>13</v>
      </c>
      <c r="F1291" s="313" t="s">
        <v>11</v>
      </c>
      <c r="G1291" s="313"/>
      <c r="H1291" s="313"/>
      <c r="I1291" s="313"/>
      <c r="J1291" s="313"/>
      <c r="K1291" s="313"/>
      <c r="L1291" s="313"/>
      <c r="M1291" s="313"/>
      <c r="N1291" s="313"/>
      <c r="O1291" s="313"/>
      <c r="P1291" s="313"/>
      <c r="Q1291" s="313"/>
      <c r="R1291" s="313">
        <v>1200</v>
      </c>
      <c r="S1291" s="313"/>
      <c r="T1291" s="313"/>
    </row>
    <row r="1292" spans="1:20" ht="15" customHeight="1">
      <c r="A1292" s="313" t="s">
        <v>305</v>
      </c>
      <c r="B1292" s="313" t="s">
        <v>298</v>
      </c>
      <c r="C1292" s="313" t="s">
        <v>7</v>
      </c>
      <c r="D1292" s="313" t="s">
        <v>417</v>
      </c>
      <c r="E1292" s="313" t="s">
        <v>13</v>
      </c>
      <c r="F1292" s="313" t="s">
        <v>11</v>
      </c>
      <c r="G1292" s="313"/>
      <c r="H1292" s="313"/>
      <c r="I1292" s="313"/>
      <c r="J1292" s="313"/>
      <c r="K1292" s="313"/>
      <c r="L1292" s="313"/>
      <c r="M1292" s="313"/>
      <c r="N1292" s="313"/>
      <c r="O1292" s="313"/>
      <c r="P1292" s="313"/>
      <c r="Q1292" s="313"/>
      <c r="R1292" s="313">
        <v>76.2</v>
      </c>
      <c r="S1292" s="313"/>
      <c r="T1292" s="313"/>
    </row>
    <row r="1293" spans="1:20" ht="15" customHeight="1">
      <c r="A1293" s="313" t="s">
        <v>305</v>
      </c>
      <c r="B1293" s="313" t="s">
        <v>299</v>
      </c>
      <c r="C1293" s="313" t="s">
        <v>7</v>
      </c>
      <c r="D1293" s="313" t="s">
        <v>417</v>
      </c>
      <c r="E1293" s="313" t="s">
        <v>13</v>
      </c>
      <c r="F1293" s="313" t="s">
        <v>11</v>
      </c>
      <c r="G1293" s="313"/>
      <c r="H1293" s="313"/>
      <c r="I1293" s="313"/>
      <c r="J1293" s="313"/>
      <c r="K1293" s="313"/>
      <c r="L1293" s="313"/>
      <c r="M1293" s="313"/>
      <c r="N1293" s="313"/>
      <c r="O1293" s="313"/>
      <c r="P1293" s="313"/>
      <c r="Q1293" s="313"/>
      <c r="R1293" s="313">
        <v>432</v>
      </c>
      <c r="S1293" s="313"/>
      <c r="T1293" s="313"/>
    </row>
    <row r="1294" spans="1:20" ht="15" customHeight="1">
      <c r="A1294" s="313" t="s">
        <v>305</v>
      </c>
      <c r="B1294" s="313" t="s">
        <v>297</v>
      </c>
      <c r="C1294" s="313" t="s">
        <v>7</v>
      </c>
      <c r="D1294" s="313" t="s">
        <v>417</v>
      </c>
      <c r="E1294" s="313" t="s">
        <v>13</v>
      </c>
      <c r="F1294" s="313" t="s">
        <v>11</v>
      </c>
      <c r="G1294" s="313"/>
      <c r="H1294" s="313"/>
      <c r="I1294" s="313"/>
      <c r="J1294" s="313"/>
      <c r="K1294" s="313"/>
      <c r="L1294" s="313"/>
      <c r="M1294" s="313"/>
      <c r="N1294" s="313"/>
      <c r="O1294" s="313"/>
      <c r="P1294" s="313"/>
      <c r="Q1294" s="313"/>
      <c r="R1294" s="313">
        <v>508</v>
      </c>
      <c r="S1294" s="313"/>
      <c r="T1294" s="313"/>
    </row>
    <row r="1295" spans="1:20" ht="15" customHeight="1">
      <c r="A1295" s="313" t="s">
        <v>305</v>
      </c>
      <c r="B1295" s="313" t="s">
        <v>261</v>
      </c>
      <c r="C1295" s="313" t="s">
        <v>7</v>
      </c>
      <c r="D1295" s="313" t="s">
        <v>417</v>
      </c>
      <c r="E1295" s="313" t="s">
        <v>13</v>
      </c>
      <c r="F1295" s="313" t="s">
        <v>11</v>
      </c>
      <c r="G1295" s="313"/>
      <c r="H1295" s="313"/>
      <c r="I1295" s="313"/>
      <c r="J1295" s="313"/>
      <c r="K1295" s="313"/>
      <c r="L1295" s="313"/>
      <c r="M1295" s="313"/>
      <c r="N1295" s="313"/>
      <c r="O1295" s="313"/>
      <c r="P1295" s="313"/>
      <c r="Q1295" s="313"/>
      <c r="R1295" s="313">
        <v>181</v>
      </c>
      <c r="S1295" s="313">
        <v>0</v>
      </c>
      <c r="T1295" s="313">
        <v>397</v>
      </c>
    </row>
    <row r="1296" spans="1:20" ht="15" customHeight="1">
      <c r="A1296" s="313" t="s">
        <v>305</v>
      </c>
      <c r="B1296" s="313" t="s">
        <v>266</v>
      </c>
      <c r="C1296" s="313" t="s">
        <v>7</v>
      </c>
      <c r="D1296" s="313" t="s">
        <v>417</v>
      </c>
      <c r="E1296" s="313" t="s">
        <v>13</v>
      </c>
      <c r="F1296" s="313" t="s">
        <v>11</v>
      </c>
      <c r="G1296" s="313"/>
      <c r="H1296" s="313"/>
      <c r="I1296" s="313"/>
      <c r="J1296" s="313"/>
      <c r="K1296" s="313"/>
      <c r="L1296" s="313"/>
      <c r="M1296" s="313"/>
      <c r="N1296" s="313"/>
      <c r="O1296" s="313"/>
      <c r="P1296" s="313"/>
      <c r="Q1296" s="313"/>
      <c r="R1296" s="313">
        <v>217</v>
      </c>
      <c r="S1296" s="313">
        <v>0</v>
      </c>
      <c r="T1296" s="313">
        <v>397</v>
      </c>
    </row>
    <row r="1297" spans="1:20" ht="15" customHeight="1">
      <c r="A1297" s="313" t="s">
        <v>305</v>
      </c>
      <c r="B1297" s="313" t="s">
        <v>271</v>
      </c>
      <c r="C1297" s="313" t="s">
        <v>7</v>
      </c>
      <c r="D1297" s="313" t="s">
        <v>417</v>
      </c>
      <c r="E1297" s="313" t="s">
        <v>13</v>
      </c>
      <c r="F1297" s="313" t="s">
        <v>11</v>
      </c>
      <c r="G1297" s="313"/>
      <c r="H1297" s="313"/>
      <c r="I1297" s="313"/>
      <c r="J1297" s="313"/>
      <c r="K1297" s="313"/>
      <c r="L1297" s="313"/>
      <c r="M1297" s="313"/>
      <c r="N1297" s="313"/>
      <c r="O1297" s="313"/>
      <c r="P1297" s="313"/>
      <c r="Q1297" s="313"/>
      <c r="R1297" s="313">
        <v>16.600000000000001</v>
      </c>
      <c r="S1297" s="313">
        <v>0</v>
      </c>
      <c r="T1297" s="313">
        <v>49.8</v>
      </c>
    </row>
    <row r="1298" spans="1:20" ht="15" customHeight="1">
      <c r="A1298" s="313" t="s">
        <v>305</v>
      </c>
      <c r="B1298" s="313" t="s">
        <v>275</v>
      </c>
      <c r="C1298" s="313" t="s">
        <v>7</v>
      </c>
      <c r="D1298" s="313" t="s">
        <v>417</v>
      </c>
      <c r="E1298" s="313" t="s">
        <v>13</v>
      </c>
      <c r="F1298" s="313" t="s">
        <v>11</v>
      </c>
      <c r="G1298" s="313"/>
      <c r="H1298" s="313"/>
      <c r="I1298" s="313"/>
      <c r="J1298" s="313"/>
      <c r="K1298" s="313"/>
      <c r="L1298" s="313"/>
      <c r="M1298" s="313"/>
      <c r="N1298" s="313"/>
      <c r="O1298" s="313"/>
      <c r="P1298" s="313"/>
      <c r="Q1298" s="313"/>
      <c r="R1298" s="313">
        <v>16.600000000000001</v>
      </c>
      <c r="S1298" s="313">
        <v>0</v>
      </c>
      <c r="T1298" s="313">
        <v>49.8</v>
      </c>
    </row>
    <row r="1299" spans="1:20" ht="15" customHeight="1">
      <c r="A1299" s="313" t="s">
        <v>305</v>
      </c>
      <c r="B1299" s="313" t="s">
        <v>273</v>
      </c>
      <c r="C1299" s="313" t="s">
        <v>7</v>
      </c>
      <c r="D1299" s="313" t="s">
        <v>417</v>
      </c>
      <c r="E1299" s="313" t="s">
        <v>13</v>
      </c>
      <c r="F1299" s="313" t="s">
        <v>11</v>
      </c>
      <c r="G1299" s="313"/>
      <c r="H1299" s="313"/>
      <c r="I1299" s="313"/>
      <c r="J1299" s="313"/>
      <c r="K1299" s="313"/>
      <c r="L1299" s="313"/>
      <c r="M1299" s="313"/>
      <c r="N1299" s="313"/>
      <c r="O1299" s="313"/>
      <c r="P1299" s="313"/>
      <c r="Q1299" s="313"/>
      <c r="R1299" s="313">
        <v>16.600000000000001</v>
      </c>
      <c r="S1299" s="313">
        <v>0</v>
      </c>
      <c r="T1299" s="313">
        <v>49.8</v>
      </c>
    </row>
    <row r="1300" spans="1:20" ht="15" customHeight="1">
      <c r="A1300" s="313" t="s">
        <v>305</v>
      </c>
      <c r="B1300" s="313" t="s">
        <v>277</v>
      </c>
      <c r="C1300" s="313" t="s">
        <v>7</v>
      </c>
      <c r="D1300" s="313" t="s">
        <v>417</v>
      </c>
      <c r="E1300" s="313" t="s">
        <v>13</v>
      </c>
      <c r="F1300" s="313" t="s">
        <v>11</v>
      </c>
      <c r="G1300" s="313"/>
      <c r="H1300" s="313"/>
      <c r="I1300" s="313"/>
      <c r="J1300" s="313"/>
      <c r="K1300" s="313"/>
      <c r="L1300" s="313"/>
      <c r="M1300" s="313"/>
      <c r="N1300" s="313"/>
      <c r="O1300" s="313"/>
      <c r="P1300" s="313"/>
      <c r="Q1300" s="313"/>
      <c r="R1300" s="313">
        <v>71.7</v>
      </c>
      <c r="S1300" s="313"/>
      <c r="T1300" s="313"/>
    </row>
    <row r="1301" spans="1:20" ht="15" customHeight="1">
      <c r="A1301" s="313" t="s">
        <v>305</v>
      </c>
      <c r="B1301" s="313" t="s">
        <v>256</v>
      </c>
      <c r="C1301" s="313" t="s">
        <v>7</v>
      </c>
      <c r="D1301" s="313" t="s">
        <v>417</v>
      </c>
      <c r="E1301" s="313" t="s">
        <v>13</v>
      </c>
      <c r="F1301" s="313" t="s">
        <v>11</v>
      </c>
      <c r="G1301" s="313"/>
      <c r="H1301" s="313"/>
      <c r="I1301" s="313"/>
      <c r="J1301" s="313"/>
      <c r="K1301" s="313"/>
      <c r="L1301" s="313"/>
      <c r="M1301" s="313"/>
      <c r="N1301" s="313"/>
      <c r="O1301" s="313"/>
      <c r="P1301" s="313"/>
      <c r="Q1301" s="313"/>
      <c r="R1301" s="313">
        <v>195</v>
      </c>
      <c r="S1301" s="313"/>
      <c r="T1301" s="313"/>
    </row>
    <row r="1302" spans="1:20" ht="15" customHeight="1">
      <c r="A1302" s="313" t="s">
        <v>305</v>
      </c>
      <c r="B1302" s="313" t="s">
        <v>254</v>
      </c>
      <c r="C1302" s="313" t="s">
        <v>7</v>
      </c>
      <c r="D1302" s="313" t="s">
        <v>417</v>
      </c>
      <c r="E1302" s="313" t="s">
        <v>13</v>
      </c>
      <c r="F1302" s="313" t="s">
        <v>11</v>
      </c>
      <c r="G1302" s="313"/>
      <c r="H1302" s="313"/>
      <c r="I1302" s="313"/>
      <c r="J1302" s="313"/>
      <c r="K1302" s="313"/>
      <c r="L1302" s="313"/>
      <c r="M1302" s="313"/>
      <c r="N1302" s="313"/>
      <c r="O1302" s="313"/>
      <c r="P1302" s="313"/>
      <c r="Q1302" s="313"/>
      <c r="R1302" s="313">
        <v>713</v>
      </c>
      <c r="S1302" s="313"/>
      <c r="T1302" s="313"/>
    </row>
    <row r="1303" spans="1:20" ht="15" customHeight="1">
      <c r="A1303" s="313" t="s">
        <v>305</v>
      </c>
      <c r="B1303" s="313" t="s">
        <v>260</v>
      </c>
      <c r="C1303" s="313" t="s">
        <v>7</v>
      </c>
      <c r="D1303" s="313" t="s">
        <v>417</v>
      </c>
      <c r="E1303" s="313" t="s">
        <v>13</v>
      </c>
      <c r="F1303" s="313" t="s">
        <v>11</v>
      </c>
      <c r="G1303" s="313"/>
      <c r="H1303" s="313"/>
      <c r="I1303" s="313"/>
      <c r="J1303" s="313"/>
      <c r="K1303" s="313"/>
      <c r="L1303" s="313"/>
      <c r="M1303" s="313"/>
      <c r="N1303" s="313"/>
      <c r="O1303" s="313"/>
      <c r="P1303" s="313"/>
      <c r="Q1303" s="313"/>
      <c r="R1303" s="313">
        <v>181</v>
      </c>
      <c r="S1303" s="313">
        <v>0</v>
      </c>
      <c r="T1303" s="313">
        <v>397</v>
      </c>
    </row>
    <row r="1304" spans="1:20" ht="15" customHeight="1">
      <c r="A1304" s="313" t="s">
        <v>305</v>
      </c>
      <c r="B1304" s="313" t="s">
        <v>259</v>
      </c>
      <c r="C1304" s="313" t="s">
        <v>7</v>
      </c>
      <c r="D1304" s="313" t="s">
        <v>417</v>
      </c>
      <c r="E1304" s="313" t="s">
        <v>13</v>
      </c>
      <c r="F1304" s="313" t="s">
        <v>11</v>
      </c>
      <c r="G1304" s="313"/>
      <c r="H1304" s="313"/>
      <c r="I1304" s="313"/>
      <c r="J1304" s="313"/>
      <c r="K1304" s="313"/>
      <c r="L1304" s="313"/>
      <c r="M1304" s="313"/>
      <c r="N1304" s="313"/>
      <c r="O1304" s="313"/>
      <c r="P1304" s="313"/>
      <c r="Q1304" s="313"/>
      <c r="R1304" s="313">
        <v>397</v>
      </c>
      <c r="S1304" s="313"/>
      <c r="T1304" s="313"/>
    </row>
    <row r="1305" spans="1:20" ht="15" customHeight="1">
      <c r="A1305" s="313" t="s">
        <v>305</v>
      </c>
      <c r="B1305" s="313" t="s">
        <v>265</v>
      </c>
      <c r="C1305" s="313" t="s">
        <v>7</v>
      </c>
      <c r="D1305" s="313" t="s">
        <v>417</v>
      </c>
      <c r="E1305" s="313" t="s">
        <v>13</v>
      </c>
      <c r="F1305" s="313" t="s">
        <v>11</v>
      </c>
      <c r="G1305" s="313"/>
      <c r="H1305" s="313"/>
      <c r="I1305" s="313"/>
      <c r="J1305" s="313"/>
      <c r="K1305" s="313"/>
      <c r="L1305" s="313"/>
      <c r="M1305" s="313"/>
      <c r="N1305" s="313"/>
      <c r="O1305" s="313"/>
      <c r="P1305" s="313"/>
      <c r="Q1305" s="313"/>
      <c r="R1305" s="313">
        <v>217</v>
      </c>
      <c r="S1305" s="313">
        <v>0</v>
      </c>
      <c r="T1305" s="313">
        <v>397</v>
      </c>
    </row>
    <row r="1306" spans="1:20" ht="15" customHeight="1">
      <c r="A1306" s="313" t="s">
        <v>305</v>
      </c>
      <c r="B1306" s="313" t="s">
        <v>258</v>
      </c>
      <c r="C1306" s="313" t="s">
        <v>7</v>
      </c>
      <c r="D1306" s="313" t="s">
        <v>417</v>
      </c>
      <c r="E1306" s="313" t="s">
        <v>13</v>
      </c>
      <c r="F1306" s="313" t="s">
        <v>11</v>
      </c>
      <c r="G1306" s="313"/>
      <c r="H1306" s="313"/>
      <c r="I1306" s="313"/>
      <c r="J1306" s="313"/>
      <c r="K1306" s="313"/>
      <c r="L1306" s="313"/>
      <c r="M1306" s="313"/>
      <c r="N1306" s="313"/>
      <c r="O1306" s="313"/>
      <c r="P1306" s="313"/>
      <c r="Q1306" s="313"/>
      <c r="R1306" s="313">
        <v>519</v>
      </c>
      <c r="S1306" s="313"/>
      <c r="T1306" s="313"/>
    </row>
    <row r="1307" spans="1:20" ht="15" customHeight="1">
      <c r="A1307" s="313" t="s">
        <v>305</v>
      </c>
      <c r="B1307" s="313" t="s">
        <v>270</v>
      </c>
      <c r="C1307" s="313" t="s">
        <v>7</v>
      </c>
      <c r="D1307" s="313" t="s">
        <v>417</v>
      </c>
      <c r="E1307" s="313" t="s">
        <v>13</v>
      </c>
      <c r="F1307" s="313" t="s">
        <v>11</v>
      </c>
      <c r="G1307" s="313"/>
      <c r="H1307" s="313"/>
      <c r="I1307" s="313"/>
      <c r="J1307" s="313"/>
      <c r="K1307" s="313"/>
      <c r="L1307" s="313"/>
      <c r="M1307" s="313"/>
      <c r="N1307" s="313"/>
      <c r="O1307" s="313"/>
      <c r="P1307" s="313"/>
      <c r="Q1307" s="313"/>
      <c r="R1307" s="313">
        <v>49.8</v>
      </c>
      <c r="S1307" s="313"/>
      <c r="T1307" s="313"/>
    </row>
    <row r="1308" spans="1:20" ht="15" customHeight="1">
      <c r="A1308" s="313" t="s">
        <v>305</v>
      </c>
      <c r="B1308" s="313" t="s">
        <v>269</v>
      </c>
      <c r="C1308" s="313" t="s">
        <v>7</v>
      </c>
      <c r="D1308" s="313" t="s">
        <v>417</v>
      </c>
      <c r="E1308" s="313" t="s">
        <v>13</v>
      </c>
      <c r="F1308" s="313" t="s">
        <v>11</v>
      </c>
      <c r="G1308" s="313"/>
      <c r="H1308" s="313"/>
      <c r="I1308" s="313"/>
      <c r="J1308" s="313"/>
      <c r="K1308" s="313"/>
      <c r="L1308" s="313"/>
      <c r="M1308" s="313"/>
      <c r="N1308" s="313"/>
      <c r="O1308" s="313"/>
      <c r="P1308" s="313"/>
      <c r="Q1308" s="313"/>
      <c r="R1308" s="313">
        <v>49.8</v>
      </c>
      <c r="S1308" s="313"/>
      <c r="T1308" s="313"/>
    </row>
    <row r="1309" spans="1:20" ht="15" customHeight="1">
      <c r="A1309" s="313" t="s">
        <v>305</v>
      </c>
      <c r="B1309" s="313" t="s">
        <v>263</v>
      </c>
      <c r="C1309" s="313" t="s">
        <v>7</v>
      </c>
      <c r="D1309" s="313" t="s">
        <v>417</v>
      </c>
      <c r="E1309" s="313" t="s">
        <v>13</v>
      </c>
      <c r="F1309" s="313" t="s">
        <v>11</v>
      </c>
      <c r="G1309" s="313"/>
      <c r="H1309" s="313"/>
      <c r="I1309" s="313"/>
      <c r="J1309" s="313"/>
      <c r="K1309" s="313"/>
      <c r="L1309" s="313"/>
      <c r="M1309" s="313"/>
      <c r="N1309" s="313"/>
      <c r="O1309" s="313"/>
      <c r="P1309" s="313"/>
      <c r="Q1309" s="313"/>
      <c r="R1309" s="313">
        <v>181</v>
      </c>
      <c r="S1309" s="313">
        <v>0</v>
      </c>
      <c r="T1309" s="313">
        <v>397</v>
      </c>
    </row>
    <row r="1310" spans="1:20" ht="15" customHeight="1">
      <c r="A1310" s="313" t="s">
        <v>305</v>
      </c>
      <c r="B1310" s="313" t="s">
        <v>272</v>
      </c>
      <c r="C1310" s="313" t="s">
        <v>7</v>
      </c>
      <c r="D1310" s="313" t="s">
        <v>417</v>
      </c>
      <c r="E1310" s="313" t="s">
        <v>13</v>
      </c>
      <c r="F1310" s="313" t="s">
        <v>11</v>
      </c>
      <c r="G1310" s="313"/>
      <c r="H1310" s="313"/>
      <c r="I1310" s="313"/>
      <c r="J1310" s="313"/>
      <c r="K1310" s="313"/>
      <c r="L1310" s="313"/>
      <c r="M1310" s="313"/>
      <c r="N1310" s="313"/>
      <c r="O1310" s="313"/>
      <c r="P1310" s="313"/>
      <c r="Q1310" s="313"/>
      <c r="R1310" s="313">
        <v>16.600000000000001</v>
      </c>
      <c r="S1310" s="313">
        <v>0</v>
      </c>
      <c r="T1310" s="313">
        <v>49.8</v>
      </c>
    </row>
    <row r="1311" spans="1:20" ht="15" customHeight="1">
      <c r="A1311" s="313" t="s">
        <v>305</v>
      </c>
      <c r="B1311" s="313" t="s">
        <v>274</v>
      </c>
      <c r="C1311" s="313" t="s">
        <v>7</v>
      </c>
      <c r="D1311" s="313" t="s">
        <v>417</v>
      </c>
      <c r="E1311" s="313" t="s">
        <v>13</v>
      </c>
      <c r="F1311" s="313" t="s">
        <v>11</v>
      </c>
      <c r="G1311" s="313"/>
      <c r="H1311" s="313"/>
      <c r="I1311" s="313"/>
      <c r="J1311" s="313"/>
      <c r="K1311" s="313"/>
      <c r="L1311" s="313"/>
      <c r="M1311" s="313"/>
      <c r="N1311" s="313"/>
      <c r="O1311" s="313"/>
      <c r="P1311" s="313"/>
      <c r="Q1311" s="313"/>
      <c r="R1311" s="313">
        <v>16.600000000000001</v>
      </c>
      <c r="S1311" s="313">
        <v>0</v>
      </c>
      <c r="T1311" s="313">
        <v>49.8</v>
      </c>
    </row>
    <row r="1312" spans="1:20" ht="15" customHeight="1">
      <c r="A1312" s="313" t="s">
        <v>305</v>
      </c>
      <c r="B1312" s="313" t="s">
        <v>276</v>
      </c>
      <c r="C1312" s="313" t="s">
        <v>7</v>
      </c>
      <c r="D1312" s="313" t="s">
        <v>417</v>
      </c>
      <c r="E1312" s="313" t="s">
        <v>13</v>
      </c>
      <c r="F1312" s="313" t="s">
        <v>11</v>
      </c>
      <c r="G1312" s="313"/>
      <c r="H1312" s="313"/>
      <c r="I1312" s="313"/>
      <c r="J1312" s="313"/>
      <c r="K1312" s="313"/>
      <c r="L1312" s="313"/>
      <c r="M1312" s="313"/>
      <c r="N1312" s="313"/>
      <c r="O1312" s="313"/>
      <c r="P1312" s="313"/>
      <c r="Q1312" s="313"/>
      <c r="R1312" s="313">
        <v>16.600000000000001</v>
      </c>
      <c r="S1312" s="313">
        <v>0</v>
      </c>
      <c r="T1312" s="313">
        <v>49.8</v>
      </c>
    </row>
    <row r="1313" spans="1:20" ht="15" customHeight="1">
      <c r="A1313" s="313" t="s">
        <v>305</v>
      </c>
      <c r="B1313" s="313" t="s">
        <v>287</v>
      </c>
      <c r="C1313" s="313" t="s">
        <v>7</v>
      </c>
      <c r="D1313" s="313" t="s">
        <v>417</v>
      </c>
      <c r="E1313" s="313" t="s">
        <v>13</v>
      </c>
      <c r="F1313" s="313" t="s">
        <v>11</v>
      </c>
      <c r="G1313" s="313"/>
      <c r="H1313" s="313"/>
      <c r="I1313" s="313"/>
      <c r="J1313" s="313"/>
      <c r="K1313" s="313"/>
      <c r="L1313" s="313"/>
      <c r="M1313" s="313"/>
      <c r="N1313" s="313"/>
      <c r="O1313" s="313"/>
      <c r="P1313" s="313"/>
      <c r="Q1313" s="313"/>
      <c r="R1313" s="313">
        <v>98.2</v>
      </c>
      <c r="S1313" s="313"/>
      <c r="T1313" s="313"/>
    </row>
    <row r="1314" spans="1:20" ht="15" customHeight="1">
      <c r="A1314" s="313" t="s">
        <v>305</v>
      </c>
      <c r="B1314" s="313" t="s">
        <v>285</v>
      </c>
      <c r="C1314" s="313" t="s">
        <v>7</v>
      </c>
      <c r="D1314" s="313" t="s">
        <v>417</v>
      </c>
      <c r="E1314" s="313" t="s">
        <v>13</v>
      </c>
      <c r="F1314" s="313" t="s">
        <v>11</v>
      </c>
      <c r="G1314" s="313"/>
      <c r="H1314" s="313"/>
      <c r="I1314" s="313"/>
      <c r="J1314" s="313"/>
      <c r="K1314" s="313"/>
      <c r="L1314" s="313"/>
      <c r="M1314" s="313"/>
      <c r="N1314" s="313"/>
      <c r="O1314" s="313"/>
      <c r="P1314" s="313"/>
      <c r="Q1314" s="313"/>
      <c r="R1314" s="313">
        <v>252</v>
      </c>
      <c r="S1314" s="313"/>
      <c r="T1314" s="313"/>
    </row>
    <row r="1315" spans="1:20" ht="15" customHeight="1">
      <c r="A1315" s="313" t="s">
        <v>305</v>
      </c>
      <c r="B1315" s="313" t="s">
        <v>290</v>
      </c>
      <c r="C1315" s="313" t="s">
        <v>7</v>
      </c>
      <c r="D1315" s="313" t="s">
        <v>417</v>
      </c>
      <c r="E1315" s="313" t="s">
        <v>13</v>
      </c>
      <c r="F1315" s="313" t="s">
        <v>11</v>
      </c>
      <c r="G1315" s="313"/>
      <c r="H1315" s="313"/>
      <c r="I1315" s="313"/>
      <c r="J1315" s="313"/>
      <c r="K1315" s="313"/>
      <c r="L1315" s="313"/>
      <c r="M1315" s="313"/>
      <c r="N1315" s="313"/>
      <c r="O1315" s="313"/>
      <c r="P1315" s="313"/>
      <c r="Q1315" s="313"/>
      <c r="R1315" s="313">
        <v>23.6</v>
      </c>
      <c r="S1315" s="313"/>
      <c r="T1315" s="313"/>
    </row>
    <row r="1316" spans="1:20" ht="15" customHeight="1">
      <c r="A1316" s="313" t="s">
        <v>305</v>
      </c>
      <c r="B1316" s="313" t="s">
        <v>291</v>
      </c>
      <c r="C1316" s="313" t="s">
        <v>7</v>
      </c>
      <c r="D1316" s="313" t="s">
        <v>417</v>
      </c>
      <c r="E1316" s="313" t="s">
        <v>13</v>
      </c>
      <c r="F1316" s="313" t="s">
        <v>11</v>
      </c>
      <c r="G1316" s="313"/>
      <c r="H1316" s="313"/>
      <c r="I1316" s="313"/>
      <c r="J1316" s="313"/>
      <c r="K1316" s="313"/>
      <c r="L1316" s="313"/>
      <c r="M1316" s="313"/>
      <c r="N1316" s="313"/>
      <c r="O1316" s="313"/>
      <c r="P1316" s="313"/>
      <c r="Q1316" s="313"/>
      <c r="R1316" s="313">
        <v>70.8</v>
      </c>
      <c r="S1316" s="313"/>
      <c r="T1316" s="313"/>
    </row>
    <row r="1317" spans="1:20" ht="15" customHeight="1">
      <c r="A1317" s="313" t="s">
        <v>305</v>
      </c>
      <c r="B1317" s="313" t="s">
        <v>292</v>
      </c>
      <c r="C1317" s="313" t="s">
        <v>7</v>
      </c>
      <c r="D1317" s="313" t="s">
        <v>417</v>
      </c>
      <c r="E1317" s="313" t="s">
        <v>13</v>
      </c>
      <c r="F1317" s="313" t="s">
        <v>11</v>
      </c>
      <c r="G1317" s="313"/>
      <c r="H1317" s="313"/>
      <c r="I1317" s="313"/>
      <c r="J1317" s="313"/>
      <c r="K1317" s="313"/>
      <c r="L1317" s="313"/>
      <c r="M1317" s="313"/>
      <c r="N1317" s="313"/>
      <c r="O1317" s="313"/>
      <c r="P1317" s="313"/>
      <c r="Q1317" s="313"/>
      <c r="R1317" s="313">
        <v>59</v>
      </c>
      <c r="S1317" s="313"/>
      <c r="T1317" s="313"/>
    </row>
    <row r="1318" spans="1:20" ht="15" customHeight="1">
      <c r="A1318" s="313" t="s">
        <v>305</v>
      </c>
      <c r="B1318" s="313" t="s">
        <v>289</v>
      </c>
      <c r="C1318" s="313" t="s">
        <v>7</v>
      </c>
      <c r="D1318" s="313" t="s">
        <v>417</v>
      </c>
      <c r="E1318" s="313" t="s">
        <v>13</v>
      </c>
      <c r="F1318" s="313" t="s">
        <v>11</v>
      </c>
      <c r="G1318" s="313"/>
      <c r="H1318" s="313"/>
      <c r="I1318" s="313"/>
      <c r="J1318" s="313"/>
      <c r="K1318" s="313"/>
      <c r="L1318" s="313"/>
      <c r="M1318" s="313"/>
      <c r="N1318" s="313"/>
      <c r="O1318" s="313"/>
      <c r="P1318" s="313"/>
      <c r="Q1318" s="313"/>
      <c r="R1318" s="313">
        <v>153</v>
      </c>
      <c r="S1318" s="313"/>
      <c r="T1318" s="313"/>
    </row>
    <row r="1319" spans="1:20" ht="15" customHeight="1">
      <c r="A1319" s="313" t="s">
        <v>305</v>
      </c>
      <c r="B1319" s="313" t="s">
        <v>278</v>
      </c>
      <c r="C1319" s="313" t="s">
        <v>7</v>
      </c>
      <c r="D1319" s="313" t="s">
        <v>417</v>
      </c>
      <c r="E1319" s="313" t="s">
        <v>13</v>
      </c>
      <c r="F1319" s="313" t="s">
        <v>11</v>
      </c>
      <c r="G1319" s="313"/>
      <c r="H1319" s="313"/>
      <c r="I1319" s="313"/>
      <c r="J1319" s="313"/>
      <c r="K1319" s="313"/>
      <c r="L1319" s="313"/>
      <c r="M1319" s="313"/>
      <c r="N1319" s="313"/>
      <c r="O1319" s="313"/>
      <c r="P1319" s="313"/>
      <c r="Q1319" s="313"/>
      <c r="R1319" s="313">
        <v>50</v>
      </c>
      <c r="S1319" s="313"/>
      <c r="T1319" s="313"/>
    </row>
    <row r="1320" spans="1:20" ht="15" customHeight="1">
      <c r="A1320" s="313" t="s">
        <v>305</v>
      </c>
      <c r="B1320" s="313" t="s">
        <v>282</v>
      </c>
      <c r="C1320" s="313" t="s">
        <v>7</v>
      </c>
      <c r="D1320" s="313" t="s">
        <v>417</v>
      </c>
      <c r="E1320" s="313" t="s">
        <v>13</v>
      </c>
      <c r="F1320" s="313" t="s">
        <v>11</v>
      </c>
      <c r="G1320" s="313"/>
      <c r="H1320" s="313"/>
      <c r="I1320" s="313"/>
      <c r="J1320" s="313"/>
      <c r="K1320" s="313"/>
      <c r="L1320" s="313"/>
      <c r="M1320" s="313"/>
      <c r="N1320" s="313"/>
      <c r="O1320" s="313"/>
      <c r="P1320" s="313"/>
      <c r="Q1320" s="313"/>
      <c r="R1320" s="313">
        <v>21.6</v>
      </c>
      <c r="S1320" s="313"/>
      <c r="T1320" s="313"/>
    </row>
    <row r="1321" spans="1:20" ht="15" customHeight="1">
      <c r="A1321" s="313" t="s">
        <v>305</v>
      </c>
      <c r="B1321" s="313" t="s">
        <v>281</v>
      </c>
      <c r="C1321" s="313" t="s">
        <v>7</v>
      </c>
      <c r="D1321" s="313" t="s">
        <v>417</v>
      </c>
      <c r="E1321" s="313" t="s">
        <v>13</v>
      </c>
      <c r="F1321" s="313" t="s">
        <v>11</v>
      </c>
      <c r="G1321" s="313"/>
      <c r="H1321" s="313"/>
      <c r="I1321" s="313"/>
      <c r="J1321" s="313"/>
      <c r="K1321" s="313"/>
      <c r="L1321" s="313"/>
      <c r="M1321" s="313"/>
      <c r="N1321" s="313"/>
      <c r="O1321" s="313"/>
      <c r="P1321" s="313"/>
      <c r="Q1321" s="313"/>
      <c r="R1321" s="313">
        <v>21.6</v>
      </c>
      <c r="S1321" s="313"/>
      <c r="T1321" s="313"/>
    </row>
    <row r="1322" spans="1:20" ht="15" customHeight="1">
      <c r="A1322" s="313" t="s">
        <v>305</v>
      </c>
      <c r="B1322" s="313" t="s">
        <v>280</v>
      </c>
      <c r="C1322" s="313" t="s">
        <v>7</v>
      </c>
      <c r="D1322" s="313" t="s">
        <v>417</v>
      </c>
      <c r="E1322" s="313" t="s">
        <v>13</v>
      </c>
      <c r="F1322" s="313" t="s">
        <v>11</v>
      </c>
      <c r="G1322" s="313"/>
      <c r="H1322" s="313"/>
      <c r="I1322" s="313"/>
      <c r="J1322" s="313"/>
      <c r="K1322" s="313"/>
      <c r="L1322" s="313"/>
      <c r="M1322" s="313"/>
      <c r="N1322" s="313"/>
      <c r="O1322" s="313"/>
      <c r="P1322" s="313"/>
      <c r="Q1322" s="313"/>
      <c r="R1322" s="313">
        <v>21.6</v>
      </c>
      <c r="S1322" s="313"/>
      <c r="T1322" s="313"/>
    </row>
    <row r="1323" spans="1:20" ht="15" customHeight="1">
      <c r="A1323" s="313" t="s">
        <v>305</v>
      </c>
      <c r="B1323" s="313" t="s">
        <v>279</v>
      </c>
      <c r="C1323" s="313" t="s">
        <v>7</v>
      </c>
      <c r="D1323" s="313" t="s">
        <v>417</v>
      </c>
      <c r="E1323" s="313" t="s">
        <v>13</v>
      </c>
      <c r="F1323" s="313" t="s">
        <v>11</v>
      </c>
      <c r="G1323" s="313"/>
      <c r="H1323" s="313"/>
      <c r="I1323" s="313"/>
      <c r="J1323" s="313"/>
      <c r="K1323" s="313"/>
      <c r="L1323" s="313"/>
      <c r="M1323" s="313"/>
      <c r="N1323" s="313"/>
      <c r="O1323" s="313"/>
      <c r="P1323" s="313"/>
      <c r="Q1323" s="313"/>
      <c r="R1323" s="313">
        <v>50</v>
      </c>
      <c r="S1323" s="313"/>
      <c r="T1323" s="313"/>
    </row>
    <row r="1324" spans="1:20" ht="15" customHeight="1">
      <c r="A1324" s="313" t="s">
        <v>305</v>
      </c>
      <c r="B1324" s="313" t="s">
        <v>283</v>
      </c>
      <c r="C1324" s="313" t="s">
        <v>7</v>
      </c>
      <c r="D1324" s="313" t="s">
        <v>417</v>
      </c>
      <c r="E1324" s="313" t="s">
        <v>13</v>
      </c>
      <c r="F1324" s="313" t="s">
        <v>11</v>
      </c>
      <c r="G1324" s="313"/>
      <c r="H1324" s="313"/>
      <c r="I1324" s="313"/>
      <c r="J1324" s="313"/>
      <c r="K1324" s="313"/>
      <c r="L1324" s="313"/>
      <c r="M1324" s="313"/>
      <c r="N1324" s="313"/>
      <c r="O1324" s="313"/>
      <c r="P1324" s="313"/>
      <c r="Q1324" s="313"/>
      <c r="R1324" s="313">
        <v>21.6</v>
      </c>
      <c r="S1324" s="313"/>
      <c r="T1324" s="313"/>
    </row>
    <row r="1325" spans="1:20" ht="15" customHeight="1">
      <c r="A1325" s="313" t="s">
        <v>305</v>
      </c>
      <c r="B1325" s="313" t="s">
        <v>267</v>
      </c>
      <c r="C1325" s="313" t="s">
        <v>7</v>
      </c>
      <c r="D1325" s="313" t="s">
        <v>417</v>
      </c>
      <c r="E1325" s="313" t="s">
        <v>13</v>
      </c>
      <c r="F1325" s="313" t="s">
        <v>11</v>
      </c>
      <c r="G1325" s="313"/>
      <c r="H1325" s="313"/>
      <c r="I1325" s="313"/>
      <c r="J1325" s="313"/>
      <c r="K1325" s="313"/>
      <c r="L1325" s="313"/>
      <c r="M1325" s="313"/>
      <c r="N1325" s="313"/>
      <c r="O1325" s="313"/>
      <c r="P1325" s="313"/>
      <c r="Q1325" s="313"/>
      <c r="R1325" s="313">
        <v>108</v>
      </c>
      <c r="S1325" s="313">
        <v>0</v>
      </c>
      <c r="T1325" s="313">
        <v>397</v>
      </c>
    </row>
    <row r="1326" spans="1:20" ht="15" customHeight="1">
      <c r="A1326" s="313" t="s">
        <v>305</v>
      </c>
      <c r="B1326" s="313" t="s">
        <v>268</v>
      </c>
      <c r="C1326" s="313" t="s">
        <v>7</v>
      </c>
      <c r="D1326" s="313" t="s">
        <v>417</v>
      </c>
      <c r="E1326" s="313" t="s">
        <v>13</v>
      </c>
      <c r="F1326" s="313" t="s">
        <v>11</v>
      </c>
      <c r="G1326" s="313"/>
      <c r="H1326" s="313"/>
      <c r="I1326" s="313"/>
      <c r="J1326" s="313"/>
      <c r="K1326" s="313"/>
      <c r="L1326" s="313"/>
      <c r="M1326" s="313"/>
      <c r="N1326" s="313"/>
      <c r="O1326" s="313"/>
      <c r="P1326" s="313"/>
      <c r="Q1326" s="313"/>
      <c r="R1326" s="313">
        <v>108</v>
      </c>
      <c r="S1326" s="313">
        <v>0</v>
      </c>
      <c r="T1326" s="313">
        <v>397</v>
      </c>
    </row>
    <row r="1327" spans="1:20" ht="15" customHeight="1">
      <c r="A1327" s="313" t="s">
        <v>306</v>
      </c>
      <c r="B1327" s="313" t="s">
        <v>295</v>
      </c>
      <c r="C1327" s="313" t="s">
        <v>7</v>
      </c>
      <c r="D1327" s="313" t="s">
        <v>417</v>
      </c>
      <c r="E1327" s="313" t="s">
        <v>13</v>
      </c>
      <c r="F1327" s="313" t="s">
        <v>11</v>
      </c>
      <c r="G1327" s="313"/>
      <c r="H1327" s="313" t="s">
        <v>1000</v>
      </c>
      <c r="I1327" s="313"/>
      <c r="J1327" s="313"/>
      <c r="K1327" s="313"/>
      <c r="L1327" s="313" t="s">
        <v>1000</v>
      </c>
      <c r="M1327" s="313"/>
      <c r="N1327" s="313"/>
      <c r="O1327" s="313" t="s">
        <v>348</v>
      </c>
      <c r="P1327" s="313" t="s">
        <v>693</v>
      </c>
      <c r="Q1327" s="313" t="s">
        <v>694</v>
      </c>
      <c r="R1327" s="313">
        <v>689</v>
      </c>
      <c r="S1327" s="313"/>
      <c r="T1327" s="313"/>
    </row>
    <row r="1328" spans="1:20" ht="15" customHeight="1">
      <c r="A1328" s="313" t="s">
        <v>306</v>
      </c>
      <c r="B1328" s="313" t="s">
        <v>293</v>
      </c>
      <c r="C1328" s="313" t="s">
        <v>7</v>
      </c>
      <c r="D1328" s="313" t="s">
        <v>417</v>
      </c>
      <c r="E1328" s="313" t="s">
        <v>13</v>
      </c>
      <c r="F1328" s="313" t="s">
        <v>11</v>
      </c>
      <c r="G1328" s="313"/>
      <c r="H1328" s="313"/>
      <c r="I1328" s="313"/>
      <c r="J1328" s="313"/>
      <c r="K1328" s="313"/>
      <c r="L1328" s="313"/>
      <c r="M1328" s="313"/>
      <c r="N1328" s="313"/>
      <c r="O1328" s="313"/>
      <c r="P1328" s="313"/>
      <c r="Q1328" s="313"/>
      <c r="R1328" s="313">
        <v>689</v>
      </c>
      <c r="S1328" s="313"/>
      <c r="T1328" s="313"/>
    </row>
    <row r="1329" spans="1:20" ht="15" customHeight="1">
      <c r="A1329" s="313" t="s">
        <v>306</v>
      </c>
      <c r="B1329" s="313" t="s">
        <v>256</v>
      </c>
      <c r="C1329" s="313" t="s">
        <v>7</v>
      </c>
      <c r="D1329" s="313" t="s">
        <v>417</v>
      </c>
      <c r="E1329" s="313" t="s">
        <v>13</v>
      </c>
      <c r="F1329" s="313" t="s">
        <v>11</v>
      </c>
      <c r="G1329" s="313" t="s">
        <v>417</v>
      </c>
      <c r="H1329" s="313" t="s">
        <v>767</v>
      </c>
      <c r="I1329" s="313" t="s">
        <v>229</v>
      </c>
      <c r="J1329" s="313" t="s">
        <v>768</v>
      </c>
      <c r="K1329" s="313" t="s">
        <v>697</v>
      </c>
      <c r="L1329" s="313" t="s">
        <v>698</v>
      </c>
      <c r="M1329" s="313" t="s">
        <v>46</v>
      </c>
      <c r="N1329" s="313"/>
      <c r="O1329" s="313" t="s">
        <v>364</v>
      </c>
      <c r="P1329" s="313" t="s">
        <v>699</v>
      </c>
      <c r="Q1329" s="313" t="s">
        <v>343</v>
      </c>
      <c r="R1329" s="313">
        <v>195</v>
      </c>
      <c r="S1329" s="313"/>
      <c r="T1329" s="313"/>
    </row>
    <row r="1330" spans="1:20" ht="15" customHeight="1">
      <c r="A1330" s="313" t="s">
        <v>306</v>
      </c>
      <c r="B1330" s="313" t="s">
        <v>254</v>
      </c>
      <c r="C1330" s="313" t="s">
        <v>7</v>
      </c>
      <c r="D1330" s="313" t="s">
        <v>417</v>
      </c>
      <c r="E1330" s="313" t="s">
        <v>13</v>
      </c>
      <c r="F1330" s="313" t="s">
        <v>11</v>
      </c>
      <c r="G1330" s="313"/>
      <c r="H1330" s="313"/>
      <c r="I1330" s="313"/>
      <c r="J1330" s="313"/>
      <c r="K1330" s="313"/>
      <c r="L1330" s="313"/>
      <c r="M1330" s="313"/>
      <c r="N1330" s="313"/>
      <c r="O1330" s="313"/>
      <c r="P1330" s="313"/>
      <c r="Q1330" s="313"/>
      <c r="R1330" s="313">
        <v>195</v>
      </c>
      <c r="S1330" s="313"/>
      <c r="T1330" s="313"/>
    </row>
    <row r="1331" spans="1:20" ht="15" customHeight="1">
      <c r="A1331" s="313" t="s">
        <v>306</v>
      </c>
      <c r="B1331" s="313" t="s">
        <v>287</v>
      </c>
      <c r="C1331" s="313" t="s">
        <v>7</v>
      </c>
      <c r="D1331" s="313" t="s">
        <v>417</v>
      </c>
      <c r="E1331" s="313" t="s">
        <v>13</v>
      </c>
      <c r="F1331" s="313" t="s">
        <v>11</v>
      </c>
      <c r="G1331" s="313" t="s">
        <v>181</v>
      </c>
      <c r="H1331" s="313" t="s">
        <v>708</v>
      </c>
      <c r="I1331" s="313" t="s">
        <v>288</v>
      </c>
      <c r="J1331" s="313" t="s">
        <v>709</v>
      </c>
      <c r="K1331" s="313" t="s">
        <v>697</v>
      </c>
      <c r="L1331" s="313" t="s">
        <v>710</v>
      </c>
      <c r="M1331" s="313" t="s">
        <v>47</v>
      </c>
      <c r="N1331" s="313"/>
      <c r="O1331" s="313" t="s">
        <v>348</v>
      </c>
      <c r="P1331" s="313" t="s">
        <v>699</v>
      </c>
      <c r="Q1331" s="313" t="s">
        <v>343</v>
      </c>
      <c r="R1331" s="313">
        <v>98.2</v>
      </c>
      <c r="S1331" s="313"/>
      <c r="T1331" s="313"/>
    </row>
    <row r="1332" spans="1:20" ht="15" customHeight="1">
      <c r="A1332" s="313" t="s">
        <v>306</v>
      </c>
      <c r="B1332" s="313" t="s">
        <v>285</v>
      </c>
      <c r="C1332" s="313" t="s">
        <v>7</v>
      </c>
      <c r="D1332" s="313" t="s">
        <v>417</v>
      </c>
      <c r="E1332" s="313" t="s">
        <v>13</v>
      </c>
      <c r="F1332" s="313" t="s">
        <v>11</v>
      </c>
      <c r="G1332" s="313"/>
      <c r="H1332" s="313"/>
      <c r="I1332" s="313"/>
      <c r="J1332" s="313"/>
      <c r="K1332" s="313"/>
      <c r="L1332" s="313"/>
      <c r="M1332" s="313"/>
      <c r="N1332" s="313"/>
      <c r="O1332" s="313"/>
      <c r="P1332" s="313"/>
      <c r="Q1332" s="313"/>
      <c r="R1332" s="313">
        <v>98.2</v>
      </c>
      <c r="S1332" s="313"/>
      <c r="T1332" s="313"/>
    </row>
    <row r="1333" spans="1:20" ht="15" customHeight="1">
      <c r="A1333" s="313" t="s">
        <v>307</v>
      </c>
      <c r="B1333" s="313" t="s">
        <v>298</v>
      </c>
      <c r="C1333" s="313" t="s">
        <v>7</v>
      </c>
      <c r="D1333" s="313" t="s">
        <v>417</v>
      </c>
      <c r="E1333" s="313" t="s">
        <v>13</v>
      </c>
      <c r="F1333" s="313" t="s">
        <v>11</v>
      </c>
      <c r="G1333" s="313" t="s">
        <v>709</v>
      </c>
      <c r="H1333" s="313" t="s">
        <v>754</v>
      </c>
      <c r="I1333" s="313" t="s">
        <v>251</v>
      </c>
      <c r="J1333" s="313" t="s">
        <v>755</v>
      </c>
      <c r="K1333" s="313" t="s">
        <v>702</v>
      </c>
      <c r="L1333" s="313" t="s">
        <v>756</v>
      </c>
      <c r="M1333" s="313" t="s">
        <v>48</v>
      </c>
      <c r="N1333" s="313"/>
      <c r="O1333" s="313" t="s">
        <v>357</v>
      </c>
      <c r="P1333" s="313" t="s">
        <v>699</v>
      </c>
      <c r="Q1333" s="313" t="s">
        <v>343</v>
      </c>
      <c r="R1333" s="313">
        <v>76.2</v>
      </c>
      <c r="S1333" s="313"/>
      <c r="T1333" s="313"/>
    </row>
    <row r="1334" spans="1:20" ht="15" customHeight="1">
      <c r="A1334" s="313" t="s">
        <v>307</v>
      </c>
      <c r="B1334" s="313" t="s">
        <v>299</v>
      </c>
      <c r="C1334" s="313" t="s">
        <v>7</v>
      </c>
      <c r="D1334" s="313" t="s">
        <v>417</v>
      </c>
      <c r="E1334" s="313" t="s">
        <v>13</v>
      </c>
      <c r="F1334" s="313" t="s">
        <v>11</v>
      </c>
      <c r="G1334" s="313"/>
      <c r="H1334" s="313"/>
      <c r="I1334" s="313"/>
      <c r="J1334" s="313"/>
      <c r="K1334" s="313"/>
      <c r="L1334" s="313"/>
      <c r="M1334" s="313"/>
      <c r="N1334" s="313"/>
      <c r="O1334" s="313" t="s">
        <v>357</v>
      </c>
      <c r="P1334" s="313" t="s">
        <v>693</v>
      </c>
      <c r="Q1334" s="313" t="s">
        <v>694</v>
      </c>
      <c r="R1334" s="313">
        <v>432</v>
      </c>
      <c r="S1334" s="313"/>
      <c r="T1334" s="313"/>
    </row>
    <row r="1335" spans="1:20" ht="15" customHeight="1">
      <c r="A1335" s="313" t="s">
        <v>307</v>
      </c>
      <c r="B1335" s="313" t="s">
        <v>297</v>
      </c>
      <c r="C1335" s="313" t="s">
        <v>7</v>
      </c>
      <c r="D1335" s="313" t="s">
        <v>417</v>
      </c>
      <c r="E1335" s="313" t="s">
        <v>13</v>
      </c>
      <c r="F1335" s="313" t="s">
        <v>11</v>
      </c>
      <c r="G1335" s="313"/>
      <c r="H1335" s="313"/>
      <c r="I1335" s="313"/>
      <c r="J1335" s="313"/>
      <c r="K1335" s="313"/>
      <c r="L1335" s="313"/>
      <c r="M1335" s="313"/>
      <c r="N1335" s="313"/>
      <c r="O1335" s="313"/>
      <c r="P1335" s="313"/>
      <c r="Q1335" s="313"/>
      <c r="R1335" s="313">
        <v>508</v>
      </c>
      <c r="S1335" s="313"/>
      <c r="T1335" s="313"/>
    </row>
    <row r="1336" spans="1:20" ht="15" customHeight="1">
      <c r="A1336" s="313" t="s">
        <v>307</v>
      </c>
      <c r="B1336" s="313" t="s">
        <v>293</v>
      </c>
      <c r="C1336" s="313" t="s">
        <v>7</v>
      </c>
      <c r="D1336" s="313" t="s">
        <v>417</v>
      </c>
      <c r="E1336" s="313" t="s">
        <v>13</v>
      </c>
      <c r="F1336" s="313" t="s">
        <v>11</v>
      </c>
      <c r="G1336" s="313"/>
      <c r="H1336" s="313"/>
      <c r="I1336" s="313"/>
      <c r="J1336" s="313"/>
      <c r="K1336" s="313"/>
      <c r="L1336" s="313"/>
      <c r="M1336" s="313"/>
      <c r="N1336" s="313"/>
      <c r="O1336" s="313"/>
      <c r="P1336" s="313"/>
      <c r="Q1336" s="313"/>
      <c r="R1336" s="313">
        <v>508</v>
      </c>
      <c r="S1336" s="313"/>
      <c r="T1336" s="313"/>
    </row>
    <row r="1337" spans="1:20" ht="15" customHeight="1">
      <c r="A1337" s="313" t="s">
        <v>307</v>
      </c>
      <c r="B1337" s="313" t="s">
        <v>290</v>
      </c>
      <c r="C1337" s="313" t="s">
        <v>7</v>
      </c>
      <c r="D1337" s="313" t="s">
        <v>417</v>
      </c>
      <c r="E1337" s="313" t="s">
        <v>13</v>
      </c>
      <c r="F1337" s="313" t="s">
        <v>11</v>
      </c>
      <c r="G1337" s="313" t="s">
        <v>181</v>
      </c>
      <c r="H1337" s="313" t="s">
        <v>713</v>
      </c>
      <c r="I1337" s="313" t="s">
        <v>288</v>
      </c>
      <c r="J1337" s="313" t="s">
        <v>709</v>
      </c>
      <c r="K1337" s="313" t="s">
        <v>697</v>
      </c>
      <c r="L1337" s="313" t="s">
        <v>714</v>
      </c>
      <c r="M1337" s="313" t="s">
        <v>47</v>
      </c>
      <c r="N1337" s="313"/>
      <c r="O1337" s="313" t="s">
        <v>348</v>
      </c>
      <c r="P1337" s="313" t="s">
        <v>699</v>
      </c>
      <c r="Q1337" s="313" t="s">
        <v>343</v>
      </c>
      <c r="R1337" s="313">
        <v>23.6</v>
      </c>
      <c r="S1337" s="313"/>
      <c r="T1337" s="313"/>
    </row>
    <row r="1338" spans="1:20" ht="15" customHeight="1">
      <c r="A1338" s="313" t="s">
        <v>307</v>
      </c>
      <c r="B1338" s="313" t="s">
        <v>291</v>
      </c>
      <c r="C1338" s="313" t="s">
        <v>7</v>
      </c>
      <c r="D1338" s="313" t="s">
        <v>417</v>
      </c>
      <c r="E1338" s="313" t="s">
        <v>13</v>
      </c>
      <c r="F1338" s="313" t="s">
        <v>11</v>
      </c>
      <c r="G1338" s="313" t="s">
        <v>181</v>
      </c>
      <c r="H1338" s="313" t="s">
        <v>715</v>
      </c>
      <c r="I1338" s="313" t="s">
        <v>288</v>
      </c>
      <c r="J1338" s="313" t="s">
        <v>709</v>
      </c>
      <c r="K1338" s="313" t="s">
        <v>697</v>
      </c>
      <c r="L1338" s="313" t="s">
        <v>716</v>
      </c>
      <c r="M1338" s="313" t="s">
        <v>47</v>
      </c>
      <c r="N1338" s="313"/>
      <c r="O1338" s="313" t="s">
        <v>348</v>
      </c>
      <c r="P1338" s="313" t="s">
        <v>699</v>
      </c>
      <c r="Q1338" s="313" t="s">
        <v>343</v>
      </c>
      <c r="R1338" s="313">
        <v>70.8</v>
      </c>
      <c r="S1338" s="313"/>
      <c r="T1338" s="313"/>
    </row>
    <row r="1339" spans="1:20" ht="15" customHeight="1">
      <c r="A1339" s="313" t="s">
        <v>307</v>
      </c>
      <c r="B1339" s="313" t="s">
        <v>292</v>
      </c>
      <c r="C1339" s="313" t="s">
        <v>7</v>
      </c>
      <c r="D1339" s="313" t="s">
        <v>417</v>
      </c>
      <c r="E1339" s="313" t="s">
        <v>13</v>
      </c>
      <c r="F1339" s="313" t="s">
        <v>11</v>
      </c>
      <c r="G1339" s="313" t="s">
        <v>181</v>
      </c>
      <c r="H1339" s="313" t="s">
        <v>717</v>
      </c>
      <c r="I1339" s="313" t="s">
        <v>288</v>
      </c>
      <c r="J1339" s="313" t="s">
        <v>709</v>
      </c>
      <c r="K1339" s="313" t="s">
        <v>697</v>
      </c>
      <c r="L1339" s="313" t="s">
        <v>718</v>
      </c>
      <c r="M1339" s="313" t="s">
        <v>47</v>
      </c>
      <c r="N1339" s="313"/>
      <c r="O1339" s="313" t="s">
        <v>348</v>
      </c>
      <c r="P1339" s="313" t="s">
        <v>699</v>
      </c>
      <c r="Q1339" s="313" t="s">
        <v>343</v>
      </c>
      <c r="R1339" s="313">
        <v>59</v>
      </c>
      <c r="S1339" s="313"/>
      <c r="T1339" s="313"/>
    </row>
    <row r="1340" spans="1:20" ht="15" customHeight="1">
      <c r="A1340" s="313" t="s">
        <v>307</v>
      </c>
      <c r="B1340" s="313" t="s">
        <v>289</v>
      </c>
      <c r="C1340" s="313" t="s">
        <v>7</v>
      </c>
      <c r="D1340" s="313" t="s">
        <v>417</v>
      </c>
      <c r="E1340" s="313" t="s">
        <v>13</v>
      </c>
      <c r="F1340" s="313" t="s">
        <v>11</v>
      </c>
      <c r="G1340" s="313"/>
      <c r="H1340" s="313"/>
      <c r="I1340" s="313"/>
      <c r="J1340" s="313"/>
      <c r="K1340" s="313"/>
      <c r="L1340" s="313"/>
      <c r="M1340" s="313"/>
      <c r="N1340" s="313"/>
      <c r="O1340" s="313"/>
      <c r="P1340" s="313"/>
      <c r="Q1340" s="313"/>
      <c r="R1340" s="313">
        <v>153</v>
      </c>
      <c r="S1340" s="313"/>
      <c r="T1340" s="313"/>
    </row>
    <row r="1341" spans="1:20" ht="15" customHeight="1">
      <c r="A1341" s="313" t="s">
        <v>307</v>
      </c>
      <c r="B1341" s="313" t="s">
        <v>285</v>
      </c>
      <c r="C1341" s="313" t="s">
        <v>7</v>
      </c>
      <c r="D1341" s="313" t="s">
        <v>417</v>
      </c>
      <c r="E1341" s="313" t="s">
        <v>13</v>
      </c>
      <c r="F1341" s="313" t="s">
        <v>11</v>
      </c>
      <c r="G1341" s="313"/>
      <c r="H1341" s="313"/>
      <c r="I1341" s="313"/>
      <c r="J1341" s="313"/>
      <c r="K1341" s="313"/>
      <c r="L1341" s="313"/>
      <c r="M1341" s="313"/>
      <c r="N1341" s="313"/>
      <c r="O1341" s="313"/>
      <c r="P1341" s="313"/>
      <c r="Q1341" s="313"/>
      <c r="R1341" s="313">
        <v>153</v>
      </c>
      <c r="S1341" s="313"/>
      <c r="T1341" s="313"/>
    </row>
    <row r="1342" spans="1:20" ht="15" customHeight="1">
      <c r="A1342" s="313" t="s">
        <v>307</v>
      </c>
      <c r="B1342" s="313" t="s">
        <v>258</v>
      </c>
      <c r="C1342" s="313" t="s">
        <v>7</v>
      </c>
      <c r="D1342" s="313" t="s">
        <v>417</v>
      </c>
      <c r="E1342" s="313" t="s">
        <v>13</v>
      </c>
      <c r="F1342" s="313" t="s">
        <v>11</v>
      </c>
      <c r="G1342" s="313"/>
      <c r="H1342" s="313"/>
      <c r="I1342" s="313"/>
      <c r="J1342" s="313"/>
      <c r="K1342" s="313"/>
      <c r="L1342" s="313"/>
      <c r="M1342" s="313"/>
      <c r="N1342" s="313"/>
      <c r="O1342" s="313"/>
      <c r="P1342" s="313"/>
      <c r="Q1342" s="313"/>
      <c r="R1342" s="313">
        <v>519</v>
      </c>
      <c r="S1342" s="313"/>
      <c r="T1342" s="313"/>
    </row>
    <row r="1343" spans="1:20" ht="15" customHeight="1">
      <c r="A1343" s="313" t="s">
        <v>307</v>
      </c>
      <c r="B1343" s="313" t="s">
        <v>278</v>
      </c>
      <c r="C1343" s="313" t="s">
        <v>7</v>
      </c>
      <c r="D1343" s="313" t="s">
        <v>417</v>
      </c>
      <c r="E1343" s="313" t="s">
        <v>13</v>
      </c>
      <c r="F1343" s="313" t="s">
        <v>11</v>
      </c>
      <c r="G1343" s="313" t="s">
        <v>417</v>
      </c>
      <c r="H1343" s="313" t="s">
        <v>436</v>
      </c>
      <c r="I1343" s="313" t="s">
        <v>251</v>
      </c>
      <c r="J1343" s="313"/>
      <c r="K1343" s="313" t="s">
        <v>339</v>
      </c>
      <c r="L1343" s="313" t="s">
        <v>389</v>
      </c>
      <c r="M1343" s="313" t="s">
        <v>48</v>
      </c>
      <c r="N1343" s="313"/>
      <c r="O1343" s="313" t="s">
        <v>341</v>
      </c>
      <c r="P1343" s="313" t="s">
        <v>342</v>
      </c>
      <c r="Q1343" s="313" t="s">
        <v>343</v>
      </c>
      <c r="R1343" s="313">
        <v>50</v>
      </c>
      <c r="S1343" s="313"/>
      <c r="T1343" s="313"/>
    </row>
    <row r="1344" spans="1:20" ht="15" customHeight="1">
      <c r="A1344" s="313" t="s">
        <v>307</v>
      </c>
      <c r="B1344" s="313" t="s">
        <v>269</v>
      </c>
      <c r="C1344" s="313" t="s">
        <v>7</v>
      </c>
      <c r="D1344" s="313" t="s">
        <v>417</v>
      </c>
      <c r="E1344" s="313" t="s">
        <v>13</v>
      </c>
      <c r="F1344" s="313" t="s">
        <v>11</v>
      </c>
      <c r="G1344" s="313" t="s">
        <v>417</v>
      </c>
      <c r="H1344" s="313" t="s">
        <v>437</v>
      </c>
      <c r="I1344" s="313" t="s">
        <v>251</v>
      </c>
      <c r="J1344" s="313"/>
      <c r="K1344" s="313" t="s">
        <v>339</v>
      </c>
      <c r="L1344" s="313" t="s">
        <v>391</v>
      </c>
      <c r="M1344" s="313" t="s">
        <v>48</v>
      </c>
      <c r="N1344" s="313"/>
      <c r="O1344" s="313" t="s">
        <v>341</v>
      </c>
      <c r="P1344" s="313" t="s">
        <v>342</v>
      </c>
      <c r="Q1344" s="313" t="s">
        <v>343</v>
      </c>
      <c r="R1344" s="313">
        <v>49.8</v>
      </c>
      <c r="S1344" s="313"/>
      <c r="T1344" s="313"/>
    </row>
    <row r="1345" spans="1:20" ht="15" customHeight="1">
      <c r="A1345" s="313" t="s">
        <v>307</v>
      </c>
      <c r="B1345" s="313" t="s">
        <v>259</v>
      </c>
      <c r="C1345" s="313" t="s">
        <v>7</v>
      </c>
      <c r="D1345" s="313" t="s">
        <v>417</v>
      </c>
      <c r="E1345" s="313" t="s">
        <v>13</v>
      </c>
      <c r="F1345" s="313" t="s">
        <v>11</v>
      </c>
      <c r="G1345" s="313" t="s">
        <v>417</v>
      </c>
      <c r="H1345" s="313" t="s">
        <v>438</v>
      </c>
      <c r="I1345" s="313" t="s">
        <v>251</v>
      </c>
      <c r="J1345" s="313"/>
      <c r="K1345" s="313" t="s">
        <v>339</v>
      </c>
      <c r="L1345" s="313" t="s">
        <v>393</v>
      </c>
      <c r="M1345" s="313" t="s">
        <v>48</v>
      </c>
      <c r="N1345" s="313"/>
      <c r="O1345" s="313" t="s">
        <v>341</v>
      </c>
      <c r="P1345" s="313" t="s">
        <v>342</v>
      </c>
      <c r="Q1345" s="313" t="s">
        <v>343</v>
      </c>
      <c r="R1345" s="313">
        <v>397</v>
      </c>
      <c r="S1345" s="313"/>
      <c r="T1345" s="313"/>
    </row>
    <row r="1346" spans="1:20" ht="15" customHeight="1">
      <c r="A1346" s="313" t="s">
        <v>307</v>
      </c>
      <c r="B1346" s="313" t="s">
        <v>282</v>
      </c>
      <c r="C1346" s="313" t="s">
        <v>7</v>
      </c>
      <c r="D1346" s="313" t="s">
        <v>417</v>
      </c>
      <c r="E1346" s="313" t="s">
        <v>13</v>
      </c>
      <c r="F1346" s="313" t="s">
        <v>11</v>
      </c>
      <c r="G1346" s="313" t="s">
        <v>417</v>
      </c>
      <c r="H1346" s="313" t="s">
        <v>439</v>
      </c>
      <c r="I1346" s="313" t="s">
        <v>251</v>
      </c>
      <c r="J1346" s="313"/>
      <c r="K1346" s="313" t="s">
        <v>339</v>
      </c>
      <c r="L1346" s="313" t="s">
        <v>395</v>
      </c>
      <c r="M1346" s="313" t="s">
        <v>48</v>
      </c>
      <c r="N1346" s="313"/>
      <c r="O1346" s="313" t="s">
        <v>341</v>
      </c>
      <c r="P1346" s="313" t="s">
        <v>342</v>
      </c>
      <c r="Q1346" s="313" t="s">
        <v>343</v>
      </c>
      <c r="R1346" s="313">
        <v>21.6</v>
      </c>
      <c r="S1346" s="313"/>
      <c r="T1346" s="313"/>
    </row>
    <row r="1347" spans="1:20" ht="15" customHeight="1">
      <c r="A1347" s="313" t="s">
        <v>307</v>
      </c>
      <c r="B1347" s="313" t="s">
        <v>277</v>
      </c>
      <c r="C1347" s="313" t="s">
        <v>7</v>
      </c>
      <c r="D1347" s="313" t="s">
        <v>417</v>
      </c>
      <c r="E1347" s="313" t="s">
        <v>13</v>
      </c>
      <c r="F1347" s="313" t="s">
        <v>11</v>
      </c>
      <c r="G1347" s="313"/>
      <c r="H1347" s="313"/>
      <c r="I1347" s="313"/>
      <c r="J1347" s="313"/>
      <c r="K1347" s="313"/>
      <c r="L1347" s="313"/>
      <c r="M1347" s="313"/>
      <c r="N1347" s="313"/>
      <c r="O1347" s="313"/>
      <c r="P1347" s="313"/>
      <c r="Q1347" s="313"/>
      <c r="R1347" s="313">
        <v>71.7</v>
      </c>
      <c r="S1347" s="313"/>
      <c r="T1347" s="313"/>
    </row>
    <row r="1348" spans="1:20" ht="15" customHeight="1">
      <c r="A1348" s="313" t="s">
        <v>307</v>
      </c>
      <c r="B1348" s="313" t="s">
        <v>281</v>
      </c>
      <c r="C1348" s="313" t="s">
        <v>7</v>
      </c>
      <c r="D1348" s="313" t="s">
        <v>417</v>
      </c>
      <c r="E1348" s="313" t="s">
        <v>13</v>
      </c>
      <c r="F1348" s="313" t="s">
        <v>11</v>
      </c>
      <c r="G1348" s="313"/>
      <c r="H1348" s="313"/>
      <c r="I1348" s="313"/>
      <c r="J1348" s="313"/>
      <c r="K1348" s="313"/>
      <c r="L1348" s="313"/>
      <c r="M1348" s="313"/>
      <c r="N1348" s="313"/>
      <c r="O1348" s="313"/>
      <c r="P1348" s="313"/>
      <c r="Q1348" s="313"/>
      <c r="R1348" s="313">
        <v>21.6</v>
      </c>
      <c r="S1348" s="313"/>
      <c r="T1348" s="313"/>
    </row>
    <row r="1349" spans="1:20" ht="15" customHeight="1">
      <c r="A1349" s="313" t="s">
        <v>307</v>
      </c>
      <c r="B1349" s="313" t="s">
        <v>280</v>
      </c>
      <c r="C1349" s="313" t="s">
        <v>7</v>
      </c>
      <c r="D1349" s="313" t="s">
        <v>417</v>
      </c>
      <c r="E1349" s="313" t="s">
        <v>13</v>
      </c>
      <c r="F1349" s="313" t="s">
        <v>11</v>
      </c>
      <c r="G1349" s="313"/>
      <c r="H1349" s="313"/>
      <c r="I1349" s="313"/>
      <c r="J1349" s="313"/>
      <c r="K1349" s="313"/>
      <c r="L1349" s="313"/>
      <c r="M1349" s="313"/>
      <c r="N1349" s="313"/>
      <c r="O1349" s="313"/>
      <c r="P1349" s="313"/>
      <c r="Q1349" s="313"/>
      <c r="R1349" s="313">
        <v>21.6</v>
      </c>
      <c r="S1349" s="313"/>
      <c r="T1349" s="313"/>
    </row>
    <row r="1350" spans="1:20" ht="15" customHeight="1">
      <c r="A1350" s="313" t="s">
        <v>307</v>
      </c>
      <c r="B1350" s="313" t="s">
        <v>254</v>
      </c>
      <c r="C1350" s="313" t="s">
        <v>7</v>
      </c>
      <c r="D1350" s="313" t="s">
        <v>417</v>
      </c>
      <c r="E1350" s="313" t="s">
        <v>13</v>
      </c>
      <c r="F1350" s="313" t="s">
        <v>11</v>
      </c>
      <c r="G1350" s="313"/>
      <c r="H1350" s="313"/>
      <c r="I1350" s="313"/>
      <c r="J1350" s="313"/>
      <c r="K1350" s="313"/>
      <c r="L1350" s="313"/>
      <c r="M1350" s="313"/>
      <c r="N1350" s="313"/>
      <c r="O1350" s="313"/>
      <c r="P1350" s="313"/>
      <c r="Q1350" s="313"/>
      <c r="R1350" s="313">
        <v>519</v>
      </c>
      <c r="S1350" s="313"/>
      <c r="T1350" s="313"/>
    </row>
    <row r="1351" spans="1:20" ht="15" customHeight="1">
      <c r="A1351" s="313" t="s">
        <v>307</v>
      </c>
      <c r="B1351" s="313" t="s">
        <v>270</v>
      </c>
      <c r="C1351" s="313" t="s">
        <v>7</v>
      </c>
      <c r="D1351" s="313" t="s">
        <v>417</v>
      </c>
      <c r="E1351" s="313" t="s">
        <v>13</v>
      </c>
      <c r="F1351" s="313" t="s">
        <v>11</v>
      </c>
      <c r="G1351" s="313"/>
      <c r="H1351" s="313"/>
      <c r="I1351" s="313"/>
      <c r="J1351" s="313"/>
      <c r="K1351" s="313"/>
      <c r="L1351" s="313"/>
      <c r="M1351" s="313"/>
      <c r="N1351" s="313"/>
      <c r="O1351" s="313"/>
      <c r="P1351" s="313"/>
      <c r="Q1351" s="313"/>
      <c r="R1351" s="313">
        <v>49.8</v>
      </c>
      <c r="S1351" s="313"/>
      <c r="T1351" s="313"/>
    </row>
    <row r="1352" spans="1:20" ht="15" customHeight="1">
      <c r="A1352" s="313" t="s">
        <v>307</v>
      </c>
      <c r="B1352" s="313" t="s">
        <v>279</v>
      </c>
      <c r="C1352" s="313" t="s">
        <v>7</v>
      </c>
      <c r="D1352" s="313" t="s">
        <v>417</v>
      </c>
      <c r="E1352" s="313" t="s">
        <v>13</v>
      </c>
      <c r="F1352" s="313" t="s">
        <v>11</v>
      </c>
      <c r="G1352" s="313"/>
      <c r="H1352" s="313"/>
      <c r="I1352" s="313"/>
      <c r="J1352" s="313"/>
      <c r="K1352" s="313"/>
      <c r="L1352" s="313"/>
      <c r="M1352" s="313"/>
      <c r="N1352" s="313"/>
      <c r="O1352" s="313"/>
      <c r="P1352" s="313"/>
      <c r="Q1352" s="313"/>
      <c r="R1352" s="313">
        <v>50</v>
      </c>
      <c r="S1352" s="313"/>
      <c r="T1352" s="313"/>
    </row>
    <row r="1353" spans="1:20" ht="15" customHeight="1">
      <c r="A1353" s="313" t="s">
        <v>307</v>
      </c>
      <c r="B1353" s="313" t="s">
        <v>283</v>
      </c>
      <c r="C1353" s="313" t="s">
        <v>7</v>
      </c>
      <c r="D1353" s="313" t="s">
        <v>417</v>
      </c>
      <c r="E1353" s="313" t="s">
        <v>13</v>
      </c>
      <c r="F1353" s="313" t="s">
        <v>11</v>
      </c>
      <c r="G1353" s="313"/>
      <c r="H1353" s="313"/>
      <c r="I1353" s="313"/>
      <c r="J1353" s="313"/>
      <c r="K1353" s="313"/>
      <c r="L1353" s="313"/>
      <c r="M1353" s="313"/>
      <c r="N1353" s="313"/>
      <c r="O1353" s="313"/>
      <c r="P1353" s="313"/>
      <c r="Q1353" s="313"/>
      <c r="R1353" s="313">
        <v>21.6</v>
      </c>
      <c r="S1353" s="313"/>
      <c r="T1353" s="313"/>
    </row>
    <row r="1354" spans="1:20" ht="15" customHeight="1">
      <c r="A1354" s="313" t="s">
        <v>307</v>
      </c>
      <c r="B1354" s="313" t="s">
        <v>261</v>
      </c>
      <c r="C1354" s="313" t="s">
        <v>7</v>
      </c>
      <c r="D1354" s="313" t="s">
        <v>417</v>
      </c>
      <c r="E1354" s="313" t="s">
        <v>13</v>
      </c>
      <c r="F1354" s="313" t="s">
        <v>11</v>
      </c>
      <c r="G1354" s="313"/>
      <c r="H1354" s="313"/>
      <c r="I1354" s="313"/>
      <c r="J1354" s="313"/>
      <c r="K1354" s="313"/>
      <c r="L1354" s="313"/>
      <c r="M1354" s="313"/>
      <c r="N1354" s="313"/>
      <c r="O1354" s="313"/>
      <c r="P1354" s="313"/>
      <c r="Q1354" s="313"/>
      <c r="R1354" s="313">
        <v>181</v>
      </c>
      <c r="S1354" s="313">
        <v>0</v>
      </c>
      <c r="T1354" s="313">
        <v>397</v>
      </c>
    </row>
    <row r="1355" spans="1:20" ht="15" customHeight="1">
      <c r="A1355" s="313" t="s">
        <v>307</v>
      </c>
      <c r="B1355" s="313" t="s">
        <v>266</v>
      </c>
      <c r="C1355" s="313" t="s">
        <v>7</v>
      </c>
      <c r="D1355" s="313" t="s">
        <v>417</v>
      </c>
      <c r="E1355" s="313" t="s">
        <v>13</v>
      </c>
      <c r="F1355" s="313" t="s">
        <v>11</v>
      </c>
      <c r="G1355" s="313"/>
      <c r="H1355" s="313"/>
      <c r="I1355" s="313"/>
      <c r="J1355" s="313"/>
      <c r="K1355" s="313"/>
      <c r="L1355" s="313"/>
      <c r="M1355" s="313"/>
      <c r="N1355" s="313"/>
      <c r="O1355" s="313"/>
      <c r="P1355" s="313"/>
      <c r="Q1355" s="313"/>
      <c r="R1355" s="313">
        <v>217</v>
      </c>
      <c r="S1355" s="313">
        <v>0</v>
      </c>
      <c r="T1355" s="313">
        <v>397</v>
      </c>
    </row>
    <row r="1356" spans="1:20" ht="15" customHeight="1">
      <c r="A1356" s="313" t="s">
        <v>307</v>
      </c>
      <c r="B1356" s="313" t="s">
        <v>275</v>
      </c>
      <c r="C1356" s="313" t="s">
        <v>7</v>
      </c>
      <c r="D1356" s="313" t="s">
        <v>417</v>
      </c>
      <c r="E1356" s="313" t="s">
        <v>13</v>
      </c>
      <c r="F1356" s="313" t="s">
        <v>11</v>
      </c>
      <c r="G1356" s="313"/>
      <c r="H1356" s="313"/>
      <c r="I1356" s="313"/>
      <c r="J1356" s="313"/>
      <c r="K1356" s="313"/>
      <c r="L1356" s="313"/>
      <c r="M1356" s="313"/>
      <c r="N1356" s="313"/>
      <c r="O1356" s="313"/>
      <c r="P1356" s="313"/>
      <c r="Q1356" s="313"/>
      <c r="R1356" s="313">
        <v>16.600000000000001</v>
      </c>
      <c r="S1356" s="313">
        <v>0</v>
      </c>
      <c r="T1356" s="313">
        <v>49.8</v>
      </c>
    </row>
    <row r="1357" spans="1:20" ht="15" customHeight="1">
      <c r="A1357" s="313" t="s">
        <v>307</v>
      </c>
      <c r="B1357" s="313" t="s">
        <v>273</v>
      </c>
      <c r="C1357" s="313" t="s">
        <v>7</v>
      </c>
      <c r="D1357" s="313" t="s">
        <v>417</v>
      </c>
      <c r="E1357" s="313" t="s">
        <v>13</v>
      </c>
      <c r="F1357" s="313" t="s">
        <v>11</v>
      </c>
      <c r="G1357" s="313"/>
      <c r="H1357" s="313"/>
      <c r="I1357" s="313"/>
      <c r="J1357" s="313"/>
      <c r="K1357" s="313"/>
      <c r="L1357" s="313"/>
      <c r="M1357" s="313"/>
      <c r="N1357" s="313"/>
      <c r="O1357" s="313"/>
      <c r="P1357" s="313"/>
      <c r="Q1357" s="313"/>
      <c r="R1357" s="313">
        <v>16.600000000000001</v>
      </c>
      <c r="S1357" s="313">
        <v>0</v>
      </c>
      <c r="T1357" s="313">
        <v>49.8</v>
      </c>
    </row>
    <row r="1358" spans="1:20" ht="15" customHeight="1">
      <c r="A1358" s="313" t="s">
        <v>307</v>
      </c>
      <c r="B1358" s="313" t="s">
        <v>260</v>
      </c>
      <c r="C1358" s="313" t="s">
        <v>7</v>
      </c>
      <c r="D1358" s="313" t="s">
        <v>417</v>
      </c>
      <c r="E1358" s="313" t="s">
        <v>13</v>
      </c>
      <c r="F1358" s="313" t="s">
        <v>11</v>
      </c>
      <c r="G1358" s="313"/>
      <c r="H1358" s="313"/>
      <c r="I1358" s="313"/>
      <c r="J1358" s="313"/>
      <c r="K1358" s="313"/>
      <c r="L1358" s="313"/>
      <c r="M1358" s="313"/>
      <c r="N1358" s="313"/>
      <c r="O1358" s="313"/>
      <c r="P1358" s="313"/>
      <c r="Q1358" s="313"/>
      <c r="R1358" s="313">
        <v>181</v>
      </c>
      <c r="S1358" s="313">
        <v>0</v>
      </c>
      <c r="T1358" s="313">
        <v>397</v>
      </c>
    </row>
    <row r="1359" spans="1:20" ht="15" customHeight="1">
      <c r="A1359" s="313" t="s">
        <v>307</v>
      </c>
      <c r="B1359" s="313" t="s">
        <v>265</v>
      </c>
      <c r="C1359" s="313" t="s">
        <v>7</v>
      </c>
      <c r="D1359" s="313" t="s">
        <v>417</v>
      </c>
      <c r="E1359" s="313" t="s">
        <v>13</v>
      </c>
      <c r="F1359" s="313" t="s">
        <v>11</v>
      </c>
      <c r="G1359" s="313"/>
      <c r="H1359" s="313"/>
      <c r="I1359" s="313"/>
      <c r="J1359" s="313"/>
      <c r="K1359" s="313"/>
      <c r="L1359" s="313"/>
      <c r="M1359" s="313"/>
      <c r="N1359" s="313"/>
      <c r="O1359" s="313"/>
      <c r="P1359" s="313"/>
      <c r="Q1359" s="313"/>
      <c r="R1359" s="313">
        <v>217</v>
      </c>
      <c r="S1359" s="313">
        <v>0</v>
      </c>
      <c r="T1359" s="313">
        <v>397</v>
      </c>
    </row>
    <row r="1360" spans="1:20" ht="15" customHeight="1">
      <c r="A1360" s="313" t="s">
        <v>307</v>
      </c>
      <c r="B1360" s="313" t="s">
        <v>263</v>
      </c>
      <c r="C1360" s="313" t="s">
        <v>7</v>
      </c>
      <c r="D1360" s="313" t="s">
        <v>417</v>
      </c>
      <c r="E1360" s="313" t="s">
        <v>13</v>
      </c>
      <c r="F1360" s="313" t="s">
        <v>11</v>
      </c>
      <c r="G1360" s="313"/>
      <c r="H1360" s="313"/>
      <c r="I1360" s="313"/>
      <c r="J1360" s="313"/>
      <c r="K1360" s="313"/>
      <c r="L1360" s="313"/>
      <c r="M1360" s="313"/>
      <c r="N1360" s="313"/>
      <c r="O1360" s="313"/>
      <c r="P1360" s="313"/>
      <c r="Q1360" s="313"/>
      <c r="R1360" s="313">
        <v>181</v>
      </c>
      <c r="S1360" s="313">
        <v>0</v>
      </c>
      <c r="T1360" s="313">
        <v>397</v>
      </c>
    </row>
    <row r="1361" spans="1:20" ht="15" customHeight="1">
      <c r="A1361" s="313" t="s">
        <v>307</v>
      </c>
      <c r="B1361" s="313" t="s">
        <v>272</v>
      </c>
      <c r="C1361" s="313" t="s">
        <v>7</v>
      </c>
      <c r="D1361" s="313" t="s">
        <v>417</v>
      </c>
      <c r="E1361" s="313" t="s">
        <v>13</v>
      </c>
      <c r="F1361" s="313" t="s">
        <v>11</v>
      </c>
      <c r="G1361" s="313"/>
      <c r="H1361" s="313"/>
      <c r="I1361" s="313"/>
      <c r="J1361" s="313"/>
      <c r="K1361" s="313"/>
      <c r="L1361" s="313"/>
      <c r="M1361" s="313"/>
      <c r="N1361" s="313"/>
      <c r="O1361" s="313"/>
      <c r="P1361" s="313"/>
      <c r="Q1361" s="313"/>
      <c r="R1361" s="313">
        <v>16.600000000000001</v>
      </c>
      <c r="S1361" s="313">
        <v>0</v>
      </c>
      <c r="T1361" s="313">
        <v>49.8</v>
      </c>
    </row>
    <row r="1362" spans="1:20" ht="15" customHeight="1">
      <c r="A1362" s="313" t="s">
        <v>307</v>
      </c>
      <c r="B1362" s="313" t="s">
        <v>274</v>
      </c>
      <c r="C1362" s="313" t="s">
        <v>7</v>
      </c>
      <c r="D1362" s="313" t="s">
        <v>417</v>
      </c>
      <c r="E1362" s="313" t="s">
        <v>13</v>
      </c>
      <c r="F1362" s="313" t="s">
        <v>11</v>
      </c>
      <c r="G1362" s="313"/>
      <c r="H1362" s="313"/>
      <c r="I1362" s="313"/>
      <c r="J1362" s="313"/>
      <c r="K1362" s="313"/>
      <c r="L1362" s="313"/>
      <c r="M1362" s="313"/>
      <c r="N1362" s="313"/>
      <c r="O1362" s="313"/>
      <c r="P1362" s="313"/>
      <c r="Q1362" s="313"/>
      <c r="R1362" s="313">
        <v>16.600000000000001</v>
      </c>
      <c r="S1362" s="313">
        <v>0</v>
      </c>
      <c r="T1362" s="313">
        <v>49.8</v>
      </c>
    </row>
    <row r="1363" spans="1:20" ht="15" customHeight="1">
      <c r="A1363" s="313" t="s">
        <v>307</v>
      </c>
      <c r="B1363" s="313" t="s">
        <v>276</v>
      </c>
      <c r="C1363" s="313" t="s">
        <v>7</v>
      </c>
      <c r="D1363" s="313" t="s">
        <v>417</v>
      </c>
      <c r="E1363" s="313" t="s">
        <v>13</v>
      </c>
      <c r="F1363" s="313" t="s">
        <v>11</v>
      </c>
      <c r="G1363" s="313"/>
      <c r="H1363" s="313"/>
      <c r="I1363" s="313"/>
      <c r="J1363" s="313"/>
      <c r="K1363" s="313"/>
      <c r="L1363" s="313"/>
      <c r="M1363" s="313"/>
      <c r="N1363" s="313"/>
      <c r="O1363" s="313"/>
      <c r="P1363" s="313"/>
      <c r="Q1363" s="313"/>
      <c r="R1363" s="313">
        <v>16.600000000000001</v>
      </c>
      <c r="S1363" s="313">
        <v>0</v>
      </c>
      <c r="T1363" s="313">
        <v>49.8</v>
      </c>
    </row>
    <row r="1364" spans="1:20" ht="15" customHeight="1">
      <c r="A1364" s="313" t="s">
        <v>307</v>
      </c>
      <c r="B1364" s="313" t="s">
        <v>267</v>
      </c>
      <c r="C1364" s="313" t="s">
        <v>7</v>
      </c>
      <c r="D1364" s="313" t="s">
        <v>417</v>
      </c>
      <c r="E1364" s="313" t="s">
        <v>13</v>
      </c>
      <c r="F1364" s="313" t="s">
        <v>11</v>
      </c>
      <c r="G1364" s="313"/>
      <c r="H1364" s="313"/>
      <c r="I1364" s="313"/>
      <c r="J1364" s="313"/>
      <c r="K1364" s="313"/>
      <c r="L1364" s="313"/>
      <c r="M1364" s="313"/>
      <c r="N1364" s="313"/>
      <c r="O1364" s="313"/>
      <c r="P1364" s="313"/>
      <c r="Q1364" s="313"/>
      <c r="R1364" s="313">
        <v>108</v>
      </c>
      <c r="S1364" s="313">
        <v>0</v>
      </c>
      <c r="T1364" s="313">
        <v>397</v>
      </c>
    </row>
    <row r="1365" spans="1:20" ht="15" customHeight="1">
      <c r="A1365" s="313" t="s">
        <v>307</v>
      </c>
      <c r="B1365" s="313" t="s">
        <v>268</v>
      </c>
      <c r="C1365" s="313" t="s">
        <v>7</v>
      </c>
      <c r="D1365" s="313" t="s">
        <v>417</v>
      </c>
      <c r="E1365" s="313" t="s">
        <v>13</v>
      </c>
      <c r="F1365" s="313" t="s">
        <v>11</v>
      </c>
      <c r="G1365" s="313"/>
      <c r="H1365" s="313"/>
      <c r="I1365" s="313"/>
      <c r="J1365" s="313"/>
      <c r="K1365" s="313"/>
      <c r="L1365" s="313"/>
      <c r="M1365" s="313"/>
      <c r="N1365" s="313"/>
      <c r="O1365" s="313"/>
      <c r="P1365" s="313"/>
      <c r="Q1365" s="313"/>
      <c r="R1365" s="313">
        <v>108</v>
      </c>
      <c r="S1365" s="313">
        <v>0</v>
      </c>
      <c r="T1365" s="313">
        <v>397</v>
      </c>
    </row>
    <row r="1366" spans="1:20" ht="15" customHeight="1">
      <c r="A1366" s="313" t="s">
        <v>307</v>
      </c>
      <c r="B1366" s="313" t="s">
        <v>271</v>
      </c>
      <c r="C1366" s="313" t="s">
        <v>7</v>
      </c>
      <c r="D1366" s="313" t="s">
        <v>417</v>
      </c>
      <c r="E1366" s="313" t="s">
        <v>13</v>
      </c>
      <c r="F1366" s="313" t="s">
        <v>11</v>
      </c>
      <c r="G1366" s="313"/>
      <c r="H1366" s="313"/>
      <c r="I1366" s="313"/>
      <c r="J1366" s="313"/>
      <c r="K1366" s="313"/>
      <c r="L1366" s="313"/>
      <c r="M1366" s="313"/>
      <c r="N1366" s="313"/>
      <c r="O1366" s="313"/>
      <c r="P1366" s="313"/>
      <c r="Q1366" s="313"/>
      <c r="R1366" s="313">
        <v>16.600000000000001</v>
      </c>
      <c r="S1366" s="313">
        <v>0</v>
      </c>
      <c r="T1366" s="313">
        <v>49.8</v>
      </c>
    </row>
    <row r="1367" spans="1:20" ht="15" customHeight="1">
      <c r="A1367" s="313" t="s">
        <v>308</v>
      </c>
      <c r="B1367" s="313" t="s">
        <v>297</v>
      </c>
      <c r="C1367" s="313" t="s">
        <v>7</v>
      </c>
      <c r="D1367" s="313" t="s">
        <v>417</v>
      </c>
      <c r="E1367" s="313" t="s">
        <v>13</v>
      </c>
      <c r="F1367" s="313" t="s">
        <v>11</v>
      </c>
      <c r="G1367" s="313"/>
      <c r="H1367" s="313" t="s">
        <v>1000</v>
      </c>
      <c r="I1367" s="313"/>
      <c r="J1367" s="313"/>
      <c r="K1367" s="313"/>
      <c r="L1367" s="313" t="s">
        <v>1000</v>
      </c>
      <c r="M1367" s="313"/>
      <c r="N1367" s="313"/>
      <c r="O1367" s="313"/>
      <c r="P1367" s="313"/>
      <c r="Q1367" s="313"/>
      <c r="R1367" s="313">
        <v>173</v>
      </c>
      <c r="S1367" s="313">
        <v>0</v>
      </c>
      <c r="T1367" s="313">
        <v>432</v>
      </c>
    </row>
    <row r="1368" spans="1:20" ht="15" customHeight="1">
      <c r="A1368" s="313" t="s">
        <v>308</v>
      </c>
      <c r="B1368" s="313" t="s">
        <v>293</v>
      </c>
      <c r="C1368" s="313" t="s">
        <v>7</v>
      </c>
      <c r="D1368" s="313" t="s">
        <v>417</v>
      </c>
      <c r="E1368" s="313" t="s">
        <v>13</v>
      </c>
      <c r="F1368" s="313" t="s">
        <v>11</v>
      </c>
      <c r="G1368" s="313"/>
      <c r="H1368" s="313"/>
      <c r="I1368" s="313"/>
      <c r="J1368" s="313"/>
      <c r="K1368" s="313"/>
      <c r="L1368" s="313"/>
      <c r="M1368" s="313"/>
      <c r="N1368" s="313"/>
      <c r="O1368" s="313"/>
      <c r="P1368" s="313"/>
      <c r="Q1368" s="313"/>
      <c r="R1368" s="313">
        <v>173</v>
      </c>
      <c r="S1368" s="313">
        <v>0</v>
      </c>
      <c r="T1368" s="313">
        <v>432</v>
      </c>
    </row>
    <row r="1369" spans="1:20" ht="15" customHeight="1">
      <c r="A1369" s="313" t="s">
        <v>308</v>
      </c>
      <c r="B1369" s="313" t="s">
        <v>258</v>
      </c>
      <c r="C1369" s="313" t="s">
        <v>7</v>
      </c>
      <c r="D1369" s="313" t="s">
        <v>417</v>
      </c>
      <c r="E1369" s="313" t="s">
        <v>13</v>
      </c>
      <c r="F1369" s="313" t="s">
        <v>11</v>
      </c>
      <c r="G1369" s="313"/>
      <c r="H1369" s="313"/>
      <c r="I1369" s="313"/>
      <c r="J1369" s="313"/>
      <c r="K1369" s="313"/>
      <c r="L1369" s="313"/>
      <c r="M1369" s="313"/>
      <c r="N1369" s="313"/>
      <c r="O1369" s="313"/>
      <c r="P1369" s="313"/>
      <c r="Q1369" s="313"/>
      <c r="R1369" s="313">
        <v>50</v>
      </c>
      <c r="S1369" s="313"/>
      <c r="T1369" s="313"/>
    </row>
    <row r="1370" spans="1:20" ht="15" customHeight="1">
      <c r="A1370" s="313" t="s">
        <v>308</v>
      </c>
      <c r="B1370" s="313" t="s">
        <v>254</v>
      </c>
      <c r="C1370" s="313" t="s">
        <v>7</v>
      </c>
      <c r="D1370" s="313" t="s">
        <v>417</v>
      </c>
      <c r="E1370" s="313" t="s">
        <v>13</v>
      </c>
      <c r="F1370" s="313" t="s">
        <v>11</v>
      </c>
      <c r="G1370" s="313"/>
      <c r="H1370" s="313"/>
      <c r="I1370" s="313"/>
      <c r="J1370" s="313"/>
      <c r="K1370" s="313"/>
      <c r="L1370" s="313"/>
      <c r="M1370" s="313"/>
      <c r="N1370" s="313"/>
      <c r="O1370" s="313"/>
      <c r="P1370" s="313"/>
      <c r="Q1370" s="313"/>
      <c r="R1370" s="313">
        <v>50</v>
      </c>
      <c r="S1370" s="313"/>
      <c r="T1370" s="313"/>
    </row>
    <row r="1371" spans="1:20" ht="15" customHeight="1">
      <c r="A1371" s="313" t="s">
        <v>308</v>
      </c>
      <c r="B1371" s="313" t="s">
        <v>277</v>
      </c>
      <c r="C1371" s="313" t="s">
        <v>7</v>
      </c>
      <c r="D1371" s="313" t="s">
        <v>417</v>
      </c>
      <c r="E1371" s="313" t="s">
        <v>13</v>
      </c>
      <c r="F1371" s="313" t="s">
        <v>11</v>
      </c>
      <c r="G1371" s="313"/>
      <c r="H1371" s="313"/>
      <c r="I1371" s="313"/>
      <c r="J1371" s="313"/>
      <c r="K1371" s="313"/>
      <c r="L1371" s="313"/>
      <c r="M1371" s="313"/>
      <c r="N1371" s="313"/>
      <c r="O1371" s="313"/>
      <c r="P1371" s="313"/>
      <c r="Q1371" s="313"/>
      <c r="R1371" s="313">
        <v>50</v>
      </c>
      <c r="S1371" s="313"/>
      <c r="T1371" s="313"/>
    </row>
    <row r="1372" spans="1:20" ht="15" customHeight="1">
      <c r="A1372" s="313" t="s">
        <v>308</v>
      </c>
      <c r="B1372" s="313" t="s">
        <v>278</v>
      </c>
      <c r="C1372" s="313" t="s">
        <v>7</v>
      </c>
      <c r="D1372" s="313" t="s">
        <v>417</v>
      </c>
      <c r="E1372" s="313" t="s">
        <v>13</v>
      </c>
      <c r="F1372" s="313" t="s">
        <v>11</v>
      </c>
      <c r="G1372" s="313"/>
      <c r="H1372" s="313"/>
      <c r="I1372" s="313"/>
      <c r="J1372" s="313"/>
      <c r="K1372" s="313"/>
      <c r="L1372" s="313"/>
      <c r="M1372" s="313"/>
      <c r="N1372" s="313"/>
      <c r="O1372" s="313"/>
      <c r="P1372" s="313"/>
      <c r="Q1372" s="313"/>
      <c r="R1372" s="313">
        <v>50</v>
      </c>
      <c r="S1372" s="313"/>
      <c r="T1372" s="313"/>
    </row>
    <row r="1373" spans="1:20" ht="15" customHeight="1">
      <c r="A1373" s="313" t="s">
        <v>308</v>
      </c>
      <c r="B1373" s="313" t="s">
        <v>279</v>
      </c>
      <c r="C1373" s="313" t="s">
        <v>7</v>
      </c>
      <c r="D1373" s="313" t="s">
        <v>417</v>
      </c>
      <c r="E1373" s="313" t="s">
        <v>13</v>
      </c>
      <c r="F1373" s="313" t="s">
        <v>11</v>
      </c>
      <c r="G1373" s="313"/>
      <c r="H1373" s="313"/>
      <c r="I1373" s="313"/>
      <c r="J1373" s="313"/>
      <c r="K1373" s="313"/>
      <c r="L1373" s="313"/>
      <c r="M1373" s="313"/>
      <c r="N1373" s="313"/>
      <c r="O1373" s="313"/>
      <c r="P1373" s="313"/>
      <c r="Q1373" s="313"/>
      <c r="R1373" s="313">
        <v>50</v>
      </c>
      <c r="S1373" s="313"/>
      <c r="T1373" s="313"/>
    </row>
    <row r="1374" spans="1:20" ht="15" customHeight="1">
      <c r="A1374" s="313" t="s">
        <v>308</v>
      </c>
      <c r="B1374" s="313" t="s">
        <v>290</v>
      </c>
      <c r="C1374" s="313" t="s">
        <v>7</v>
      </c>
      <c r="D1374" s="313" t="s">
        <v>417</v>
      </c>
      <c r="E1374" s="313" t="s">
        <v>13</v>
      </c>
      <c r="F1374" s="313" t="s">
        <v>11</v>
      </c>
      <c r="G1374" s="313"/>
      <c r="H1374" s="313"/>
      <c r="I1374" s="313"/>
      <c r="J1374" s="313"/>
      <c r="K1374" s="313"/>
      <c r="L1374" s="313"/>
      <c r="M1374" s="313"/>
      <c r="N1374" s="313"/>
      <c r="O1374" s="313"/>
      <c r="P1374" s="313"/>
      <c r="Q1374" s="313"/>
      <c r="R1374" s="313">
        <v>5.39</v>
      </c>
      <c r="S1374" s="313">
        <v>0</v>
      </c>
      <c r="T1374" s="313">
        <v>23.6</v>
      </c>
    </row>
    <row r="1375" spans="1:20" ht="15" customHeight="1">
      <c r="A1375" s="313" t="s">
        <v>308</v>
      </c>
      <c r="B1375" s="313" t="s">
        <v>291</v>
      </c>
      <c r="C1375" s="313" t="s">
        <v>7</v>
      </c>
      <c r="D1375" s="313" t="s">
        <v>417</v>
      </c>
      <c r="E1375" s="313" t="s">
        <v>13</v>
      </c>
      <c r="F1375" s="313" t="s">
        <v>11</v>
      </c>
      <c r="G1375" s="313"/>
      <c r="H1375" s="313"/>
      <c r="I1375" s="313"/>
      <c r="J1375" s="313"/>
      <c r="K1375" s="313"/>
      <c r="L1375" s="313"/>
      <c r="M1375" s="313"/>
      <c r="N1375" s="313"/>
      <c r="O1375" s="313"/>
      <c r="P1375" s="313"/>
      <c r="Q1375" s="313"/>
      <c r="R1375" s="313">
        <v>19.7</v>
      </c>
      <c r="S1375" s="313">
        <v>0</v>
      </c>
      <c r="T1375" s="313">
        <v>70.8</v>
      </c>
    </row>
    <row r="1376" spans="1:20" ht="15" customHeight="1">
      <c r="A1376" s="313" t="s">
        <v>308</v>
      </c>
      <c r="B1376" s="313" t="s">
        <v>292</v>
      </c>
      <c r="C1376" s="313" t="s">
        <v>7</v>
      </c>
      <c r="D1376" s="313" t="s">
        <v>417</v>
      </c>
      <c r="E1376" s="313" t="s">
        <v>13</v>
      </c>
      <c r="F1376" s="313" t="s">
        <v>11</v>
      </c>
      <c r="G1376" s="313"/>
      <c r="H1376" s="313"/>
      <c r="I1376" s="313"/>
      <c r="J1376" s="313"/>
      <c r="K1376" s="313"/>
      <c r="L1376" s="313"/>
      <c r="M1376" s="313"/>
      <c r="N1376" s="313"/>
      <c r="O1376" s="313"/>
      <c r="P1376" s="313"/>
      <c r="Q1376" s="313"/>
      <c r="R1376" s="313">
        <v>16</v>
      </c>
      <c r="S1376" s="313">
        <v>0</v>
      </c>
      <c r="T1376" s="313">
        <v>59</v>
      </c>
    </row>
    <row r="1377" spans="1:20" ht="15" customHeight="1">
      <c r="A1377" s="313" t="s">
        <v>308</v>
      </c>
      <c r="B1377" s="313" t="s">
        <v>289</v>
      </c>
      <c r="C1377" s="313" t="s">
        <v>7</v>
      </c>
      <c r="D1377" s="313" t="s">
        <v>417</v>
      </c>
      <c r="E1377" s="313" t="s">
        <v>13</v>
      </c>
      <c r="F1377" s="313" t="s">
        <v>11</v>
      </c>
      <c r="G1377" s="313"/>
      <c r="H1377" s="313"/>
      <c r="I1377" s="313"/>
      <c r="J1377" s="313"/>
      <c r="K1377" s="313"/>
      <c r="L1377" s="313"/>
      <c r="M1377" s="313"/>
      <c r="N1377" s="313"/>
      <c r="O1377" s="313"/>
      <c r="P1377" s="313"/>
      <c r="Q1377" s="313"/>
      <c r="R1377" s="313">
        <v>41.1</v>
      </c>
      <c r="S1377" s="313">
        <v>0</v>
      </c>
      <c r="T1377" s="313">
        <v>70.8</v>
      </c>
    </row>
    <row r="1378" spans="1:20" ht="15" customHeight="1">
      <c r="A1378" s="313" t="s">
        <v>308</v>
      </c>
      <c r="B1378" s="313" t="s">
        <v>285</v>
      </c>
      <c r="C1378" s="313" t="s">
        <v>7</v>
      </c>
      <c r="D1378" s="313" t="s">
        <v>417</v>
      </c>
      <c r="E1378" s="313" t="s">
        <v>13</v>
      </c>
      <c r="F1378" s="313" t="s">
        <v>11</v>
      </c>
      <c r="G1378" s="313"/>
      <c r="H1378" s="313"/>
      <c r="I1378" s="313"/>
      <c r="J1378" s="313"/>
      <c r="K1378" s="313"/>
      <c r="L1378" s="313"/>
      <c r="M1378" s="313"/>
      <c r="N1378" s="313"/>
      <c r="O1378" s="313"/>
      <c r="P1378" s="313"/>
      <c r="Q1378" s="313"/>
      <c r="R1378" s="313">
        <v>41.1</v>
      </c>
      <c r="S1378" s="313">
        <v>0</v>
      </c>
      <c r="T1378" s="313">
        <v>70.8</v>
      </c>
    </row>
    <row r="1379" spans="1:20" ht="15" customHeight="1">
      <c r="A1379" s="313" t="s">
        <v>308</v>
      </c>
      <c r="B1379" s="313" t="s">
        <v>298</v>
      </c>
      <c r="C1379" s="313" t="s">
        <v>7</v>
      </c>
      <c r="D1379" s="313" t="s">
        <v>417</v>
      </c>
      <c r="E1379" s="313" t="s">
        <v>13</v>
      </c>
      <c r="F1379" s="313" t="s">
        <v>11</v>
      </c>
      <c r="G1379" s="313"/>
      <c r="H1379" s="313"/>
      <c r="I1379" s="313"/>
      <c r="J1379" s="313"/>
      <c r="K1379" s="313"/>
      <c r="L1379" s="313"/>
      <c r="M1379" s="313"/>
      <c r="N1379" s="313"/>
      <c r="O1379" s="313"/>
      <c r="P1379" s="313"/>
      <c r="Q1379" s="313"/>
      <c r="R1379" s="313">
        <v>26.1</v>
      </c>
      <c r="S1379" s="313">
        <v>0</v>
      </c>
      <c r="T1379" s="313">
        <v>76.2</v>
      </c>
    </row>
    <row r="1380" spans="1:20" ht="15" customHeight="1">
      <c r="A1380" s="313" t="s">
        <v>308</v>
      </c>
      <c r="B1380" s="313" t="s">
        <v>299</v>
      </c>
      <c r="C1380" s="313" t="s">
        <v>7</v>
      </c>
      <c r="D1380" s="313" t="s">
        <v>417</v>
      </c>
      <c r="E1380" s="313" t="s">
        <v>13</v>
      </c>
      <c r="F1380" s="313" t="s">
        <v>11</v>
      </c>
      <c r="G1380" s="313"/>
      <c r="H1380" s="313"/>
      <c r="I1380" s="313"/>
      <c r="J1380" s="313"/>
      <c r="K1380" s="313"/>
      <c r="L1380" s="313"/>
      <c r="M1380" s="313"/>
      <c r="N1380" s="313"/>
      <c r="O1380" s="313"/>
      <c r="P1380" s="313"/>
      <c r="Q1380" s="313"/>
      <c r="R1380" s="313">
        <v>146</v>
      </c>
      <c r="S1380" s="313">
        <v>0</v>
      </c>
      <c r="T1380" s="313">
        <v>432</v>
      </c>
    </row>
    <row r="1381" spans="1:20" ht="15" customHeight="1">
      <c r="A1381" s="313" t="s">
        <v>309</v>
      </c>
      <c r="B1381" s="313" t="s">
        <v>297</v>
      </c>
      <c r="C1381" s="313" t="s">
        <v>7</v>
      </c>
      <c r="D1381" s="313" t="s">
        <v>417</v>
      </c>
      <c r="E1381" s="313" t="s">
        <v>13</v>
      </c>
      <c r="F1381" s="313" t="s">
        <v>11</v>
      </c>
      <c r="G1381" s="313"/>
      <c r="H1381" s="313" t="s">
        <v>1000</v>
      </c>
      <c r="I1381" s="313"/>
      <c r="J1381" s="313"/>
      <c r="K1381" s="313"/>
      <c r="L1381" s="313" t="s">
        <v>1000</v>
      </c>
      <c r="M1381" s="313"/>
      <c r="N1381" s="313"/>
      <c r="O1381" s="313"/>
      <c r="P1381" s="313"/>
      <c r="Q1381" s="313"/>
      <c r="R1381" s="313">
        <v>165</v>
      </c>
      <c r="S1381" s="313">
        <v>0</v>
      </c>
      <c r="T1381" s="313">
        <v>432</v>
      </c>
    </row>
    <row r="1382" spans="1:20" ht="15" customHeight="1">
      <c r="A1382" s="313" t="s">
        <v>309</v>
      </c>
      <c r="B1382" s="313" t="s">
        <v>293</v>
      </c>
      <c r="C1382" s="313" t="s">
        <v>7</v>
      </c>
      <c r="D1382" s="313" t="s">
        <v>417</v>
      </c>
      <c r="E1382" s="313" t="s">
        <v>13</v>
      </c>
      <c r="F1382" s="313" t="s">
        <v>11</v>
      </c>
      <c r="G1382" s="313"/>
      <c r="H1382" s="313"/>
      <c r="I1382" s="313"/>
      <c r="J1382" s="313"/>
      <c r="K1382" s="313"/>
      <c r="L1382" s="313"/>
      <c r="M1382" s="313"/>
      <c r="N1382" s="313"/>
      <c r="O1382" s="313"/>
      <c r="P1382" s="313"/>
      <c r="Q1382" s="313"/>
      <c r="R1382" s="313">
        <v>165</v>
      </c>
      <c r="S1382" s="313">
        <v>0</v>
      </c>
      <c r="T1382" s="313">
        <v>432</v>
      </c>
    </row>
    <row r="1383" spans="1:20" ht="15" customHeight="1">
      <c r="A1383" s="313" t="s">
        <v>309</v>
      </c>
      <c r="B1383" s="313" t="s">
        <v>258</v>
      </c>
      <c r="C1383" s="313" t="s">
        <v>7</v>
      </c>
      <c r="D1383" s="313" t="s">
        <v>417</v>
      </c>
      <c r="E1383" s="313" t="s">
        <v>13</v>
      </c>
      <c r="F1383" s="313" t="s">
        <v>11</v>
      </c>
      <c r="G1383" s="313"/>
      <c r="H1383" s="313"/>
      <c r="I1383" s="313"/>
      <c r="J1383" s="313"/>
      <c r="K1383" s="313"/>
      <c r="L1383" s="313"/>
      <c r="M1383" s="313"/>
      <c r="N1383" s="313"/>
      <c r="O1383" s="313"/>
      <c r="P1383" s="313"/>
      <c r="Q1383" s="313"/>
      <c r="R1383" s="313">
        <v>49.8</v>
      </c>
      <c r="S1383" s="313"/>
      <c r="T1383" s="313"/>
    </row>
    <row r="1384" spans="1:20" ht="15" customHeight="1">
      <c r="A1384" s="313" t="s">
        <v>309</v>
      </c>
      <c r="B1384" s="313" t="s">
        <v>254</v>
      </c>
      <c r="C1384" s="313" t="s">
        <v>7</v>
      </c>
      <c r="D1384" s="313" t="s">
        <v>417</v>
      </c>
      <c r="E1384" s="313" t="s">
        <v>13</v>
      </c>
      <c r="F1384" s="313" t="s">
        <v>11</v>
      </c>
      <c r="G1384" s="313"/>
      <c r="H1384" s="313"/>
      <c r="I1384" s="313"/>
      <c r="J1384" s="313"/>
      <c r="K1384" s="313"/>
      <c r="L1384" s="313"/>
      <c r="M1384" s="313"/>
      <c r="N1384" s="313"/>
      <c r="O1384" s="313"/>
      <c r="P1384" s="313"/>
      <c r="Q1384" s="313"/>
      <c r="R1384" s="313">
        <v>49.8</v>
      </c>
      <c r="S1384" s="313"/>
      <c r="T1384" s="313"/>
    </row>
    <row r="1385" spans="1:20" ht="15" customHeight="1">
      <c r="A1385" s="313" t="s">
        <v>309</v>
      </c>
      <c r="B1385" s="313" t="s">
        <v>269</v>
      </c>
      <c r="C1385" s="313" t="s">
        <v>7</v>
      </c>
      <c r="D1385" s="313" t="s">
        <v>417</v>
      </c>
      <c r="E1385" s="313" t="s">
        <v>13</v>
      </c>
      <c r="F1385" s="313" t="s">
        <v>11</v>
      </c>
      <c r="G1385" s="313"/>
      <c r="H1385" s="313"/>
      <c r="I1385" s="313"/>
      <c r="J1385" s="313"/>
      <c r="K1385" s="313"/>
      <c r="L1385" s="313"/>
      <c r="M1385" s="313"/>
      <c r="N1385" s="313"/>
      <c r="O1385" s="313"/>
      <c r="P1385" s="313"/>
      <c r="Q1385" s="313"/>
      <c r="R1385" s="313">
        <v>49.8</v>
      </c>
      <c r="S1385" s="313"/>
      <c r="T1385" s="313"/>
    </row>
    <row r="1386" spans="1:20" ht="15" customHeight="1">
      <c r="A1386" s="313" t="s">
        <v>309</v>
      </c>
      <c r="B1386" s="313" t="s">
        <v>275</v>
      </c>
      <c r="C1386" s="313" t="s">
        <v>7</v>
      </c>
      <c r="D1386" s="313" t="s">
        <v>417</v>
      </c>
      <c r="E1386" s="313" t="s">
        <v>13</v>
      </c>
      <c r="F1386" s="313" t="s">
        <v>11</v>
      </c>
      <c r="G1386" s="313"/>
      <c r="H1386" s="313"/>
      <c r="I1386" s="313"/>
      <c r="J1386" s="313"/>
      <c r="K1386" s="313"/>
      <c r="L1386" s="313"/>
      <c r="M1386" s="313"/>
      <c r="N1386" s="313"/>
      <c r="O1386" s="313"/>
      <c r="P1386" s="313"/>
      <c r="Q1386" s="313"/>
      <c r="R1386" s="313">
        <v>16.600000000000001</v>
      </c>
      <c r="S1386" s="313">
        <v>0</v>
      </c>
      <c r="T1386" s="313">
        <v>49.8</v>
      </c>
    </row>
    <row r="1387" spans="1:20" ht="15" customHeight="1">
      <c r="A1387" s="313" t="s">
        <v>309</v>
      </c>
      <c r="B1387" s="313" t="s">
        <v>273</v>
      </c>
      <c r="C1387" s="313" t="s">
        <v>7</v>
      </c>
      <c r="D1387" s="313" t="s">
        <v>417</v>
      </c>
      <c r="E1387" s="313" t="s">
        <v>13</v>
      </c>
      <c r="F1387" s="313" t="s">
        <v>11</v>
      </c>
      <c r="G1387" s="313"/>
      <c r="H1387" s="313"/>
      <c r="I1387" s="313"/>
      <c r="J1387" s="313"/>
      <c r="K1387" s="313"/>
      <c r="L1387" s="313"/>
      <c r="M1387" s="313"/>
      <c r="N1387" s="313"/>
      <c r="O1387" s="313"/>
      <c r="P1387" s="313"/>
      <c r="Q1387" s="313"/>
      <c r="R1387" s="313">
        <v>16.600000000000001</v>
      </c>
      <c r="S1387" s="313">
        <v>0</v>
      </c>
      <c r="T1387" s="313">
        <v>49.8</v>
      </c>
    </row>
    <row r="1388" spans="1:20" ht="15" customHeight="1">
      <c r="A1388" s="313" t="s">
        <v>309</v>
      </c>
      <c r="B1388" s="313" t="s">
        <v>270</v>
      </c>
      <c r="C1388" s="313" t="s">
        <v>7</v>
      </c>
      <c r="D1388" s="313" t="s">
        <v>417</v>
      </c>
      <c r="E1388" s="313" t="s">
        <v>13</v>
      </c>
      <c r="F1388" s="313" t="s">
        <v>11</v>
      </c>
      <c r="G1388" s="313"/>
      <c r="H1388" s="313"/>
      <c r="I1388" s="313"/>
      <c r="J1388" s="313"/>
      <c r="K1388" s="313"/>
      <c r="L1388" s="313"/>
      <c r="M1388" s="313"/>
      <c r="N1388" s="313"/>
      <c r="O1388" s="313"/>
      <c r="P1388" s="313"/>
      <c r="Q1388" s="313"/>
      <c r="R1388" s="313">
        <v>49.8</v>
      </c>
      <c r="S1388" s="313"/>
      <c r="T1388" s="313"/>
    </row>
    <row r="1389" spans="1:20" ht="15" customHeight="1">
      <c r="A1389" s="313" t="s">
        <v>309</v>
      </c>
      <c r="B1389" s="313" t="s">
        <v>272</v>
      </c>
      <c r="C1389" s="313" t="s">
        <v>7</v>
      </c>
      <c r="D1389" s="313" t="s">
        <v>417</v>
      </c>
      <c r="E1389" s="313" t="s">
        <v>13</v>
      </c>
      <c r="F1389" s="313" t="s">
        <v>11</v>
      </c>
      <c r="G1389" s="313"/>
      <c r="H1389" s="313"/>
      <c r="I1389" s="313"/>
      <c r="J1389" s="313"/>
      <c r="K1389" s="313"/>
      <c r="L1389" s="313"/>
      <c r="M1389" s="313"/>
      <c r="N1389" s="313"/>
      <c r="O1389" s="313"/>
      <c r="P1389" s="313"/>
      <c r="Q1389" s="313"/>
      <c r="R1389" s="313">
        <v>16.600000000000001</v>
      </c>
      <c r="S1389" s="313">
        <v>0</v>
      </c>
      <c r="T1389" s="313">
        <v>49.8</v>
      </c>
    </row>
    <row r="1390" spans="1:20" ht="15" customHeight="1">
      <c r="A1390" s="313" t="s">
        <v>309</v>
      </c>
      <c r="B1390" s="313" t="s">
        <v>274</v>
      </c>
      <c r="C1390" s="313" t="s">
        <v>7</v>
      </c>
      <c r="D1390" s="313" t="s">
        <v>417</v>
      </c>
      <c r="E1390" s="313" t="s">
        <v>13</v>
      </c>
      <c r="F1390" s="313" t="s">
        <v>11</v>
      </c>
      <c r="G1390" s="313"/>
      <c r="H1390" s="313"/>
      <c r="I1390" s="313"/>
      <c r="J1390" s="313"/>
      <c r="K1390" s="313"/>
      <c r="L1390" s="313"/>
      <c r="M1390" s="313"/>
      <c r="N1390" s="313"/>
      <c r="O1390" s="313"/>
      <c r="P1390" s="313"/>
      <c r="Q1390" s="313"/>
      <c r="R1390" s="313">
        <v>16.600000000000001</v>
      </c>
      <c r="S1390" s="313">
        <v>0</v>
      </c>
      <c r="T1390" s="313">
        <v>49.8</v>
      </c>
    </row>
    <row r="1391" spans="1:20" ht="15" customHeight="1">
      <c r="A1391" s="313" t="s">
        <v>309</v>
      </c>
      <c r="B1391" s="313" t="s">
        <v>276</v>
      </c>
      <c r="C1391" s="313" t="s">
        <v>7</v>
      </c>
      <c r="D1391" s="313" t="s">
        <v>417</v>
      </c>
      <c r="E1391" s="313" t="s">
        <v>13</v>
      </c>
      <c r="F1391" s="313" t="s">
        <v>11</v>
      </c>
      <c r="G1391" s="313"/>
      <c r="H1391" s="313"/>
      <c r="I1391" s="313"/>
      <c r="J1391" s="313"/>
      <c r="K1391" s="313"/>
      <c r="L1391" s="313"/>
      <c r="M1391" s="313"/>
      <c r="N1391" s="313"/>
      <c r="O1391" s="313"/>
      <c r="P1391" s="313"/>
      <c r="Q1391" s="313"/>
      <c r="R1391" s="313">
        <v>16.600000000000001</v>
      </c>
      <c r="S1391" s="313">
        <v>0</v>
      </c>
      <c r="T1391" s="313">
        <v>49.8</v>
      </c>
    </row>
    <row r="1392" spans="1:20" ht="15" customHeight="1">
      <c r="A1392" s="313" t="s">
        <v>309</v>
      </c>
      <c r="B1392" s="313" t="s">
        <v>271</v>
      </c>
      <c r="C1392" s="313" t="s">
        <v>7</v>
      </c>
      <c r="D1392" s="313" t="s">
        <v>417</v>
      </c>
      <c r="E1392" s="313" t="s">
        <v>13</v>
      </c>
      <c r="F1392" s="313" t="s">
        <v>11</v>
      </c>
      <c r="G1392" s="313"/>
      <c r="H1392" s="313"/>
      <c r="I1392" s="313"/>
      <c r="J1392" s="313"/>
      <c r="K1392" s="313"/>
      <c r="L1392" s="313"/>
      <c r="M1392" s="313"/>
      <c r="N1392" s="313"/>
      <c r="O1392" s="313"/>
      <c r="P1392" s="313"/>
      <c r="Q1392" s="313"/>
      <c r="R1392" s="313">
        <v>16.600000000000001</v>
      </c>
      <c r="S1392" s="313">
        <v>0</v>
      </c>
      <c r="T1392" s="313">
        <v>49.8</v>
      </c>
    </row>
    <row r="1393" spans="1:20" ht="15" customHeight="1">
      <c r="A1393" s="313" t="s">
        <v>309</v>
      </c>
      <c r="B1393" s="313" t="s">
        <v>290</v>
      </c>
      <c r="C1393" s="313" t="s">
        <v>7</v>
      </c>
      <c r="D1393" s="313" t="s">
        <v>417</v>
      </c>
      <c r="E1393" s="313" t="s">
        <v>13</v>
      </c>
      <c r="F1393" s="313" t="s">
        <v>11</v>
      </c>
      <c r="G1393" s="313"/>
      <c r="H1393" s="313"/>
      <c r="I1393" s="313"/>
      <c r="J1393" s="313"/>
      <c r="K1393" s="313"/>
      <c r="L1393" s="313"/>
      <c r="M1393" s="313"/>
      <c r="N1393" s="313"/>
      <c r="O1393" s="313"/>
      <c r="P1393" s="313"/>
      <c r="Q1393" s="313"/>
      <c r="R1393" s="313">
        <v>5.58</v>
      </c>
      <c r="S1393" s="313">
        <v>0</v>
      </c>
      <c r="T1393" s="313">
        <v>23.6</v>
      </c>
    </row>
    <row r="1394" spans="1:20" ht="15" customHeight="1">
      <c r="A1394" s="313" t="s">
        <v>309</v>
      </c>
      <c r="B1394" s="313" t="s">
        <v>291</v>
      </c>
      <c r="C1394" s="313" t="s">
        <v>7</v>
      </c>
      <c r="D1394" s="313" t="s">
        <v>417</v>
      </c>
      <c r="E1394" s="313" t="s">
        <v>13</v>
      </c>
      <c r="F1394" s="313" t="s">
        <v>11</v>
      </c>
      <c r="G1394" s="313"/>
      <c r="H1394" s="313"/>
      <c r="I1394" s="313"/>
      <c r="J1394" s="313"/>
      <c r="K1394" s="313"/>
      <c r="L1394" s="313"/>
      <c r="M1394" s="313"/>
      <c r="N1394" s="313"/>
      <c r="O1394" s="313"/>
      <c r="P1394" s="313"/>
      <c r="Q1394" s="313"/>
      <c r="R1394" s="313">
        <v>22.3</v>
      </c>
      <c r="S1394" s="313">
        <v>0</v>
      </c>
      <c r="T1394" s="313">
        <v>70.8</v>
      </c>
    </row>
    <row r="1395" spans="1:20" ht="15" customHeight="1">
      <c r="A1395" s="313" t="s">
        <v>309</v>
      </c>
      <c r="B1395" s="313" t="s">
        <v>292</v>
      </c>
      <c r="C1395" s="313" t="s">
        <v>7</v>
      </c>
      <c r="D1395" s="313" t="s">
        <v>417</v>
      </c>
      <c r="E1395" s="313" t="s">
        <v>13</v>
      </c>
      <c r="F1395" s="313" t="s">
        <v>11</v>
      </c>
      <c r="G1395" s="313"/>
      <c r="H1395" s="313"/>
      <c r="I1395" s="313"/>
      <c r="J1395" s="313"/>
      <c r="K1395" s="313"/>
      <c r="L1395" s="313"/>
      <c r="M1395" s="313"/>
      <c r="N1395" s="313"/>
      <c r="O1395" s="313"/>
      <c r="P1395" s="313"/>
      <c r="Q1395" s="313"/>
      <c r="R1395" s="313">
        <v>18.2</v>
      </c>
      <c r="S1395" s="313">
        <v>0</v>
      </c>
      <c r="T1395" s="313">
        <v>59</v>
      </c>
    </row>
    <row r="1396" spans="1:20" ht="15" customHeight="1">
      <c r="A1396" s="313" t="s">
        <v>309</v>
      </c>
      <c r="B1396" s="313" t="s">
        <v>289</v>
      </c>
      <c r="C1396" s="313" t="s">
        <v>7</v>
      </c>
      <c r="D1396" s="313" t="s">
        <v>417</v>
      </c>
      <c r="E1396" s="313" t="s">
        <v>13</v>
      </c>
      <c r="F1396" s="313" t="s">
        <v>11</v>
      </c>
      <c r="G1396" s="313"/>
      <c r="H1396" s="313"/>
      <c r="I1396" s="313"/>
      <c r="J1396" s="313"/>
      <c r="K1396" s="313"/>
      <c r="L1396" s="313"/>
      <c r="M1396" s="313"/>
      <c r="N1396" s="313"/>
      <c r="O1396" s="313"/>
      <c r="P1396" s="313"/>
      <c r="Q1396" s="313"/>
      <c r="R1396" s="313">
        <v>46.1</v>
      </c>
      <c r="S1396" s="313">
        <v>0</v>
      </c>
      <c r="T1396" s="313">
        <v>70.8</v>
      </c>
    </row>
    <row r="1397" spans="1:20" ht="15" customHeight="1">
      <c r="A1397" s="313" t="s">
        <v>309</v>
      </c>
      <c r="B1397" s="313" t="s">
        <v>285</v>
      </c>
      <c r="C1397" s="313" t="s">
        <v>7</v>
      </c>
      <c r="D1397" s="313" t="s">
        <v>417</v>
      </c>
      <c r="E1397" s="313" t="s">
        <v>13</v>
      </c>
      <c r="F1397" s="313" t="s">
        <v>11</v>
      </c>
      <c r="G1397" s="313"/>
      <c r="H1397" s="313"/>
      <c r="I1397" s="313"/>
      <c r="J1397" s="313"/>
      <c r="K1397" s="313"/>
      <c r="L1397" s="313"/>
      <c r="M1397" s="313"/>
      <c r="N1397" s="313"/>
      <c r="O1397" s="313"/>
      <c r="P1397" s="313"/>
      <c r="Q1397" s="313"/>
      <c r="R1397" s="313">
        <v>46.1</v>
      </c>
      <c r="S1397" s="313">
        <v>0</v>
      </c>
      <c r="T1397" s="313">
        <v>70.8</v>
      </c>
    </row>
    <row r="1398" spans="1:20" ht="15" customHeight="1">
      <c r="A1398" s="313" t="s">
        <v>309</v>
      </c>
      <c r="B1398" s="313" t="s">
        <v>298</v>
      </c>
      <c r="C1398" s="313" t="s">
        <v>7</v>
      </c>
      <c r="D1398" s="313" t="s">
        <v>417</v>
      </c>
      <c r="E1398" s="313" t="s">
        <v>13</v>
      </c>
      <c r="F1398" s="313" t="s">
        <v>11</v>
      </c>
      <c r="G1398" s="313"/>
      <c r="H1398" s="313"/>
      <c r="I1398" s="313"/>
      <c r="J1398" s="313"/>
      <c r="K1398" s="313"/>
      <c r="L1398" s="313"/>
      <c r="M1398" s="313"/>
      <c r="N1398" s="313"/>
      <c r="O1398" s="313"/>
      <c r="P1398" s="313"/>
      <c r="Q1398" s="313"/>
      <c r="R1398" s="313">
        <v>22.6</v>
      </c>
      <c r="S1398" s="313">
        <v>0</v>
      </c>
      <c r="T1398" s="313">
        <v>76.2</v>
      </c>
    </row>
    <row r="1399" spans="1:20" ht="15" customHeight="1">
      <c r="A1399" s="313" t="s">
        <v>309</v>
      </c>
      <c r="B1399" s="313" t="s">
        <v>299</v>
      </c>
      <c r="C1399" s="313" t="s">
        <v>7</v>
      </c>
      <c r="D1399" s="313" t="s">
        <v>417</v>
      </c>
      <c r="E1399" s="313" t="s">
        <v>13</v>
      </c>
      <c r="F1399" s="313" t="s">
        <v>11</v>
      </c>
      <c r="G1399" s="313"/>
      <c r="H1399" s="313"/>
      <c r="I1399" s="313"/>
      <c r="J1399" s="313"/>
      <c r="K1399" s="313"/>
      <c r="L1399" s="313"/>
      <c r="M1399" s="313"/>
      <c r="N1399" s="313"/>
      <c r="O1399" s="313"/>
      <c r="P1399" s="313"/>
      <c r="Q1399" s="313"/>
      <c r="R1399" s="313">
        <v>143</v>
      </c>
      <c r="S1399" s="313">
        <v>0</v>
      </c>
      <c r="T1399" s="313">
        <v>432</v>
      </c>
    </row>
    <row r="1400" spans="1:20" ht="15" customHeight="1">
      <c r="A1400" s="313" t="s">
        <v>310</v>
      </c>
      <c r="B1400" s="313" t="s">
        <v>297</v>
      </c>
      <c r="C1400" s="313" t="s">
        <v>7</v>
      </c>
      <c r="D1400" s="313" t="s">
        <v>417</v>
      </c>
      <c r="E1400" s="313" t="s">
        <v>13</v>
      </c>
      <c r="F1400" s="313" t="s">
        <v>11</v>
      </c>
      <c r="G1400" s="313"/>
      <c r="H1400" s="313" t="s">
        <v>1000</v>
      </c>
      <c r="I1400" s="313"/>
      <c r="J1400" s="313"/>
      <c r="K1400" s="313"/>
      <c r="L1400" s="313" t="s">
        <v>1000</v>
      </c>
      <c r="M1400" s="313"/>
      <c r="N1400" s="313"/>
      <c r="O1400" s="313"/>
      <c r="P1400" s="313"/>
      <c r="Q1400" s="313"/>
      <c r="R1400" s="313">
        <v>0.9</v>
      </c>
      <c r="S1400" s="313">
        <v>0</v>
      </c>
      <c r="T1400" s="313">
        <v>432</v>
      </c>
    </row>
    <row r="1401" spans="1:20" ht="15" customHeight="1">
      <c r="A1401" s="313" t="s">
        <v>310</v>
      </c>
      <c r="B1401" s="313" t="s">
        <v>293</v>
      </c>
      <c r="C1401" s="313" t="s">
        <v>7</v>
      </c>
      <c r="D1401" s="313" t="s">
        <v>417</v>
      </c>
      <c r="E1401" s="313" t="s">
        <v>13</v>
      </c>
      <c r="F1401" s="313" t="s">
        <v>11</v>
      </c>
      <c r="G1401" s="313"/>
      <c r="H1401" s="313"/>
      <c r="I1401" s="313"/>
      <c r="J1401" s="313"/>
      <c r="K1401" s="313"/>
      <c r="L1401" s="313"/>
      <c r="M1401" s="313"/>
      <c r="N1401" s="313"/>
      <c r="O1401" s="313"/>
      <c r="P1401" s="313"/>
      <c r="Q1401" s="313"/>
      <c r="R1401" s="313">
        <v>0.9</v>
      </c>
      <c r="S1401" s="313">
        <v>0</v>
      </c>
      <c r="T1401" s="313">
        <v>432</v>
      </c>
    </row>
    <row r="1402" spans="1:20" ht="15" customHeight="1">
      <c r="A1402" s="313" t="s">
        <v>310</v>
      </c>
      <c r="B1402" s="313" t="s">
        <v>258</v>
      </c>
      <c r="C1402" s="313" t="s">
        <v>7</v>
      </c>
      <c r="D1402" s="313" t="s">
        <v>417</v>
      </c>
      <c r="E1402" s="313" t="s">
        <v>13</v>
      </c>
      <c r="F1402" s="313" t="s">
        <v>11</v>
      </c>
      <c r="G1402" s="313"/>
      <c r="H1402" s="313"/>
      <c r="I1402" s="313"/>
      <c r="J1402" s="313"/>
      <c r="K1402" s="313"/>
      <c r="L1402" s="313"/>
      <c r="M1402" s="313"/>
      <c r="N1402" s="313"/>
      <c r="O1402" s="313"/>
      <c r="P1402" s="313"/>
      <c r="Q1402" s="313"/>
      <c r="R1402" s="313">
        <v>397</v>
      </c>
      <c r="S1402" s="313"/>
      <c r="T1402" s="313"/>
    </row>
    <row r="1403" spans="1:20" ht="15" customHeight="1">
      <c r="A1403" s="313" t="s">
        <v>310</v>
      </c>
      <c r="B1403" s="313" t="s">
        <v>254</v>
      </c>
      <c r="C1403" s="313" t="s">
        <v>7</v>
      </c>
      <c r="D1403" s="313" t="s">
        <v>417</v>
      </c>
      <c r="E1403" s="313" t="s">
        <v>13</v>
      </c>
      <c r="F1403" s="313" t="s">
        <v>11</v>
      </c>
      <c r="G1403" s="313"/>
      <c r="H1403" s="313"/>
      <c r="I1403" s="313"/>
      <c r="J1403" s="313"/>
      <c r="K1403" s="313"/>
      <c r="L1403" s="313"/>
      <c r="M1403" s="313"/>
      <c r="N1403" s="313"/>
      <c r="O1403" s="313"/>
      <c r="P1403" s="313"/>
      <c r="Q1403" s="313"/>
      <c r="R1403" s="313">
        <v>397</v>
      </c>
      <c r="S1403" s="313"/>
      <c r="T1403" s="313"/>
    </row>
    <row r="1404" spans="1:20" ht="15" customHeight="1">
      <c r="A1404" s="313" t="s">
        <v>310</v>
      </c>
      <c r="B1404" s="313" t="s">
        <v>259</v>
      </c>
      <c r="C1404" s="313" t="s">
        <v>7</v>
      </c>
      <c r="D1404" s="313" t="s">
        <v>417</v>
      </c>
      <c r="E1404" s="313" t="s">
        <v>13</v>
      </c>
      <c r="F1404" s="313" t="s">
        <v>11</v>
      </c>
      <c r="G1404" s="313"/>
      <c r="H1404" s="313"/>
      <c r="I1404" s="313"/>
      <c r="J1404" s="313"/>
      <c r="K1404" s="313"/>
      <c r="L1404" s="313"/>
      <c r="M1404" s="313"/>
      <c r="N1404" s="313"/>
      <c r="O1404" s="313"/>
      <c r="P1404" s="313"/>
      <c r="Q1404" s="313"/>
      <c r="R1404" s="313">
        <v>397</v>
      </c>
      <c r="S1404" s="313"/>
      <c r="T1404" s="313"/>
    </row>
    <row r="1405" spans="1:20" ht="15" customHeight="1">
      <c r="A1405" s="313" t="s">
        <v>310</v>
      </c>
      <c r="B1405" s="313" t="s">
        <v>261</v>
      </c>
      <c r="C1405" s="313" t="s">
        <v>7</v>
      </c>
      <c r="D1405" s="313" t="s">
        <v>417</v>
      </c>
      <c r="E1405" s="313" t="s">
        <v>13</v>
      </c>
      <c r="F1405" s="313" t="s">
        <v>11</v>
      </c>
      <c r="G1405" s="313"/>
      <c r="H1405" s="313"/>
      <c r="I1405" s="313"/>
      <c r="J1405" s="313"/>
      <c r="K1405" s="313"/>
      <c r="L1405" s="313"/>
      <c r="M1405" s="313"/>
      <c r="N1405" s="313"/>
      <c r="O1405" s="313"/>
      <c r="P1405" s="313"/>
      <c r="Q1405" s="313"/>
      <c r="R1405" s="313">
        <v>181</v>
      </c>
      <c r="S1405" s="313">
        <v>0</v>
      </c>
      <c r="T1405" s="313">
        <v>397</v>
      </c>
    </row>
    <row r="1406" spans="1:20" ht="15" customHeight="1">
      <c r="A1406" s="313" t="s">
        <v>310</v>
      </c>
      <c r="B1406" s="313" t="s">
        <v>266</v>
      </c>
      <c r="C1406" s="313" t="s">
        <v>7</v>
      </c>
      <c r="D1406" s="313" t="s">
        <v>417</v>
      </c>
      <c r="E1406" s="313" t="s">
        <v>13</v>
      </c>
      <c r="F1406" s="313" t="s">
        <v>11</v>
      </c>
      <c r="G1406" s="313"/>
      <c r="H1406" s="313"/>
      <c r="I1406" s="313"/>
      <c r="J1406" s="313"/>
      <c r="K1406" s="313"/>
      <c r="L1406" s="313"/>
      <c r="M1406" s="313"/>
      <c r="N1406" s="313"/>
      <c r="O1406" s="313"/>
      <c r="P1406" s="313"/>
      <c r="Q1406" s="313"/>
      <c r="R1406" s="313">
        <v>217</v>
      </c>
      <c r="S1406" s="313">
        <v>0</v>
      </c>
      <c r="T1406" s="313">
        <v>397</v>
      </c>
    </row>
    <row r="1407" spans="1:20" ht="15" customHeight="1">
      <c r="A1407" s="313" t="s">
        <v>310</v>
      </c>
      <c r="B1407" s="313" t="s">
        <v>260</v>
      </c>
      <c r="C1407" s="313" t="s">
        <v>7</v>
      </c>
      <c r="D1407" s="313" t="s">
        <v>417</v>
      </c>
      <c r="E1407" s="313" t="s">
        <v>13</v>
      </c>
      <c r="F1407" s="313" t="s">
        <v>11</v>
      </c>
      <c r="G1407" s="313"/>
      <c r="H1407" s="313"/>
      <c r="I1407" s="313"/>
      <c r="J1407" s="313"/>
      <c r="K1407" s="313"/>
      <c r="L1407" s="313"/>
      <c r="M1407" s="313"/>
      <c r="N1407" s="313"/>
      <c r="O1407" s="313"/>
      <c r="P1407" s="313"/>
      <c r="Q1407" s="313"/>
      <c r="R1407" s="313">
        <v>181</v>
      </c>
      <c r="S1407" s="313">
        <v>0</v>
      </c>
      <c r="T1407" s="313">
        <v>397</v>
      </c>
    </row>
    <row r="1408" spans="1:20" ht="15" customHeight="1">
      <c r="A1408" s="313" t="s">
        <v>310</v>
      </c>
      <c r="B1408" s="313" t="s">
        <v>265</v>
      </c>
      <c r="C1408" s="313" t="s">
        <v>7</v>
      </c>
      <c r="D1408" s="313" t="s">
        <v>417</v>
      </c>
      <c r="E1408" s="313" t="s">
        <v>13</v>
      </c>
      <c r="F1408" s="313" t="s">
        <v>11</v>
      </c>
      <c r="G1408" s="313"/>
      <c r="H1408" s="313"/>
      <c r="I1408" s="313"/>
      <c r="J1408" s="313"/>
      <c r="K1408" s="313"/>
      <c r="L1408" s="313"/>
      <c r="M1408" s="313"/>
      <c r="N1408" s="313"/>
      <c r="O1408" s="313"/>
      <c r="P1408" s="313"/>
      <c r="Q1408" s="313"/>
      <c r="R1408" s="313">
        <v>217</v>
      </c>
      <c r="S1408" s="313">
        <v>0</v>
      </c>
      <c r="T1408" s="313">
        <v>397</v>
      </c>
    </row>
    <row r="1409" spans="1:20" ht="15" customHeight="1">
      <c r="A1409" s="313" t="s">
        <v>310</v>
      </c>
      <c r="B1409" s="313" t="s">
        <v>263</v>
      </c>
      <c r="C1409" s="313" t="s">
        <v>7</v>
      </c>
      <c r="D1409" s="313" t="s">
        <v>417</v>
      </c>
      <c r="E1409" s="313" t="s">
        <v>13</v>
      </c>
      <c r="F1409" s="313" t="s">
        <v>11</v>
      </c>
      <c r="G1409" s="313"/>
      <c r="H1409" s="313"/>
      <c r="I1409" s="313"/>
      <c r="J1409" s="313"/>
      <c r="K1409" s="313"/>
      <c r="L1409" s="313"/>
      <c r="M1409" s="313"/>
      <c r="N1409" s="313"/>
      <c r="O1409" s="313"/>
      <c r="P1409" s="313"/>
      <c r="Q1409" s="313"/>
      <c r="R1409" s="313">
        <v>181</v>
      </c>
      <c r="S1409" s="313">
        <v>0</v>
      </c>
      <c r="T1409" s="313">
        <v>397</v>
      </c>
    </row>
    <row r="1410" spans="1:20" ht="15" customHeight="1">
      <c r="A1410" s="313" t="s">
        <v>310</v>
      </c>
      <c r="B1410" s="313" t="s">
        <v>267</v>
      </c>
      <c r="C1410" s="313" t="s">
        <v>7</v>
      </c>
      <c r="D1410" s="313" t="s">
        <v>417</v>
      </c>
      <c r="E1410" s="313" t="s">
        <v>13</v>
      </c>
      <c r="F1410" s="313" t="s">
        <v>11</v>
      </c>
      <c r="G1410" s="313"/>
      <c r="H1410" s="313"/>
      <c r="I1410" s="313"/>
      <c r="J1410" s="313"/>
      <c r="K1410" s="313"/>
      <c r="L1410" s="313"/>
      <c r="M1410" s="313"/>
      <c r="N1410" s="313"/>
      <c r="O1410" s="313"/>
      <c r="P1410" s="313"/>
      <c r="Q1410" s="313"/>
      <c r="R1410" s="313">
        <v>108</v>
      </c>
      <c r="S1410" s="313">
        <v>0</v>
      </c>
      <c r="T1410" s="313">
        <v>397</v>
      </c>
    </row>
    <row r="1411" spans="1:20" ht="15" customHeight="1">
      <c r="A1411" s="313" t="s">
        <v>310</v>
      </c>
      <c r="B1411" s="313" t="s">
        <v>268</v>
      </c>
      <c r="C1411" s="313" t="s">
        <v>7</v>
      </c>
      <c r="D1411" s="313" t="s">
        <v>417</v>
      </c>
      <c r="E1411" s="313" t="s">
        <v>13</v>
      </c>
      <c r="F1411" s="313" t="s">
        <v>11</v>
      </c>
      <c r="G1411" s="313"/>
      <c r="H1411" s="313"/>
      <c r="I1411" s="313"/>
      <c r="J1411" s="313"/>
      <c r="K1411" s="313"/>
      <c r="L1411" s="313"/>
      <c r="M1411" s="313"/>
      <c r="N1411" s="313"/>
      <c r="O1411" s="313"/>
      <c r="P1411" s="313"/>
      <c r="Q1411" s="313"/>
      <c r="R1411" s="313">
        <v>108</v>
      </c>
      <c r="S1411" s="313">
        <v>0</v>
      </c>
      <c r="T1411" s="313">
        <v>397</v>
      </c>
    </row>
    <row r="1412" spans="1:20" ht="15" customHeight="1">
      <c r="A1412" s="313" t="s">
        <v>310</v>
      </c>
      <c r="B1412" s="313" t="s">
        <v>290</v>
      </c>
      <c r="C1412" s="313" t="s">
        <v>7</v>
      </c>
      <c r="D1412" s="313" t="s">
        <v>417</v>
      </c>
      <c r="E1412" s="313" t="s">
        <v>13</v>
      </c>
      <c r="F1412" s="313" t="s">
        <v>11</v>
      </c>
      <c r="G1412" s="313"/>
      <c r="H1412" s="313"/>
      <c r="I1412" s="313"/>
      <c r="J1412" s="313"/>
      <c r="K1412" s="313"/>
      <c r="L1412" s="313"/>
      <c r="M1412" s="313"/>
      <c r="N1412" s="313"/>
      <c r="O1412" s="313"/>
      <c r="P1412" s="313"/>
      <c r="Q1412" s="313"/>
      <c r="R1412" s="313">
        <v>1.32</v>
      </c>
      <c r="S1412" s="313">
        <v>0</v>
      </c>
      <c r="T1412" s="313">
        <v>23.6</v>
      </c>
    </row>
    <row r="1413" spans="1:20" ht="15" customHeight="1">
      <c r="A1413" s="313" t="s">
        <v>310</v>
      </c>
      <c r="B1413" s="313" t="s">
        <v>291</v>
      </c>
      <c r="C1413" s="313" t="s">
        <v>7</v>
      </c>
      <c r="D1413" s="313" t="s">
        <v>417</v>
      </c>
      <c r="E1413" s="313" t="s">
        <v>13</v>
      </c>
      <c r="F1413" s="313" t="s">
        <v>11</v>
      </c>
      <c r="G1413" s="313"/>
      <c r="H1413" s="313"/>
      <c r="I1413" s="313"/>
      <c r="J1413" s="313"/>
      <c r="K1413" s="313"/>
      <c r="L1413" s="313"/>
      <c r="M1413" s="313"/>
      <c r="N1413" s="313"/>
      <c r="O1413" s="313"/>
      <c r="P1413" s="313"/>
      <c r="Q1413" s="313"/>
      <c r="R1413" s="313">
        <v>0.42</v>
      </c>
      <c r="S1413" s="313">
        <v>0</v>
      </c>
      <c r="T1413" s="313">
        <v>70.8</v>
      </c>
    </row>
    <row r="1414" spans="1:20" ht="15" customHeight="1">
      <c r="A1414" s="313" t="s">
        <v>310</v>
      </c>
      <c r="B1414" s="313" t="s">
        <v>292</v>
      </c>
      <c r="C1414" s="313" t="s">
        <v>7</v>
      </c>
      <c r="D1414" s="313" t="s">
        <v>417</v>
      </c>
      <c r="E1414" s="313" t="s">
        <v>13</v>
      </c>
      <c r="F1414" s="313" t="s">
        <v>11</v>
      </c>
      <c r="G1414" s="313"/>
      <c r="H1414" s="313"/>
      <c r="I1414" s="313"/>
      <c r="J1414" s="313"/>
      <c r="K1414" s="313"/>
      <c r="L1414" s="313"/>
      <c r="M1414" s="313"/>
      <c r="N1414" s="313"/>
      <c r="O1414" s="313"/>
      <c r="P1414" s="313"/>
      <c r="Q1414" s="313"/>
      <c r="R1414" s="313">
        <v>0.65</v>
      </c>
      <c r="S1414" s="313">
        <v>0</v>
      </c>
      <c r="T1414" s="313">
        <v>59</v>
      </c>
    </row>
    <row r="1415" spans="1:20" ht="15" customHeight="1">
      <c r="A1415" s="313" t="s">
        <v>310</v>
      </c>
      <c r="B1415" s="313" t="s">
        <v>289</v>
      </c>
      <c r="C1415" s="313" t="s">
        <v>7</v>
      </c>
      <c r="D1415" s="313" t="s">
        <v>417</v>
      </c>
      <c r="E1415" s="313" t="s">
        <v>13</v>
      </c>
      <c r="F1415" s="313" t="s">
        <v>11</v>
      </c>
      <c r="G1415" s="313"/>
      <c r="H1415" s="313"/>
      <c r="I1415" s="313"/>
      <c r="J1415" s="313"/>
      <c r="K1415" s="313"/>
      <c r="L1415" s="313"/>
      <c r="M1415" s="313"/>
      <c r="N1415" s="313"/>
      <c r="O1415" s="313"/>
      <c r="P1415" s="313"/>
      <c r="Q1415" s="313"/>
      <c r="R1415" s="313">
        <v>2.39</v>
      </c>
      <c r="S1415" s="313">
        <v>0</v>
      </c>
      <c r="T1415" s="313">
        <v>70.8</v>
      </c>
    </row>
    <row r="1416" spans="1:20" ht="15" customHeight="1">
      <c r="A1416" s="313" t="s">
        <v>310</v>
      </c>
      <c r="B1416" s="313" t="s">
        <v>285</v>
      </c>
      <c r="C1416" s="313" t="s">
        <v>7</v>
      </c>
      <c r="D1416" s="313" t="s">
        <v>417</v>
      </c>
      <c r="E1416" s="313" t="s">
        <v>13</v>
      </c>
      <c r="F1416" s="313" t="s">
        <v>11</v>
      </c>
      <c r="G1416" s="313"/>
      <c r="H1416" s="313"/>
      <c r="I1416" s="313"/>
      <c r="J1416" s="313"/>
      <c r="K1416" s="313"/>
      <c r="L1416" s="313"/>
      <c r="M1416" s="313"/>
      <c r="N1416" s="313"/>
      <c r="O1416" s="313"/>
      <c r="P1416" s="313"/>
      <c r="Q1416" s="313"/>
      <c r="R1416" s="313">
        <v>2.39</v>
      </c>
      <c r="S1416" s="313">
        <v>0</v>
      </c>
      <c r="T1416" s="313">
        <v>70.8</v>
      </c>
    </row>
    <row r="1417" spans="1:20" ht="15" customHeight="1">
      <c r="A1417" s="313" t="s">
        <v>310</v>
      </c>
      <c r="B1417" s="313" t="s">
        <v>298</v>
      </c>
      <c r="C1417" s="313" t="s">
        <v>7</v>
      </c>
      <c r="D1417" s="313" t="s">
        <v>417</v>
      </c>
      <c r="E1417" s="313" t="s">
        <v>13</v>
      </c>
      <c r="F1417" s="313" t="s">
        <v>11</v>
      </c>
      <c r="G1417" s="313"/>
      <c r="H1417" s="313"/>
      <c r="I1417" s="313"/>
      <c r="J1417" s="313"/>
      <c r="K1417" s="313"/>
      <c r="L1417" s="313"/>
      <c r="M1417" s="313"/>
      <c r="N1417" s="313"/>
      <c r="O1417" s="313"/>
      <c r="P1417" s="313"/>
      <c r="Q1417" s="313"/>
      <c r="R1417" s="313">
        <v>0.48</v>
      </c>
      <c r="S1417" s="313">
        <v>0</v>
      </c>
      <c r="T1417" s="313">
        <v>76.2</v>
      </c>
    </row>
    <row r="1418" spans="1:20" ht="15" customHeight="1">
      <c r="A1418" s="313" t="s">
        <v>310</v>
      </c>
      <c r="B1418" s="313" t="s">
        <v>299</v>
      </c>
      <c r="C1418" s="313" t="s">
        <v>7</v>
      </c>
      <c r="D1418" s="313" t="s">
        <v>417</v>
      </c>
      <c r="E1418" s="313" t="s">
        <v>13</v>
      </c>
      <c r="F1418" s="313" t="s">
        <v>11</v>
      </c>
      <c r="G1418" s="313"/>
      <c r="H1418" s="313"/>
      <c r="I1418" s="313"/>
      <c r="J1418" s="313"/>
      <c r="K1418" s="313"/>
      <c r="L1418" s="313"/>
      <c r="M1418" s="313"/>
      <c r="N1418" s="313"/>
      <c r="O1418" s="313"/>
      <c r="P1418" s="313"/>
      <c r="Q1418" s="313"/>
      <c r="R1418" s="313">
        <v>0.42</v>
      </c>
      <c r="S1418" s="313">
        <v>0</v>
      </c>
      <c r="T1418" s="313">
        <v>432</v>
      </c>
    </row>
    <row r="1419" spans="1:20" ht="15" customHeight="1">
      <c r="A1419" s="313" t="s">
        <v>311</v>
      </c>
      <c r="B1419" s="313" t="s">
        <v>297</v>
      </c>
      <c r="C1419" s="313" t="s">
        <v>7</v>
      </c>
      <c r="D1419" s="313" t="s">
        <v>417</v>
      </c>
      <c r="E1419" s="313" t="s">
        <v>13</v>
      </c>
      <c r="F1419" s="313" t="s">
        <v>11</v>
      </c>
      <c r="G1419" s="313"/>
      <c r="H1419" s="313" t="s">
        <v>1000</v>
      </c>
      <c r="I1419" s="313"/>
      <c r="J1419" s="313"/>
      <c r="K1419" s="313"/>
      <c r="L1419" s="313" t="s">
        <v>1000</v>
      </c>
      <c r="M1419" s="313"/>
      <c r="N1419" s="313"/>
      <c r="O1419" s="313"/>
      <c r="P1419" s="313"/>
      <c r="Q1419" s="313"/>
      <c r="R1419" s="313">
        <v>169</v>
      </c>
      <c r="S1419" s="313">
        <v>0</v>
      </c>
      <c r="T1419" s="313">
        <v>432</v>
      </c>
    </row>
    <row r="1420" spans="1:20" ht="15" customHeight="1">
      <c r="A1420" s="313" t="s">
        <v>311</v>
      </c>
      <c r="B1420" s="313" t="s">
        <v>293</v>
      </c>
      <c r="C1420" s="313" t="s">
        <v>7</v>
      </c>
      <c r="D1420" s="313" t="s">
        <v>417</v>
      </c>
      <c r="E1420" s="313" t="s">
        <v>13</v>
      </c>
      <c r="F1420" s="313" t="s">
        <v>11</v>
      </c>
      <c r="G1420" s="313"/>
      <c r="H1420" s="313"/>
      <c r="I1420" s="313"/>
      <c r="J1420" s="313"/>
      <c r="K1420" s="313"/>
      <c r="L1420" s="313"/>
      <c r="M1420" s="313"/>
      <c r="N1420" s="313"/>
      <c r="O1420" s="313"/>
      <c r="P1420" s="313"/>
      <c r="Q1420" s="313"/>
      <c r="R1420" s="313">
        <v>169</v>
      </c>
      <c r="S1420" s="313">
        <v>0</v>
      </c>
      <c r="T1420" s="313">
        <v>432</v>
      </c>
    </row>
    <row r="1421" spans="1:20" ht="15" customHeight="1">
      <c r="A1421" s="313" t="s">
        <v>311</v>
      </c>
      <c r="B1421" s="313" t="s">
        <v>258</v>
      </c>
      <c r="C1421" s="313" t="s">
        <v>7</v>
      </c>
      <c r="D1421" s="313" t="s">
        <v>417</v>
      </c>
      <c r="E1421" s="313" t="s">
        <v>13</v>
      </c>
      <c r="F1421" s="313" t="s">
        <v>11</v>
      </c>
      <c r="G1421" s="313"/>
      <c r="H1421" s="313"/>
      <c r="I1421" s="313"/>
      <c r="J1421" s="313"/>
      <c r="K1421" s="313"/>
      <c r="L1421" s="313"/>
      <c r="M1421" s="313"/>
      <c r="N1421" s="313"/>
      <c r="O1421" s="313"/>
      <c r="P1421" s="313"/>
      <c r="Q1421" s="313"/>
      <c r="R1421" s="313">
        <v>21.6</v>
      </c>
      <c r="S1421" s="313"/>
      <c r="T1421" s="313"/>
    </row>
    <row r="1422" spans="1:20" ht="15" customHeight="1">
      <c r="A1422" s="313" t="s">
        <v>311</v>
      </c>
      <c r="B1422" s="313" t="s">
        <v>254</v>
      </c>
      <c r="C1422" s="313" t="s">
        <v>7</v>
      </c>
      <c r="D1422" s="313" t="s">
        <v>417</v>
      </c>
      <c r="E1422" s="313" t="s">
        <v>13</v>
      </c>
      <c r="F1422" s="313" t="s">
        <v>11</v>
      </c>
      <c r="G1422" s="313"/>
      <c r="H1422" s="313"/>
      <c r="I1422" s="313"/>
      <c r="J1422" s="313"/>
      <c r="K1422" s="313"/>
      <c r="L1422" s="313"/>
      <c r="M1422" s="313"/>
      <c r="N1422" s="313"/>
      <c r="O1422" s="313"/>
      <c r="P1422" s="313"/>
      <c r="Q1422" s="313"/>
      <c r="R1422" s="313">
        <v>21.6</v>
      </c>
      <c r="S1422" s="313"/>
      <c r="T1422" s="313"/>
    </row>
    <row r="1423" spans="1:20" ht="15" customHeight="1">
      <c r="A1423" s="313" t="s">
        <v>311</v>
      </c>
      <c r="B1423" s="313" t="s">
        <v>277</v>
      </c>
      <c r="C1423" s="313" t="s">
        <v>7</v>
      </c>
      <c r="D1423" s="313" t="s">
        <v>417</v>
      </c>
      <c r="E1423" s="313" t="s">
        <v>13</v>
      </c>
      <c r="F1423" s="313" t="s">
        <v>11</v>
      </c>
      <c r="G1423" s="313"/>
      <c r="H1423" s="313"/>
      <c r="I1423" s="313"/>
      <c r="J1423" s="313"/>
      <c r="K1423" s="313"/>
      <c r="L1423" s="313"/>
      <c r="M1423" s="313"/>
      <c r="N1423" s="313"/>
      <c r="O1423" s="313"/>
      <c r="P1423" s="313"/>
      <c r="Q1423" s="313"/>
      <c r="R1423" s="313">
        <v>21.6</v>
      </c>
      <c r="S1423" s="313"/>
      <c r="T1423" s="313"/>
    </row>
    <row r="1424" spans="1:20" ht="15" customHeight="1">
      <c r="A1424" s="313" t="s">
        <v>311</v>
      </c>
      <c r="B1424" s="313" t="s">
        <v>280</v>
      </c>
      <c r="C1424" s="313" t="s">
        <v>7</v>
      </c>
      <c r="D1424" s="313" t="s">
        <v>417</v>
      </c>
      <c r="E1424" s="313" t="s">
        <v>13</v>
      </c>
      <c r="F1424" s="313" t="s">
        <v>11</v>
      </c>
      <c r="G1424" s="313"/>
      <c r="H1424" s="313"/>
      <c r="I1424" s="313"/>
      <c r="J1424" s="313"/>
      <c r="K1424" s="313"/>
      <c r="L1424" s="313"/>
      <c r="M1424" s="313"/>
      <c r="N1424" s="313"/>
      <c r="O1424" s="313"/>
      <c r="P1424" s="313"/>
      <c r="Q1424" s="313"/>
      <c r="R1424" s="313">
        <v>21.6</v>
      </c>
      <c r="S1424" s="313"/>
      <c r="T1424" s="313"/>
    </row>
    <row r="1425" spans="1:20" ht="15" customHeight="1">
      <c r="A1425" s="313" t="s">
        <v>311</v>
      </c>
      <c r="B1425" s="313" t="s">
        <v>281</v>
      </c>
      <c r="C1425" s="313" t="s">
        <v>7</v>
      </c>
      <c r="D1425" s="313" t="s">
        <v>417</v>
      </c>
      <c r="E1425" s="313" t="s">
        <v>13</v>
      </c>
      <c r="F1425" s="313" t="s">
        <v>11</v>
      </c>
      <c r="G1425" s="313"/>
      <c r="H1425" s="313"/>
      <c r="I1425" s="313"/>
      <c r="J1425" s="313"/>
      <c r="K1425" s="313"/>
      <c r="L1425" s="313"/>
      <c r="M1425" s="313"/>
      <c r="N1425" s="313"/>
      <c r="O1425" s="313"/>
      <c r="P1425" s="313"/>
      <c r="Q1425" s="313"/>
      <c r="R1425" s="313">
        <v>21.6</v>
      </c>
      <c r="S1425" s="313"/>
      <c r="T1425" s="313"/>
    </row>
    <row r="1426" spans="1:20" ht="15" customHeight="1">
      <c r="A1426" s="313" t="s">
        <v>311</v>
      </c>
      <c r="B1426" s="313" t="s">
        <v>282</v>
      </c>
      <c r="C1426" s="313" t="s">
        <v>7</v>
      </c>
      <c r="D1426" s="313" t="s">
        <v>417</v>
      </c>
      <c r="E1426" s="313" t="s">
        <v>13</v>
      </c>
      <c r="F1426" s="313" t="s">
        <v>11</v>
      </c>
      <c r="G1426" s="313"/>
      <c r="H1426" s="313"/>
      <c r="I1426" s="313"/>
      <c r="J1426" s="313"/>
      <c r="K1426" s="313"/>
      <c r="L1426" s="313"/>
      <c r="M1426" s="313"/>
      <c r="N1426" s="313"/>
      <c r="O1426" s="313"/>
      <c r="P1426" s="313"/>
      <c r="Q1426" s="313"/>
      <c r="R1426" s="313">
        <v>21.6</v>
      </c>
      <c r="S1426" s="313"/>
      <c r="T1426" s="313"/>
    </row>
    <row r="1427" spans="1:20" ht="15" customHeight="1">
      <c r="A1427" s="313" t="s">
        <v>311</v>
      </c>
      <c r="B1427" s="313" t="s">
        <v>283</v>
      </c>
      <c r="C1427" s="313" t="s">
        <v>7</v>
      </c>
      <c r="D1427" s="313" t="s">
        <v>417</v>
      </c>
      <c r="E1427" s="313" t="s">
        <v>13</v>
      </c>
      <c r="F1427" s="313" t="s">
        <v>11</v>
      </c>
      <c r="G1427" s="313"/>
      <c r="H1427" s="313"/>
      <c r="I1427" s="313"/>
      <c r="J1427" s="313"/>
      <c r="K1427" s="313"/>
      <c r="L1427" s="313"/>
      <c r="M1427" s="313"/>
      <c r="N1427" s="313"/>
      <c r="O1427" s="313"/>
      <c r="P1427" s="313"/>
      <c r="Q1427" s="313"/>
      <c r="R1427" s="313">
        <v>21.6</v>
      </c>
      <c r="S1427" s="313"/>
      <c r="T1427" s="313"/>
    </row>
    <row r="1428" spans="1:20" ht="15" customHeight="1">
      <c r="A1428" s="313" t="s">
        <v>311</v>
      </c>
      <c r="B1428" s="313" t="s">
        <v>290</v>
      </c>
      <c r="C1428" s="313" t="s">
        <v>7</v>
      </c>
      <c r="D1428" s="313" t="s">
        <v>417</v>
      </c>
      <c r="E1428" s="313" t="s">
        <v>13</v>
      </c>
      <c r="F1428" s="313" t="s">
        <v>11</v>
      </c>
      <c r="G1428" s="313"/>
      <c r="H1428" s="313"/>
      <c r="I1428" s="313"/>
      <c r="J1428" s="313"/>
      <c r="K1428" s="313"/>
      <c r="L1428" s="313"/>
      <c r="M1428" s="313"/>
      <c r="N1428" s="313"/>
      <c r="O1428" s="313"/>
      <c r="P1428" s="313"/>
      <c r="Q1428" s="313"/>
      <c r="R1428" s="313">
        <v>11.3</v>
      </c>
      <c r="S1428" s="313">
        <v>0</v>
      </c>
      <c r="T1428" s="313">
        <v>23.6</v>
      </c>
    </row>
    <row r="1429" spans="1:20" ht="15" customHeight="1">
      <c r="A1429" s="313" t="s">
        <v>311</v>
      </c>
      <c r="B1429" s="313" t="s">
        <v>291</v>
      </c>
      <c r="C1429" s="313" t="s">
        <v>7</v>
      </c>
      <c r="D1429" s="313" t="s">
        <v>417</v>
      </c>
      <c r="E1429" s="313" t="s">
        <v>13</v>
      </c>
      <c r="F1429" s="313" t="s">
        <v>11</v>
      </c>
      <c r="G1429" s="313"/>
      <c r="H1429" s="313"/>
      <c r="I1429" s="313"/>
      <c r="J1429" s="313"/>
      <c r="K1429" s="313"/>
      <c r="L1429" s="313"/>
      <c r="M1429" s="313"/>
      <c r="N1429" s="313"/>
      <c r="O1429" s="313"/>
      <c r="P1429" s="313"/>
      <c r="Q1429" s="313"/>
      <c r="R1429" s="313">
        <v>28.3</v>
      </c>
      <c r="S1429" s="313">
        <v>0</v>
      </c>
      <c r="T1429" s="313">
        <v>70.8</v>
      </c>
    </row>
    <row r="1430" spans="1:20" ht="15" customHeight="1">
      <c r="A1430" s="313" t="s">
        <v>311</v>
      </c>
      <c r="B1430" s="313" t="s">
        <v>292</v>
      </c>
      <c r="C1430" s="313" t="s">
        <v>7</v>
      </c>
      <c r="D1430" s="313" t="s">
        <v>417</v>
      </c>
      <c r="E1430" s="313" t="s">
        <v>13</v>
      </c>
      <c r="F1430" s="313" t="s">
        <v>11</v>
      </c>
      <c r="G1430" s="313"/>
      <c r="H1430" s="313"/>
      <c r="I1430" s="313"/>
      <c r="J1430" s="313"/>
      <c r="K1430" s="313"/>
      <c r="L1430" s="313"/>
      <c r="M1430" s="313"/>
      <c r="N1430" s="313"/>
      <c r="O1430" s="313"/>
      <c r="P1430" s="313"/>
      <c r="Q1430" s="313"/>
      <c r="R1430" s="313">
        <v>24.1</v>
      </c>
      <c r="S1430" s="313">
        <v>0</v>
      </c>
      <c r="T1430" s="313">
        <v>59</v>
      </c>
    </row>
    <row r="1431" spans="1:20" ht="15" customHeight="1">
      <c r="A1431" s="313" t="s">
        <v>311</v>
      </c>
      <c r="B1431" s="313" t="s">
        <v>289</v>
      </c>
      <c r="C1431" s="313" t="s">
        <v>7</v>
      </c>
      <c r="D1431" s="313" t="s">
        <v>417</v>
      </c>
      <c r="E1431" s="313" t="s">
        <v>13</v>
      </c>
      <c r="F1431" s="313" t="s">
        <v>11</v>
      </c>
      <c r="G1431" s="313"/>
      <c r="H1431" s="313"/>
      <c r="I1431" s="313"/>
      <c r="J1431" s="313"/>
      <c r="K1431" s="313"/>
      <c r="L1431" s="313"/>
      <c r="M1431" s="313"/>
      <c r="N1431" s="313"/>
      <c r="O1431" s="313"/>
      <c r="P1431" s="313"/>
      <c r="Q1431" s="313"/>
      <c r="R1431" s="313">
        <v>63.8</v>
      </c>
      <c r="S1431" s="313">
        <v>0</v>
      </c>
      <c r="T1431" s="313">
        <v>70.8</v>
      </c>
    </row>
    <row r="1432" spans="1:20" ht="15" customHeight="1">
      <c r="A1432" s="313" t="s">
        <v>311</v>
      </c>
      <c r="B1432" s="313" t="s">
        <v>285</v>
      </c>
      <c r="C1432" s="313" t="s">
        <v>7</v>
      </c>
      <c r="D1432" s="313" t="s">
        <v>417</v>
      </c>
      <c r="E1432" s="313" t="s">
        <v>13</v>
      </c>
      <c r="F1432" s="313" t="s">
        <v>11</v>
      </c>
      <c r="G1432" s="313"/>
      <c r="H1432" s="313"/>
      <c r="I1432" s="313"/>
      <c r="J1432" s="313"/>
      <c r="K1432" s="313"/>
      <c r="L1432" s="313"/>
      <c r="M1432" s="313"/>
      <c r="N1432" s="313"/>
      <c r="O1432" s="313"/>
      <c r="P1432" s="313"/>
      <c r="Q1432" s="313"/>
      <c r="R1432" s="313">
        <v>63.8</v>
      </c>
      <c r="S1432" s="313">
        <v>0</v>
      </c>
      <c r="T1432" s="313">
        <v>70.8</v>
      </c>
    </row>
    <row r="1433" spans="1:20" ht="15" customHeight="1">
      <c r="A1433" s="313" t="s">
        <v>311</v>
      </c>
      <c r="B1433" s="313" t="s">
        <v>298</v>
      </c>
      <c r="C1433" s="313" t="s">
        <v>7</v>
      </c>
      <c r="D1433" s="313" t="s">
        <v>417</v>
      </c>
      <c r="E1433" s="313" t="s">
        <v>13</v>
      </c>
      <c r="F1433" s="313" t="s">
        <v>11</v>
      </c>
      <c r="G1433" s="313"/>
      <c r="H1433" s="313"/>
      <c r="I1433" s="313"/>
      <c r="J1433" s="313"/>
      <c r="K1433" s="313"/>
      <c r="L1433" s="313"/>
      <c r="M1433" s="313"/>
      <c r="N1433" s="313"/>
      <c r="O1433" s="313"/>
      <c r="P1433" s="313"/>
      <c r="Q1433" s="313"/>
      <c r="R1433" s="313">
        <v>27.1</v>
      </c>
      <c r="S1433" s="313">
        <v>0</v>
      </c>
      <c r="T1433" s="313">
        <v>76.2</v>
      </c>
    </row>
    <row r="1434" spans="1:20" ht="15" customHeight="1">
      <c r="A1434" s="313" t="s">
        <v>311</v>
      </c>
      <c r="B1434" s="313" t="s">
        <v>299</v>
      </c>
      <c r="C1434" s="313" t="s">
        <v>7</v>
      </c>
      <c r="D1434" s="313" t="s">
        <v>417</v>
      </c>
      <c r="E1434" s="313" t="s">
        <v>13</v>
      </c>
      <c r="F1434" s="313" t="s">
        <v>11</v>
      </c>
      <c r="G1434" s="313"/>
      <c r="H1434" s="313"/>
      <c r="I1434" s="313"/>
      <c r="J1434" s="313"/>
      <c r="K1434" s="313"/>
      <c r="L1434" s="313"/>
      <c r="M1434" s="313"/>
      <c r="N1434" s="313"/>
      <c r="O1434" s="313"/>
      <c r="P1434" s="313"/>
      <c r="Q1434" s="313"/>
      <c r="R1434" s="313">
        <v>142</v>
      </c>
      <c r="S1434" s="313">
        <v>0</v>
      </c>
      <c r="T1434" s="313">
        <v>432</v>
      </c>
    </row>
    <row r="1435" spans="1:20" ht="15" customHeight="1">
      <c r="A1435" s="313" t="s">
        <v>330</v>
      </c>
      <c r="B1435" s="313" t="s">
        <v>234</v>
      </c>
      <c r="C1435" s="313" t="s">
        <v>7</v>
      </c>
      <c r="D1435" s="313" t="s">
        <v>417</v>
      </c>
      <c r="E1435" s="313" t="s">
        <v>13</v>
      </c>
      <c r="F1435" s="313" t="s">
        <v>11</v>
      </c>
      <c r="G1435" s="313"/>
      <c r="H1435" s="313"/>
      <c r="I1435" s="313"/>
      <c r="J1435" s="313"/>
      <c r="K1435" s="313"/>
      <c r="L1435" s="313" t="s">
        <v>1006</v>
      </c>
      <c r="M1435" s="313"/>
      <c r="N1435" s="313" t="s">
        <v>1007</v>
      </c>
      <c r="O1435" s="313" t="s">
        <v>341</v>
      </c>
      <c r="P1435" s="313" t="s">
        <v>1008</v>
      </c>
      <c r="Q1435" s="313" t="s">
        <v>1009</v>
      </c>
      <c r="R1435" s="313">
        <v>118</v>
      </c>
      <c r="S1435" s="313"/>
      <c r="T1435" s="313"/>
    </row>
    <row r="1436" spans="1:20" ht="15" customHeight="1">
      <c r="A1436" s="313" t="s">
        <v>330</v>
      </c>
      <c r="B1436" s="313" t="s">
        <v>233</v>
      </c>
      <c r="C1436" s="313" t="s">
        <v>7</v>
      </c>
      <c r="D1436" s="313" t="s">
        <v>417</v>
      </c>
      <c r="E1436" s="313" t="s">
        <v>13</v>
      </c>
      <c r="F1436" s="313" t="s">
        <v>11</v>
      </c>
      <c r="G1436" s="313"/>
      <c r="H1436" s="313"/>
      <c r="I1436" s="313"/>
      <c r="J1436" s="313"/>
      <c r="K1436" s="313"/>
      <c r="L1436" s="313"/>
      <c r="M1436" s="313"/>
      <c r="N1436" s="313"/>
      <c r="O1436" s="313"/>
      <c r="P1436" s="313"/>
      <c r="Q1436" s="313"/>
      <c r="R1436" s="313">
        <v>118</v>
      </c>
      <c r="S1436" s="313"/>
      <c r="T1436" s="313"/>
    </row>
    <row r="1437" spans="1:20" ht="15" customHeight="1">
      <c r="A1437" s="313" t="s">
        <v>330</v>
      </c>
      <c r="B1437" s="313" t="s">
        <v>223</v>
      </c>
      <c r="C1437" s="313" t="s">
        <v>7</v>
      </c>
      <c r="D1437" s="313" t="s">
        <v>417</v>
      </c>
      <c r="E1437" s="313" t="s">
        <v>13</v>
      </c>
      <c r="F1437" s="313" t="s">
        <v>11</v>
      </c>
      <c r="G1437" s="313"/>
      <c r="H1437" s="313"/>
      <c r="I1437" s="313"/>
      <c r="J1437" s="313"/>
      <c r="K1437" s="313"/>
      <c r="L1437" s="313"/>
      <c r="M1437" s="313"/>
      <c r="N1437" s="313"/>
      <c r="O1437" s="313"/>
      <c r="P1437" s="313"/>
      <c r="Q1437" s="313"/>
      <c r="R1437" s="313">
        <v>118</v>
      </c>
      <c r="S1437" s="313"/>
      <c r="T1437" s="313"/>
    </row>
    <row r="1438" spans="1:20" ht="15" customHeight="1">
      <c r="A1438" s="313" t="s">
        <v>330</v>
      </c>
      <c r="B1438" s="313" t="s">
        <v>236</v>
      </c>
      <c r="C1438" s="313" t="s">
        <v>7</v>
      </c>
      <c r="D1438" s="313" t="s">
        <v>417</v>
      </c>
      <c r="E1438" s="313" t="s">
        <v>13</v>
      </c>
      <c r="F1438" s="313" t="s">
        <v>11</v>
      </c>
      <c r="G1438" s="313"/>
      <c r="H1438" s="313"/>
      <c r="I1438" s="313"/>
      <c r="J1438" s="313"/>
      <c r="K1438" s="313"/>
      <c r="L1438" s="313"/>
      <c r="M1438" s="313"/>
      <c r="N1438" s="313"/>
      <c r="O1438" s="313"/>
      <c r="P1438" s="313"/>
      <c r="Q1438" s="313"/>
      <c r="R1438" s="313">
        <v>118</v>
      </c>
      <c r="S1438" s="313"/>
      <c r="T1438" s="313"/>
    </row>
    <row r="1439" spans="1:20" ht="15" customHeight="1">
      <c r="A1439" s="313" t="s">
        <v>331</v>
      </c>
      <c r="B1439" s="313" t="s">
        <v>230</v>
      </c>
      <c r="C1439" s="313" t="s">
        <v>7</v>
      </c>
      <c r="D1439" s="313" t="s">
        <v>417</v>
      </c>
      <c r="E1439" s="313" t="s">
        <v>13</v>
      </c>
      <c r="F1439" s="313" t="s">
        <v>11</v>
      </c>
      <c r="G1439" s="313" t="s">
        <v>417</v>
      </c>
      <c r="H1439" s="313" t="s">
        <v>440</v>
      </c>
      <c r="I1439" s="313" t="s">
        <v>232</v>
      </c>
      <c r="J1439" s="313"/>
      <c r="K1439" s="313" t="s">
        <v>339</v>
      </c>
      <c r="L1439" s="313" t="s">
        <v>398</v>
      </c>
      <c r="M1439" s="313" t="s">
        <v>41</v>
      </c>
      <c r="N1439" s="313"/>
      <c r="O1439" s="313" t="s">
        <v>341</v>
      </c>
      <c r="P1439" s="313" t="s">
        <v>342</v>
      </c>
      <c r="Q1439" s="313" t="s">
        <v>343</v>
      </c>
      <c r="R1439" s="313">
        <v>38.799999999999997</v>
      </c>
      <c r="S1439" s="313"/>
      <c r="T1439" s="313"/>
    </row>
    <row r="1440" spans="1:20" ht="15" customHeight="1">
      <c r="A1440" s="313" t="s">
        <v>331</v>
      </c>
      <c r="B1440" s="313" t="s">
        <v>236</v>
      </c>
      <c r="C1440" s="313" t="s">
        <v>7</v>
      </c>
      <c r="D1440" s="313" t="s">
        <v>417</v>
      </c>
      <c r="E1440" s="313" t="s">
        <v>13</v>
      </c>
      <c r="F1440" s="313" t="s">
        <v>11</v>
      </c>
      <c r="G1440" s="313" t="s">
        <v>417</v>
      </c>
      <c r="H1440" s="313" t="s">
        <v>441</v>
      </c>
      <c r="I1440" s="313" t="s">
        <v>232</v>
      </c>
      <c r="J1440" s="313"/>
      <c r="K1440" s="313" t="s">
        <v>339</v>
      </c>
      <c r="L1440" s="313" t="s">
        <v>400</v>
      </c>
      <c r="M1440" s="313" t="s">
        <v>41</v>
      </c>
      <c r="N1440" s="313"/>
      <c r="O1440" s="313" t="s">
        <v>341</v>
      </c>
      <c r="P1440" s="313" t="s">
        <v>342</v>
      </c>
      <c r="Q1440" s="313" t="s">
        <v>343</v>
      </c>
      <c r="R1440" s="313">
        <v>4.51</v>
      </c>
      <c r="S1440" s="313"/>
      <c r="T1440" s="313"/>
    </row>
    <row r="1441" spans="1:20" ht="15" customHeight="1">
      <c r="A1441" s="313" t="s">
        <v>331</v>
      </c>
      <c r="B1441" s="313" t="s">
        <v>240</v>
      </c>
      <c r="C1441" s="313" t="s">
        <v>7</v>
      </c>
      <c r="D1441" s="313" t="s">
        <v>417</v>
      </c>
      <c r="E1441" s="313" t="s">
        <v>13</v>
      </c>
      <c r="F1441" s="313" t="s">
        <v>11</v>
      </c>
      <c r="G1441" s="313" t="s">
        <v>417</v>
      </c>
      <c r="H1441" s="313" t="s">
        <v>442</v>
      </c>
      <c r="I1441" s="313" t="s">
        <v>232</v>
      </c>
      <c r="J1441" s="313"/>
      <c r="K1441" s="313" t="s">
        <v>339</v>
      </c>
      <c r="L1441" s="313" t="s">
        <v>402</v>
      </c>
      <c r="M1441" s="313" t="s">
        <v>41</v>
      </c>
      <c r="N1441" s="313"/>
      <c r="O1441" s="313" t="s">
        <v>341</v>
      </c>
      <c r="P1441" s="313" t="s">
        <v>342</v>
      </c>
      <c r="Q1441" s="313" t="s">
        <v>343</v>
      </c>
      <c r="R1441" s="313">
        <v>24.7</v>
      </c>
      <c r="S1441" s="313"/>
      <c r="T1441" s="313"/>
    </row>
    <row r="1442" spans="1:20" ht="15" customHeight="1">
      <c r="A1442" s="313" t="s">
        <v>331</v>
      </c>
      <c r="B1442" s="313" t="s">
        <v>243</v>
      </c>
      <c r="C1442" s="313" t="s">
        <v>7</v>
      </c>
      <c r="D1442" s="313" t="s">
        <v>417</v>
      </c>
      <c r="E1442" s="313" t="s">
        <v>13</v>
      </c>
      <c r="F1442" s="313" t="s">
        <v>11</v>
      </c>
      <c r="G1442" s="313" t="s">
        <v>417</v>
      </c>
      <c r="H1442" s="313" t="s">
        <v>443</v>
      </c>
      <c r="I1442" s="313" t="s">
        <v>232</v>
      </c>
      <c r="J1442" s="313"/>
      <c r="K1442" s="313" t="s">
        <v>339</v>
      </c>
      <c r="L1442" s="313" t="s">
        <v>404</v>
      </c>
      <c r="M1442" s="313" t="s">
        <v>41</v>
      </c>
      <c r="N1442" s="313"/>
      <c r="O1442" s="313" t="s">
        <v>341</v>
      </c>
      <c r="P1442" s="313" t="s">
        <v>342</v>
      </c>
      <c r="Q1442" s="313" t="s">
        <v>343</v>
      </c>
      <c r="R1442" s="313">
        <v>302</v>
      </c>
      <c r="S1442" s="313"/>
      <c r="T1442" s="313"/>
    </row>
    <row r="1443" spans="1:20" ht="15" customHeight="1">
      <c r="A1443" s="313" t="s">
        <v>331</v>
      </c>
      <c r="B1443" s="313" t="s">
        <v>263</v>
      </c>
      <c r="C1443" s="313" t="s">
        <v>7</v>
      </c>
      <c r="D1443" s="313" t="s">
        <v>417</v>
      </c>
      <c r="E1443" s="313" t="s">
        <v>13</v>
      </c>
      <c r="F1443" s="313" t="s">
        <v>11</v>
      </c>
      <c r="G1443" s="313"/>
      <c r="H1443" s="313"/>
      <c r="I1443" s="313"/>
      <c r="J1443" s="313"/>
      <c r="K1443" s="313"/>
      <c r="L1443" s="313"/>
      <c r="M1443" s="313"/>
      <c r="N1443" s="313"/>
      <c r="O1443" s="313"/>
      <c r="P1443" s="313"/>
      <c r="Q1443" s="313"/>
      <c r="R1443" s="313">
        <v>258</v>
      </c>
      <c r="S1443" s="313">
        <v>0</v>
      </c>
      <c r="T1443" s="313">
        <v>568</v>
      </c>
    </row>
    <row r="1444" spans="1:20" ht="15" customHeight="1">
      <c r="A1444" s="313" t="s">
        <v>331</v>
      </c>
      <c r="B1444" s="313" t="s">
        <v>272</v>
      </c>
      <c r="C1444" s="313" t="s">
        <v>7</v>
      </c>
      <c r="D1444" s="313" t="s">
        <v>417</v>
      </c>
      <c r="E1444" s="313" t="s">
        <v>13</v>
      </c>
      <c r="F1444" s="313" t="s">
        <v>11</v>
      </c>
      <c r="G1444" s="313"/>
      <c r="H1444" s="313"/>
      <c r="I1444" s="313"/>
      <c r="J1444" s="313"/>
      <c r="K1444" s="313"/>
      <c r="L1444" s="313"/>
      <c r="M1444" s="313"/>
      <c r="N1444" s="313"/>
      <c r="O1444" s="313"/>
      <c r="P1444" s="313"/>
      <c r="Q1444" s="313"/>
      <c r="R1444" s="313">
        <v>12</v>
      </c>
      <c r="S1444" s="313">
        <v>0</v>
      </c>
      <c r="T1444" s="313">
        <v>35.9</v>
      </c>
    </row>
    <row r="1445" spans="1:20" ht="15" customHeight="1">
      <c r="A1445" s="313" t="s">
        <v>331</v>
      </c>
      <c r="B1445" s="313" t="s">
        <v>256</v>
      </c>
      <c r="C1445" s="313" t="s">
        <v>7</v>
      </c>
      <c r="D1445" s="313" t="s">
        <v>417</v>
      </c>
      <c r="E1445" s="313" t="s">
        <v>13</v>
      </c>
      <c r="F1445" s="313" t="s">
        <v>11</v>
      </c>
      <c r="G1445" s="313" t="s">
        <v>417</v>
      </c>
      <c r="H1445" s="313" t="s">
        <v>444</v>
      </c>
      <c r="I1445" s="313" t="s">
        <v>232</v>
      </c>
      <c r="J1445" s="313"/>
      <c r="K1445" s="313" t="s">
        <v>339</v>
      </c>
      <c r="L1445" s="313" t="s">
        <v>406</v>
      </c>
      <c r="M1445" s="313" t="s">
        <v>41</v>
      </c>
      <c r="N1445" s="313"/>
      <c r="O1445" s="313" t="s">
        <v>341</v>
      </c>
      <c r="P1445" s="313" t="s">
        <v>342</v>
      </c>
      <c r="Q1445" s="313" t="s">
        <v>343</v>
      </c>
      <c r="R1445" s="313">
        <v>24.6</v>
      </c>
      <c r="S1445" s="313"/>
      <c r="T1445" s="313"/>
    </row>
    <row r="1446" spans="1:20" ht="15" customHeight="1">
      <c r="A1446" s="313" t="s">
        <v>331</v>
      </c>
      <c r="B1446" s="313" t="s">
        <v>268</v>
      </c>
      <c r="C1446" s="313" t="s">
        <v>7</v>
      </c>
      <c r="D1446" s="313" t="s">
        <v>417</v>
      </c>
      <c r="E1446" s="313" t="s">
        <v>13</v>
      </c>
      <c r="F1446" s="313" t="s">
        <v>11</v>
      </c>
      <c r="G1446" s="313"/>
      <c r="H1446" s="313"/>
      <c r="I1446" s="313"/>
      <c r="J1446" s="313"/>
      <c r="K1446" s="313"/>
      <c r="L1446" s="313"/>
      <c r="M1446" s="313"/>
      <c r="N1446" s="313"/>
      <c r="O1446" s="313"/>
      <c r="P1446" s="313"/>
      <c r="Q1446" s="313"/>
      <c r="R1446" s="313">
        <v>155</v>
      </c>
      <c r="S1446" s="313">
        <v>0</v>
      </c>
      <c r="T1446" s="313">
        <v>568</v>
      </c>
    </row>
    <row r="1447" spans="1:20" ht="15" customHeight="1">
      <c r="A1447" s="313" t="s">
        <v>331</v>
      </c>
      <c r="B1447" s="313" t="s">
        <v>276</v>
      </c>
      <c r="C1447" s="313" t="s">
        <v>7</v>
      </c>
      <c r="D1447" s="313" t="s">
        <v>417</v>
      </c>
      <c r="E1447" s="313" t="s">
        <v>13</v>
      </c>
      <c r="F1447" s="313" t="s">
        <v>11</v>
      </c>
      <c r="G1447" s="313"/>
      <c r="H1447" s="313"/>
      <c r="I1447" s="313"/>
      <c r="J1447" s="313"/>
      <c r="K1447" s="313"/>
      <c r="L1447" s="313"/>
      <c r="M1447" s="313"/>
      <c r="N1447" s="313"/>
      <c r="O1447" s="313"/>
      <c r="P1447" s="313"/>
      <c r="Q1447" s="313"/>
      <c r="R1447" s="313">
        <v>12</v>
      </c>
      <c r="S1447" s="313">
        <v>0</v>
      </c>
      <c r="T1447" s="313">
        <v>35.9</v>
      </c>
    </row>
    <row r="1448" spans="1:20" ht="15" customHeight="1">
      <c r="A1448" s="313" t="s">
        <v>331</v>
      </c>
      <c r="B1448" s="313" t="s">
        <v>267</v>
      </c>
      <c r="C1448" s="313" t="s">
        <v>7</v>
      </c>
      <c r="D1448" s="313" t="s">
        <v>417</v>
      </c>
      <c r="E1448" s="313" t="s">
        <v>13</v>
      </c>
      <c r="F1448" s="313" t="s">
        <v>11</v>
      </c>
      <c r="G1448" s="313"/>
      <c r="H1448" s="313"/>
      <c r="I1448" s="313"/>
      <c r="J1448" s="313"/>
      <c r="K1448" s="313"/>
      <c r="L1448" s="313"/>
      <c r="M1448" s="313"/>
      <c r="N1448" s="313"/>
      <c r="O1448" s="313"/>
      <c r="P1448" s="313"/>
      <c r="Q1448" s="313"/>
      <c r="R1448" s="313">
        <v>155</v>
      </c>
      <c r="S1448" s="313">
        <v>0</v>
      </c>
      <c r="T1448" s="313">
        <v>568</v>
      </c>
    </row>
    <row r="1449" spans="1:20" ht="15" customHeight="1">
      <c r="A1449" s="313" t="s">
        <v>331</v>
      </c>
      <c r="B1449" s="313" t="s">
        <v>274</v>
      </c>
      <c r="C1449" s="313" t="s">
        <v>7</v>
      </c>
      <c r="D1449" s="313" t="s">
        <v>417</v>
      </c>
      <c r="E1449" s="313" t="s">
        <v>13</v>
      </c>
      <c r="F1449" s="313" t="s">
        <v>11</v>
      </c>
      <c r="G1449" s="313"/>
      <c r="H1449" s="313"/>
      <c r="I1449" s="313"/>
      <c r="J1449" s="313"/>
      <c r="K1449" s="313"/>
      <c r="L1449" s="313"/>
      <c r="M1449" s="313"/>
      <c r="N1449" s="313"/>
      <c r="O1449" s="313"/>
      <c r="P1449" s="313"/>
      <c r="Q1449" s="313"/>
      <c r="R1449" s="313">
        <v>12</v>
      </c>
      <c r="S1449" s="313">
        <v>0</v>
      </c>
      <c r="T1449" s="313">
        <v>35.9</v>
      </c>
    </row>
    <row r="1450" spans="1:20" ht="15" customHeight="1">
      <c r="A1450" s="313" t="s">
        <v>331</v>
      </c>
      <c r="B1450" s="313" t="s">
        <v>279</v>
      </c>
      <c r="C1450" s="313" t="s">
        <v>7</v>
      </c>
      <c r="D1450" s="313" t="s">
        <v>417</v>
      </c>
      <c r="E1450" s="313" t="s">
        <v>13</v>
      </c>
      <c r="F1450" s="313" t="s">
        <v>11</v>
      </c>
      <c r="G1450" s="313"/>
      <c r="H1450" s="313"/>
      <c r="I1450" s="313"/>
      <c r="J1450" s="313"/>
      <c r="K1450" s="313"/>
      <c r="L1450" s="313"/>
      <c r="M1450" s="313"/>
      <c r="N1450" s="313"/>
      <c r="O1450" s="313"/>
      <c r="P1450" s="313"/>
      <c r="Q1450" s="313"/>
      <c r="R1450" s="313">
        <v>61.4</v>
      </c>
      <c r="S1450" s="313"/>
      <c r="T1450" s="313"/>
    </row>
    <row r="1451" spans="1:20" ht="15" customHeight="1">
      <c r="A1451" s="313" t="s">
        <v>331</v>
      </c>
      <c r="B1451" s="313" t="s">
        <v>281</v>
      </c>
      <c r="C1451" s="313" t="s">
        <v>7</v>
      </c>
      <c r="D1451" s="313" t="s">
        <v>417</v>
      </c>
      <c r="E1451" s="313" t="s">
        <v>13</v>
      </c>
      <c r="F1451" s="313" t="s">
        <v>11</v>
      </c>
      <c r="G1451" s="313"/>
      <c r="H1451" s="313"/>
      <c r="I1451" s="313"/>
      <c r="J1451" s="313"/>
      <c r="K1451" s="313"/>
      <c r="L1451" s="313"/>
      <c r="M1451" s="313"/>
      <c r="N1451" s="313"/>
      <c r="O1451" s="313"/>
      <c r="P1451" s="313"/>
      <c r="Q1451" s="313"/>
      <c r="R1451" s="313">
        <v>52</v>
      </c>
      <c r="S1451" s="313"/>
      <c r="T1451" s="313"/>
    </row>
    <row r="1452" spans="1:20" ht="15" customHeight="1">
      <c r="A1452" s="313" t="s">
        <v>331</v>
      </c>
      <c r="B1452" s="313" t="s">
        <v>244</v>
      </c>
      <c r="C1452" s="313" t="s">
        <v>7</v>
      </c>
      <c r="D1452" s="313" t="s">
        <v>417</v>
      </c>
      <c r="E1452" s="313" t="s">
        <v>13</v>
      </c>
      <c r="F1452" s="313" t="s">
        <v>11</v>
      </c>
      <c r="G1452" s="313"/>
      <c r="H1452" s="313" t="s">
        <v>407</v>
      </c>
      <c r="I1452" s="313"/>
      <c r="J1452" s="313" t="s">
        <v>355</v>
      </c>
      <c r="K1452" s="313"/>
      <c r="L1452" s="313" t="s">
        <v>408</v>
      </c>
      <c r="M1452" s="313"/>
      <c r="N1452" s="313"/>
      <c r="O1452" s="313" t="s">
        <v>357</v>
      </c>
      <c r="P1452" s="313" t="s">
        <v>342</v>
      </c>
      <c r="Q1452" s="313" t="s">
        <v>343</v>
      </c>
      <c r="R1452" s="313">
        <v>0</v>
      </c>
      <c r="S1452" s="313"/>
      <c r="T1452" s="313"/>
    </row>
    <row r="1453" spans="1:20" ht="15" customHeight="1">
      <c r="A1453" s="313" t="s">
        <v>331</v>
      </c>
      <c r="B1453" s="313" t="s">
        <v>226</v>
      </c>
      <c r="C1453" s="313" t="s">
        <v>7</v>
      </c>
      <c r="D1453" s="313" t="s">
        <v>417</v>
      </c>
      <c r="E1453" s="313" t="s">
        <v>13</v>
      </c>
      <c r="F1453" s="313" t="s">
        <v>11</v>
      </c>
      <c r="G1453" s="313"/>
      <c r="H1453" s="313"/>
      <c r="I1453" s="313" t="s">
        <v>232</v>
      </c>
      <c r="J1453" s="313"/>
      <c r="K1453" s="313" t="s">
        <v>339</v>
      </c>
      <c r="L1453" s="313"/>
      <c r="M1453" s="313" t="s">
        <v>41</v>
      </c>
      <c r="N1453" s="313"/>
      <c r="O1453" s="313" t="s">
        <v>341</v>
      </c>
      <c r="P1453" s="313" t="s">
        <v>342</v>
      </c>
      <c r="Q1453" s="313" t="s">
        <v>343</v>
      </c>
      <c r="R1453" s="313">
        <v>38.799999999999997</v>
      </c>
      <c r="S1453" s="313"/>
      <c r="T1453" s="313"/>
    </row>
    <row r="1454" spans="1:20" ht="15" customHeight="1">
      <c r="A1454" s="313" t="s">
        <v>331</v>
      </c>
      <c r="B1454" s="313" t="s">
        <v>223</v>
      </c>
      <c r="C1454" s="313" t="s">
        <v>7</v>
      </c>
      <c r="D1454" s="313" t="s">
        <v>417</v>
      </c>
      <c r="E1454" s="313" t="s">
        <v>13</v>
      </c>
      <c r="F1454" s="313" t="s">
        <v>11</v>
      </c>
      <c r="G1454" s="313"/>
      <c r="H1454" s="313"/>
      <c r="I1454" s="313"/>
      <c r="J1454" s="313"/>
      <c r="K1454" s="313"/>
      <c r="L1454" s="313"/>
      <c r="M1454" s="313"/>
      <c r="N1454" s="313"/>
      <c r="O1454" s="313"/>
      <c r="P1454" s="313"/>
      <c r="Q1454" s="313"/>
      <c r="R1454" s="313">
        <v>370</v>
      </c>
      <c r="S1454" s="313"/>
      <c r="T1454" s="313"/>
    </row>
    <row r="1455" spans="1:20" ht="15" customHeight="1">
      <c r="A1455" s="313" t="s">
        <v>331</v>
      </c>
      <c r="B1455" s="313" t="s">
        <v>234</v>
      </c>
      <c r="C1455" s="313" t="s">
        <v>7</v>
      </c>
      <c r="D1455" s="313" t="s">
        <v>417</v>
      </c>
      <c r="E1455" s="313" t="s">
        <v>13</v>
      </c>
      <c r="F1455" s="313" t="s">
        <v>11</v>
      </c>
      <c r="G1455" s="313" t="s">
        <v>417</v>
      </c>
      <c r="H1455" s="313" t="s">
        <v>441</v>
      </c>
      <c r="I1455" s="313" t="s">
        <v>232</v>
      </c>
      <c r="J1455" s="313" t="s">
        <v>709</v>
      </c>
      <c r="K1455" s="313" t="s">
        <v>339</v>
      </c>
      <c r="L1455" s="313" t="s">
        <v>400</v>
      </c>
      <c r="M1455" s="313" t="s">
        <v>41</v>
      </c>
      <c r="N1455" s="313"/>
      <c r="O1455" s="313" t="s">
        <v>341</v>
      </c>
      <c r="P1455" s="313" t="s">
        <v>342</v>
      </c>
      <c r="Q1455" s="313" t="s">
        <v>343</v>
      </c>
      <c r="R1455" s="313">
        <v>4.51</v>
      </c>
      <c r="S1455" s="313"/>
      <c r="T1455" s="313"/>
    </row>
    <row r="1456" spans="1:20" ht="15" customHeight="1">
      <c r="A1456" s="313" t="s">
        <v>331</v>
      </c>
      <c r="B1456" s="313" t="s">
        <v>233</v>
      </c>
      <c r="C1456" s="313" t="s">
        <v>7</v>
      </c>
      <c r="D1456" s="313" t="s">
        <v>417</v>
      </c>
      <c r="E1456" s="313" t="s">
        <v>13</v>
      </c>
      <c r="F1456" s="313" t="s">
        <v>11</v>
      </c>
      <c r="G1456" s="313"/>
      <c r="H1456" s="313"/>
      <c r="I1456" s="313"/>
      <c r="J1456" s="313"/>
      <c r="K1456" s="313"/>
      <c r="L1456" s="313"/>
      <c r="M1456" s="313"/>
      <c r="N1456" s="313"/>
      <c r="O1456" s="313"/>
      <c r="P1456" s="313"/>
      <c r="Q1456" s="313"/>
      <c r="R1456" s="313">
        <v>331</v>
      </c>
      <c r="S1456" s="313"/>
      <c r="T1456" s="313"/>
    </row>
    <row r="1457" spans="1:20" ht="15" customHeight="1">
      <c r="A1457" s="313" t="s">
        <v>331</v>
      </c>
      <c r="B1457" s="313" t="s">
        <v>239</v>
      </c>
      <c r="C1457" s="313" t="s">
        <v>7</v>
      </c>
      <c r="D1457" s="313" t="s">
        <v>417</v>
      </c>
      <c r="E1457" s="313" t="s">
        <v>13</v>
      </c>
      <c r="F1457" s="313" t="s">
        <v>11</v>
      </c>
      <c r="G1457" s="313"/>
      <c r="H1457" s="313"/>
      <c r="I1457" s="313"/>
      <c r="J1457" s="313"/>
      <c r="K1457" s="313"/>
      <c r="L1457" s="313"/>
      <c r="M1457" s="313"/>
      <c r="N1457" s="313"/>
      <c r="O1457" s="313"/>
      <c r="P1457" s="313"/>
      <c r="Q1457" s="313"/>
      <c r="R1457" s="313">
        <v>24.7</v>
      </c>
      <c r="S1457" s="313"/>
      <c r="T1457" s="313"/>
    </row>
    <row r="1458" spans="1:20" ht="15" customHeight="1">
      <c r="A1458" s="313" t="s">
        <v>331</v>
      </c>
      <c r="B1458" s="313" t="s">
        <v>238</v>
      </c>
      <c r="C1458" s="313" t="s">
        <v>7</v>
      </c>
      <c r="D1458" s="313" t="s">
        <v>417</v>
      </c>
      <c r="E1458" s="313" t="s">
        <v>13</v>
      </c>
      <c r="F1458" s="313" t="s">
        <v>11</v>
      </c>
      <c r="G1458" s="313" t="s">
        <v>417</v>
      </c>
      <c r="H1458" s="313" t="s">
        <v>1010</v>
      </c>
      <c r="I1458" s="313" t="s">
        <v>232</v>
      </c>
      <c r="J1458" s="313" t="s">
        <v>709</v>
      </c>
      <c r="K1458" s="313" t="s">
        <v>339</v>
      </c>
      <c r="L1458" s="313" t="s">
        <v>1002</v>
      </c>
      <c r="M1458" s="313" t="s">
        <v>41</v>
      </c>
      <c r="N1458" s="313"/>
      <c r="O1458" s="313" t="s">
        <v>341</v>
      </c>
      <c r="P1458" s="313" t="s">
        <v>342</v>
      </c>
      <c r="Q1458" s="313" t="s">
        <v>343</v>
      </c>
      <c r="R1458" s="313">
        <v>327</v>
      </c>
      <c r="S1458" s="313"/>
      <c r="T1458" s="313"/>
    </row>
    <row r="1459" spans="1:20" ht="15" customHeight="1">
      <c r="A1459" s="313" t="s">
        <v>331</v>
      </c>
      <c r="B1459" s="313" t="s">
        <v>242</v>
      </c>
      <c r="C1459" s="313" t="s">
        <v>7</v>
      </c>
      <c r="D1459" s="313" t="s">
        <v>417</v>
      </c>
      <c r="E1459" s="313" t="s">
        <v>13</v>
      </c>
      <c r="F1459" s="313" t="s">
        <v>11</v>
      </c>
      <c r="G1459" s="313"/>
      <c r="H1459" s="313"/>
      <c r="I1459" s="313"/>
      <c r="J1459" s="313"/>
      <c r="K1459" s="313"/>
      <c r="L1459" s="313"/>
      <c r="M1459" s="313"/>
      <c r="N1459" s="313"/>
      <c r="O1459" s="313"/>
      <c r="P1459" s="313"/>
      <c r="Q1459" s="313"/>
      <c r="R1459" s="313">
        <v>302</v>
      </c>
      <c r="S1459" s="313"/>
      <c r="T1459" s="313"/>
    </row>
    <row r="1460" spans="1:20" ht="15" customHeight="1">
      <c r="A1460" s="313" t="s">
        <v>331</v>
      </c>
      <c r="B1460" s="313" t="s">
        <v>254</v>
      </c>
      <c r="C1460" s="313" t="s">
        <v>7</v>
      </c>
      <c r="D1460" s="313" t="s">
        <v>417</v>
      </c>
      <c r="E1460" s="313" t="s">
        <v>13</v>
      </c>
      <c r="F1460" s="313" t="s">
        <v>11</v>
      </c>
      <c r="G1460" s="313"/>
      <c r="H1460" s="313"/>
      <c r="I1460" s="313"/>
      <c r="J1460" s="313"/>
      <c r="K1460" s="313"/>
      <c r="L1460" s="313"/>
      <c r="M1460" s="313"/>
      <c r="N1460" s="313"/>
      <c r="O1460" s="313"/>
      <c r="P1460" s="313"/>
      <c r="Q1460" s="313"/>
      <c r="R1460" s="313">
        <v>741</v>
      </c>
      <c r="S1460" s="313"/>
      <c r="T1460" s="313"/>
    </row>
    <row r="1461" spans="1:20" ht="15" customHeight="1">
      <c r="A1461" s="313" t="s">
        <v>331</v>
      </c>
      <c r="B1461" s="313" t="s">
        <v>261</v>
      </c>
      <c r="C1461" s="313" t="s">
        <v>7</v>
      </c>
      <c r="D1461" s="313" t="s">
        <v>417</v>
      </c>
      <c r="E1461" s="313" t="s">
        <v>13</v>
      </c>
      <c r="F1461" s="313" t="s">
        <v>11</v>
      </c>
      <c r="G1461" s="313"/>
      <c r="H1461" s="313"/>
      <c r="I1461" s="313"/>
      <c r="J1461" s="313"/>
      <c r="K1461" s="313"/>
      <c r="L1461" s="313"/>
      <c r="M1461" s="313"/>
      <c r="N1461" s="313"/>
      <c r="O1461" s="313"/>
      <c r="P1461" s="313"/>
      <c r="Q1461" s="313"/>
      <c r="R1461" s="313">
        <v>258</v>
      </c>
      <c r="S1461" s="313">
        <v>0</v>
      </c>
      <c r="T1461" s="313">
        <v>568</v>
      </c>
    </row>
    <row r="1462" spans="1:20" ht="15" customHeight="1">
      <c r="A1462" s="313" t="s">
        <v>331</v>
      </c>
      <c r="B1462" s="313" t="s">
        <v>260</v>
      </c>
      <c r="C1462" s="313" t="s">
        <v>7</v>
      </c>
      <c r="D1462" s="313" t="s">
        <v>417</v>
      </c>
      <c r="E1462" s="313" t="s">
        <v>13</v>
      </c>
      <c r="F1462" s="313" t="s">
        <v>11</v>
      </c>
      <c r="G1462" s="313"/>
      <c r="H1462" s="313"/>
      <c r="I1462" s="313"/>
      <c r="J1462" s="313"/>
      <c r="K1462" s="313"/>
      <c r="L1462" s="313"/>
      <c r="M1462" s="313"/>
      <c r="N1462" s="313"/>
      <c r="O1462" s="313"/>
      <c r="P1462" s="313"/>
      <c r="Q1462" s="313"/>
      <c r="R1462" s="313">
        <v>258</v>
      </c>
      <c r="S1462" s="313">
        <v>0</v>
      </c>
      <c r="T1462" s="313">
        <v>568</v>
      </c>
    </row>
    <row r="1463" spans="1:20" ht="15" customHeight="1">
      <c r="A1463" s="313" t="s">
        <v>331</v>
      </c>
      <c r="B1463" s="313" t="s">
        <v>259</v>
      </c>
      <c r="C1463" s="313" t="s">
        <v>7</v>
      </c>
      <c r="D1463" s="313" t="s">
        <v>417</v>
      </c>
      <c r="E1463" s="313" t="s">
        <v>13</v>
      </c>
      <c r="F1463" s="313" t="s">
        <v>11</v>
      </c>
      <c r="G1463" s="313" t="s">
        <v>417</v>
      </c>
      <c r="H1463" s="313" t="s">
        <v>445</v>
      </c>
      <c r="I1463" s="313" t="s">
        <v>251</v>
      </c>
      <c r="J1463" s="313"/>
      <c r="K1463" s="313" t="s">
        <v>339</v>
      </c>
      <c r="L1463" s="313" t="s">
        <v>410</v>
      </c>
      <c r="M1463" s="313" t="s">
        <v>48</v>
      </c>
      <c r="N1463" s="313"/>
      <c r="O1463" s="313" t="s">
        <v>341</v>
      </c>
      <c r="P1463" s="313" t="s">
        <v>342</v>
      </c>
      <c r="Q1463" s="313" t="s">
        <v>343</v>
      </c>
      <c r="R1463" s="313">
        <v>568</v>
      </c>
      <c r="S1463" s="313"/>
      <c r="T1463" s="313"/>
    </row>
    <row r="1464" spans="1:20" ht="15" customHeight="1">
      <c r="A1464" s="313" t="s">
        <v>331</v>
      </c>
      <c r="B1464" s="313" t="s">
        <v>266</v>
      </c>
      <c r="C1464" s="313" t="s">
        <v>7</v>
      </c>
      <c r="D1464" s="313" t="s">
        <v>417</v>
      </c>
      <c r="E1464" s="313" t="s">
        <v>13</v>
      </c>
      <c r="F1464" s="313" t="s">
        <v>11</v>
      </c>
      <c r="G1464" s="313"/>
      <c r="H1464" s="313"/>
      <c r="I1464" s="313"/>
      <c r="J1464" s="313"/>
      <c r="K1464" s="313"/>
      <c r="L1464" s="313"/>
      <c r="M1464" s="313"/>
      <c r="N1464" s="313"/>
      <c r="O1464" s="313"/>
      <c r="P1464" s="313"/>
      <c r="Q1464" s="313"/>
      <c r="R1464" s="313">
        <v>310</v>
      </c>
      <c r="S1464" s="313">
        <v>0</v>
      </c>
      <c r="T1464" s="313">
        <v>568</v>
      </c>
    </row>
    <row r="1465" spans="1:20" ht="15" customHeight="1">
      <c r="A1465" s="313" t="s">
        <v>331</v>
      </c>
      <c r="B1465" s="313" t="s">
        <v>265</v>
      </c>
      <c r="C1465" s="313" t="s">
        <v>7</v>
      </c>
      <c r="D1465" s="313" t="s">
        <v>417</v>
      </c>
      <c r="E1465" s="313" t="s">
        <v>13</v>
      </c>
      <c r="F1465" s="313" t="s">
        <v>11</v>
      </c>
      <c r="G1465" s="313"/>
      <c r="H1465" s="313"/>
      <c r="I1465" s="313"/>
      <c r="J1465" s="313"/>
      <c r="K1465" s="313"/>
      <c r="L1465" s="313"/>
      <c r="M1465" s="313"/>
      <c r="N1465" s="313"/>
      <c r="O1465" s="313"/>
      <c r="P1465" s="313"/>
      <c r="Q1465" s="313"/>
      <c r="R1465" s="313">
        <v>310</v>
      </c>
      <c r="S1465" s="313">
        <v>0</v>
      </c>
      <c r="T1465" s="313">
        <v>568</v>
      </c>
    </row>
    <row r="1466" spans="1:20" ht="15" customHeight="1">
      <c r="A1466" s="313" t="s">
        <v>331</v>
      </c>
      <c r="B1466" s="313" t="s">
        <v>258</v>
      </c>
      <c r="C1466" s="313" t="s">
        <v>7</v>
      </c>
      <c r="D1466" s="313" t="s">
        <v>417</v>
      </c>
      <c r="E1466" s="313" t="s">
        <v>13</v>
      </c>
      <c r="F1466" s="313" t="s">
        <v>11</v>
      </c>
      <c r="G1466" s="313"/>
      <c r="H1466" s="313"/>
      <c r="I1466" s="313"/>
      <c r="J1466" s="313"/>
      <c r="K1466" s="313"/>
      <c r="L1466" s="313"/>
      <c r="M1466" s="313"/>
      <c r="N1466" s="313"/>
      <c r="O1466" s="313"/>
      <c r="P1466" s="313"/>
      <c r="Q1466" s="313"/>
      <c r="R1466" s="313">
        <v>717</v>
      </c>
      <c r="S1466" s="313"/>
      <c r="T1466" s="313"/>
    </row>
    <row r="1467" spans="1:20" ht="15" customHeight="1">
      <c r="A1467" s="313" t="s">
        <v>331</v>
      </c>
      <c r="B1467" s="313" t="s">
        <v>271</v>
      </c>
      <c r="C1467" s="313" t="s">
        <v>7</v>
      </c>
      <c r="D1467" s="313" t="s">
        <v>417</v>
      </c>
      <c r="E1467" s="313" t="s">
        <v>13</v>
      </c>
      <c r="F1467" s="313" t="s">
        <v>11</v>
      </c>
      <c r="G1467" s="313"/>
      <c r="H1467" s="313"/>
      <c r="I1467" s="313"/>
      <c r="J1467" s="313"/>
      <c r="K1467" s="313"/>
      <c r="L1467" s="313"/>
      <c r="M1467" s="313"/>
      <c r="N1467" s="313"/>
      <c r="O1467" s="313"/>
      <c r="P1467" s="313"/>
      <c r="Q1467" s="313"/>
      <c r="R1467" s="313">
        <v>12</v>
      </c>
      <c r="S1467" s="313">
        <v>0</v>
      </c>
      <c r="T1467" s="313">
        <v>35.9</v>
      </c>
    </row>
    <row r="1468" spans="1:20" ht="15" customHeight="1">
      <c r="A1468" s="313" t="s">
        <v>331</v>
      </c>
      <c r="B1468" s="313" t="s">
        <v>270</v>
      </c>
      <c r="C1468" s="313" t="s">
        <v>7</v>
      </c>
      <c r="D1468" s="313" t="s">
        <v>417</v>
      </c>
      <c r="E1468" s="313" t="s">
        <v>13</v>
      </c>
      <c r="F1468" s="313" t="s">
        <v>11</v>
      </c>
      <c r="G1468" s="313"/>
      <c r="H1468" s="313"/>
      <c r="I1468" s="313"/>
      <c r="J1468" s="313"/>
      <c r="K1468" s="313"/>
      <c r="L1468" s="313"/>
      <c r="M1468" s="313"/>
      <c r="N1468" s="313"/>
      <c r="O1468" s="313"/>
      <c r="P1468" s="313"/>
      <c r="Q1468" s="313"/>
      <c r="R1468" s="313">
        <v>35.9</v>
      </c>
      <c r="S1468" s="313"/>
      <c r="T1468" s="313"/>
    </row>
    <row r="1469" spans="1:20" ht="15" customHeight="1">
      <c r="A1469" s="313" t="s">
        <v>331</v>
      </c>
      <c r="B1469" s="313" t="s">
        <v>273</v>
      </c>
      <c r="C1469" s="313" t="s">
        <v>7</v>
      </c>
      <c r="D1469" s="313" t="s">
        <v>417</v>
      </c>
      <c r="E1469" s="313" t="s">
        <v>13</v>
      </c>
      <c r="F1469" s="313" t="s">
        <v>11</v>
      </c>
      <c r="G1469" s="313"/>
      <c r="H1469" s="313"/>
      <c r="I1469" s="313"/>
      <c r="J1469" s="313"/>
      <c r="K1469" s="313"/>
      <c r="L1469" s="313"/>
      <c r="M1469" s="313"/>
      <c r="N1469" s="313"/>
      <c r="O1469" s="313"/>
      <c r="P1469" s="313"/>
      <c r="Q1469" s="313"/>
      <c r="R1469" s="313">
        <v>12</v>
      </c>
      <c r="S1469" s="313">
        <v>0</v>
      </c>
      <c r="T1469" s="313">
        <v>35.9</v>
      </c>
    </row>
    <row r="1470" spans="1:20" ht="15" customHeight="1">
      <c r="A1470" s="313" t="s">
        <v>331</v>
      </c>
      <c r="B1470" s="313" t="s">
        <v>275</v>
      </c>
      <c r="C1470" s="313" t="s">
        <v>7</v>
      </c>
      <c r="D1470" s="313" t="s">
        <v>417</v>
      </c>
      <c r="E1470" s="313" t="s">
        <v>13</v>
      </c>
      <c r="F1470" s="313" t="s">
        <v>11</v>
      </c>
      <c r="G1470" s="313"/>
      <c r="H1470" s="313"/>
      <c r="I1470" s="313"/>
      <c r="J1470" s="313"/>
      <c r="K1470" s="313"/>
      <c r="L1470" s="313"/>
      <c r="M1470" s="313"/>
      <c r="N1470" s="313"/>
      <c r="O1470" s="313"/>
      <c r="P1470" s="313"/>
      <c r="Q1470" s="313"/>
      <c r="R1470" s="313">
        <v>12</v>
      </c>
      <c r="S1470" s="313">
        <v>0</v>
      </c>
      <c r="T1470" s="313">
        <v>35.9</v>
      </c>
    </row>
    <row r="1471" spans="1:20" ht="15" customHeight="1">
      <c r="A1471" s="313" t="s">
        <v>331</v>
      </c>
      <c r="B1471" s="313" t="s">
        <v>269</v>
      </c>
      <c r="C1471" s="313" t="s">
        <v>7</v>
      </c>
      <c r="D1471" s="313" t="s">
        <v>417</v>
      </c>
      <c r="E1471" s="313" t="s">
        <v>13</v>
      </c>
      <c r="F1471" s="313" t="s">
        <v>11</v>
      </c>
      <c r="G1471" s="313" t="s">
        <v>417</v>
      </c>
      <c r="H1471" s="313" t="s">
        <v>446</v>
      </c>
      <c r="I1471" s="313" t="s">
        <v>251</v>
      </c>
      <c r="J1471" s="313"/>
      <c r="K1471" s="313" t="s">
        <v>339</v>
      </c>
      <c r="L1471" s="313" t="s">
        <v>412</v>
      </c>
      <c r="M1471" s="313" t="s">
        <v>48</v>
      </c>
      <c r="N1471" s="313"/>
      <c r="O1471" s="313" t="s">
        <v>341</v>
      </c>
      <c r="P1471" s="313" t="s">
        <v>342</v>
      </c>
      <c r="Q1471" s="313" t="s">
        <v>343</v>
      </c>
      <c r="R1471" s="313">
        <v>35.9</v>
      </c>
      <c r="S1471" s="313"/>
      <c r="T1471" s="313"/>
    </row>
    <row r="1472" spans="1:20" ht="15" customHeight="1">
      <c r="A1472" s="313" t="s">
        <v>331</v>
      </c>
      <c r="B1472" s="313" t="s">
        <v>278</v>
      </c>
      <c r="C1472" s="313" t="s">
        <v>7</v>
      </c>
      <c r="D1472" s="313" t="s">
        <v>417</v>
      </c>
      <c r="E1472" s="313" t="s">
        <v>13</v>
      </c>
      <c r="F1472" s="313" t="s">
        <v>11</v>
      </c>
      <c r="G1472" s="313" t="s">
        <v>417</v>
      </c>
      <c r="H1472" s="313" t="s">
        <v>447</v>
      </c>
      <c r="I1472" s="313" t="s">
        <v>251</v>
      </c>
      <c r="J1472" s="313"/>
      <c r="K1472" s="313" t="s">
        <v>339</v>
      </c>
      <c r="L1472" s="313" t="s">
        <v>414</v>
      </c>
      <c r="M1472" s="313" t="s">
        <v>48</v>
      </c>
      <c r="N1472" s="313"/>
      <c r="O1472" s="313" t="s">
        <v>341</v>
      </c>
      <c r="P1472" s="313" t="s">
        <v>342</v>
      </c>
      <c r="Q1472" s="313" t="s">
        <v>343</v>
      </c>
      <c r="R1472" s="313">
        <v>61.4</v>
      </c>
      <c r="S1472" s="313"/>
      <c r="T1472" s="313"/>
    </row>
    <row r="1473" spans="1:20" ht="15" customHeight="1">
      <c r="A1473" s="313" t="s">
        <v>331</v>
      </c>
      <c r="B1473" s="313" t="s">
        <v>277</v>
      </c>
      <c r="C1473" s="313" t="s">
        <v>7</v>
      </c>
      <c r="D1473" s="313" t="s">
        <v>417</v>
      </c>
      <c r="E1473" s="313" t="s">
        <v>13</v>
      </c>
      <c r="F1473" s="313" t="s">
        <v>11</v>
      </c>
      <c r="G1473" s="313"/>
      <c r="H1473" s="313"/>
      <c r="I1473" s="313"/>
      <c r="J1473" s="313"/>
      <c r="K1473" s="313"/>
      <c r="L1473" s="313"/>
      <c r="M1473" s="313"/>
      <c r="N1473" s="313"/>
      <c r="O1473" s="313"/>
      <c r="P1473" s="313"/>
      <c r="Q1473" s="313"/>
      <c r="R1473" s="313">
        <v>113</v>
      </c>
      <c r="S1473" s="313"/>
      <c r="T1473" s="313"/>
    </row>
    <row r="1474" spans="1:20" ht="15" customHeight="1">
      <c r="A1474" s="313" t="s">
        <v>331</v>
      </c>
      <c r="B1474" s="313" t="s">
        <v>280</v>
      </c>
      <c r="C1474" s="313" t="s">
        <v>7</v>
      </c>
      <c r="D1474" s="313" t="s">
        <v>417</v>
      </c>
      <c r="E1474" s="313" t="s">
        <v>13</v>
      </c>
      <c r="F1474" s="313" t="s">
        <v>11</v>
      </c>
      <c r="G1474" s="313"/>
      <c r="H1474" s="313"/>
      <c r="I1474" s="313"/>
      <c r="J1474" s="313"/>
      <c r="K1474" s="313"/>
      <c r="L1474" s="313"/>
      <c r="M1474" s="313"/>
      <c r="N1474" s="313"/>
      <c r="O1474" s="313"/>
      <c r="P1474" s="313"/>
      <c r="Q1474" s="313"/>
      <c r="R1474" s="313">
        <v>52</v>
      </c>
      <c r="S1474" s="313"/>
      <c r="T1474" s="313"/>
    </row>
    <row r="1475" spans="1:20" ht="15" customHeight="1">
      <c r="A1475" s="313" t="s">
        <v>331</v>
      </c>
      <c r="B1475" s="313" t="s">
        <v>282</v>
      </c>
      <c r="C1475" s="313" t="s">
        <v>7</v>
      </c>
      <c r="D1475" s="313" t="s">
        <v>417</v>
      </c>
      <c r="E1475" s="313" t="s">
        <v>13</v>
      </c>
      <c r="F1475" s="313" t="s">
        <v>11</v>
      </c>
      <c r="G1475" s="313" t="s">
        <v>417</v>
      </c>
      <c r="H1475" s="313" t="s">
        <v>448</v>
      </c>
      <c r="I1475" s="313" t="s">
        <v>251</v>
      </c>
      <c r="J1475" s="313"/>
      <c r="K1475" s="313" t="s">
        <v>339</v>
      </c>
      <c r="L1475" s="313" t="s">
        <v>416</v>
      </c>
      <c r="M1475" s="313" t="s">
        <v>48</v>
      </c>
      <c r="N1475" s="313"/>
      <c r="O1475" s="313" t="s">
        <v>341</v>
      </c>
      <c r="P1475" s="313" t="s">
        <v>342</v>
      </c>
      <c r="Q1475" s="313" t="s">
        <v>343</v>
      </c>
      <c r="R1475" s="313">
        <v>52</v>
      </c>
      <c r="S1475" s="313"/>
      <c r="T1475" s="313"/>
    </row>
    <row r="1476" spans="1:20" ht="15" customHeight="1">
      <c r="A1476" s="313" t="s">
        <v>331</v>
      </c>
      <c r="B1476" s="313" t="s">
        <v>283</v>
      </c>
      <c r="C1476" s="313" t="s">
        <v>7</v>
      </c>
      <c r="D1476" s="313" t="s">
        <v>417</v>
      </c>
      <c r="E1476" s="313" t="s">
        <v>13</v>
      </c>
      <c r="F1476" s="313" t="s">
        <v>11</v>
      </c>
      <c r="G1476" s="313"/>
      <c r="H1476" s="313"/>
      <c r="I1476" s="313"/>
      <c r="J1476" s="313"/>
      <c r="K1476" s="313"/>
      <c r="L1476" s="313"/>
      <c r="M1476" s="313"/>
      <c r="N1476" s="313"/>
      <c r="O1476" s="313"/>
      <c r="P1476" s="313"/>
      <c r="Q1476" s="313"/>
      <c r="R1476" s="313">
        <v>52</v>
      </c>
      <c r="S1476" s="313"/>
      <c r="T1476" s="313"/>
    </row>
    <row r="1477" spans="1:20" ht="15" customHeight="1">
      <c r="A1477" s="313" t="s">
        <v>331</v>
      </c>
      <c r="B1477" s="313" t="s">
        <v>246</v>
      </c>
      <c r="C1477" s="313" t="s">
        <v>7</v>
      </c>
      <c r="D1477" s="313" t="s">
        <v>417</v>
      </c>
      <c r="E1477" s="313" t="s">
        <v>13</v>
      </c>
      <c r="F1477" s="313" t="s">
        <v>11</v>
      </c>
      <c r="G1477" s="313"/>
      <c r="H1477" s="313"/>
      <c r="I1477" s="313"/>
      <c r="J1477" s="313"/>
      <c r="K1477" s="313"/>
      <c r="L1477" s="313"/>
      <c r="M1477" s="313"/>
      <c r="N1477" s="313"/>
      <c r="O1477" s="313"/>
      <c r="P1477" s="313"/>
      <c r="Q1477" s="313"/>
      <c r="R1477" s="313">
        <v>24.7</v>
      </c>
      <c r="S1477" s="313"/>
      <c r="T1477" s="313"/>
    </row>
    <row r="1478" spans="1:20" ht="15" customHeight="1">
      <c r="A1478" s="313" t="s">
        <v>331</v>
      </c>
      <c r="B1478" s="313" t="s">
        <v>248</v>
      </c>
      <c r="C1478" s="313" t="s">
        <v>7</v>
      </c>
      <c r="D1478" s="313" t="s">
        <v>417</v>
      </c>
      <c r="E1478" s="313" t="s">
        <v>13</v>
      </c>
      <c r="F1478" s="313" t="s">
        <v>11</v>
      </c>
      <c r="G1478" s="313"/>
      <c r="H1478" s="313"/>
      <c r="I1478" s="313"/>
      <c r="J1478" s="313"/>
      <c r="K1478" s="313"/>
      <c r="L1478" s="313"/>
      <c r="M1478" s="313"/>
      <c r="N1478" s="313"/>
      <c r="O1478" s="313"/>
      <c r="P1478" s="313"/>
      <c r="Q1478" s="313"/>
      <c r="R1478" s="313">
        <v>302</v>
      </c>
      <c r="S1478" s="313"/>
      <c r="T1478" s="313"/>
    </row>
    <row r="1479" spans="1:20" ht="15" customHeight="1">
      <c r="A1479" s="313" t="s">
        <v>331</v>
      </c>
      <c r="B1479" s="313" t="s">
        <v>253</v>
      </c>
      <c r="C1479" s="313" t="s">
        <v>7</v>
      </c>
      <c r="D1479" s="313" t="s">
        <v>417</v>
      </c>
      <c r="E1479" s="313" t="s">
        <v>13</v>
      </c>
      <c r="F1479" s="313" t="s">
        <v>11</v>
      </c>
      <c r="G1479" s="313"/>
      <c r="H1479" s="313"/>
      <c r="I1479" s="313"/>
      <c r="J1479" s="313"/>
      <c r="K1479" s="313"/>
      <c r="L1479" s="313"/>
      <c r="M1479" s="313"/>
      <c r="N1479" s="313"/>
      <c r="O1479" s="313"/>
      <c r="P1479" s="313"/>
      <c r="Q1479" s="313"/>
      <c r="R1479" s="313">
        <v>327</v>
      </c>
      <c r="S1479" s="313"/>
      <c r="T1479" s="313"/>
    </row>
    <row r="1480" spans="1:20" ht="15" customHeight="1">
      <c r="A1480" s="313" t="s">
        <v>223</v>
      </c>
      <c r="B1480" s="313" t="s">
        <v>327</v>
      </c>
      <c r="C1480" s="313" t="s">
        <v>7</v>
      </c>
      <c r="D1480" s="313" t="s">
        <v>449</v>
      </c>
      <c r="E1480" s="313" t="s">
        <v>13</v>
      </c>
      <c r="F1480" s="313" t="s">
        <v>11</v>
      </c>
      <c r="G1480" s="313"/>
      <c r="H1480" s="313"/>
      <c r="I1480" s="313"/>
      <c r="J1480" s="313"/>
      <c r="K1480" s="313"/>
      <c r="L1480" s="313"/>
      <c r="M1480" s="313"/>
      <c r="N1480" s="313"/>
      <c r="O1480" s="313"/>
      <c r="P1480" s="313"/>
      <c r="Q1480" s="313"/>
      <c r="R1480" s="313">
        <v>476</v>
      </c>
      <c r="S1480" s="313"/>
      <c r="T1480" s="313"/>
    </row>
    <row r="1481" spans="1:20" ht="15" customHeight="1">
      <c r="A1481" s="313" t="s">
        <v>223</v>
      </c>
      <c r="B1481" s="313" t="s">
        <v>314</v>
      </c>
      <c r="C1481" s="313" t="s">
        <v>7</v>
      </c>
      <c r="D1481" s="313" t="s">
        <v>449</v>
      </c>
      <c r="E1481" s="313" t="s">
        <v>13</v>
      </c>
      <c r="F1481" s="313" t="s">
        <v>11</v>
      </c>
      <c r="G1481" s="313"/>
      <c r="H1481" s="313"/>
      <c r="I1481" s="313"/>
      <c r="J1481" s="313"/>
      <c r="K1481" s="313"/>
      <c r="L1481" s="313"/>
      <c r="M1481" s="313"/>
      <c r="N1481" s="313"/>
      <c r="O1481" s="313"/>
      <c r="P1481" s="313"/>
      <c r="Q1481" s="313"/>
      <c r="R1481" s="313">
        <v>1480</v>
      </c>
      <c r="S1481" s="313"/>
      <c r="T1481" s="313"/>
    </row>
    <row r="1482" spans="1:20" ht="15" customHeight="1">
      <c r="A1482" s="313" t="s">
        <v>223</v>
      </c>
      <c r="B1482" s="313" t="s">
        <v>315</v>
      </c>
      <c r="C1482" s="313" t="s">
        <v>7</v>
      </c>
      <c r="D1482" s="313" t="s">
        <v>449</v>
      </c>
      <c r="E1482" s="313" t="s">
        <v>13</v>
      </c>
      <c r="F1482" s="313" t="s">
        <v>11</v>
      </c>
      <c r="G1482" s="313"/>
      <c r="H1482" s="313"/>
      <c r="I1482" s="313"/>
      <c r="J1482" s="313"/>
      <c r="K1482" s="313"/>
      <c r="L1482" s="313"/>
      <c r="M1482" s="313"/>
      <c r="N1482" s="313"/>
      <c r="O1482" s="313"/>
      <c r="P1482" s="313"/>
      <c r="Q1482" s="313"/>
      <c r="R1482" s="313">
        <v>1480</v>
      </c>
      <c r="S1482" s="313"/>
      <c r="T1482" s="313"/>
    </row>
    <row r="1483" spans="1:20" ht="15" customHeight="1">
      <c r="A1483" s="313" t="s">
        <v>223</v>
      </c>
      <c r="B1483" s="313" t="s">
        <v>317</v>
      </c>
      <c r="C1483" s="313" t="s">
        <v>7</v>
      </c>
      <c r="D1483" s="313" t="s">
        <v>449</v>
      </c>
      <c r="E1483" s="313" t="s">
        <v>13</v>
      </c>
      <c r="F1483" s="313" t="s">
        <v>11</v>
      </c>
      <c r="G1483" s="313"/>
      <c r="H1483" s="313"/>
      <c r="I1483" s="313"/>
      <c r="J1483" s="313"/>
      <c r="K1483" s="313"/>
      <c r="L1483" s="313"/>
      <c r="M1483" s="313"/>
      <c r="N1483" s="313"/>
      <c r="O1483" s="313"/>
      <c r="P1483" s="313"/>
      <c r="Q1483" s="313"/>
      <c r="R1483" s="313">
        <v>48.3</v>
      </c>
      <c r="S1483" s="313">
        <v>0</v>
      </c>
      <c r="T1483" s="313">
        <v>96.6</v>
      </c>
    </row>
    <row r="1484" spans="1:20" ht="15" customHeight="1">
      <c r="A1484" s="313" t="s">
        <v>223</v>
      </c>
      <c r="B1484" s="313" t="s">
        <v>318</v>
      </c>
      <c r="C1484" s="313" t="s">
        <v>7</v>
      </c>
      <c r="D1484" s="313" t="s">
        <v>449</v>
      </c>
      <c r="E1484" s="313" t="s">
        <v>13</v>
      </c>
      <c r="F1484" s="313" t="s">
        <v>11</v>
      </c>
      <c r="G1484" s="313"/>
      <c r="H1484" s="313"/>
      <c r="I1484" s="313"/>
      <c r="J1484" s="313"/>
      <c r="K1484" s="313"/>
      <c r="L1484" s="313"/>
      <c r="M1484" s="313"/>
      <c r="N1484" s="313"/>
      <c r="O1484" s="313"/>
      <c r="P1484" s="313"/>
      <c r="Q1484" s="313"/>
      <c r="R1484" s="313">
        <v>48.3</v>
      </c>
      <c r="S1484" s="313">
        <v>0</v>
      </c>
      <c r="T1484" s="313">
        <v>96.6</v>
      </c>
    </row>
    <row r="1485" spans="1:20" ht="15" customHeight="1">
      <c r="A1485" s="313" t="s">
        <v>223</v>
      </c>
      <c r="B1485" s="313" t="s">
        <v>313</v>
      </c>
      <c r="C1485" s="313" t="s">
        <v>7</v>
      </c>
      <c r="D1485" s="313" t="s">
        <v>449</v>
      </c>
      <c r="E1485" s="313" t="s">
        <v>13</v>
      </c>
      <c r="F1485" s="313" t="s">
        <v>11</v>
      </c>
      <c r="G1485" s="313"/>
      <c r="H1485" s="313"/>
      <c r="I1485" s="313"/>
      <c r="J1485" s="313"/>
      <c r="K1485" s="313"/>
      <c r="L1485" s="313"/>
      <c r="M1485" s="313"/>
      <c r="N1485" s="313"/>
      <c r="O1485" s="313"/>
      <c r="P1485" s="313"/>
      <c r="Q1485" s="313"/>
      <c r="R1485" s="313">
        <v>1580</v>
      </c>
      <c r="S1485" s="313"/>
      <c r="T1485" s="313"/>
    </row>
    <row r="1486" spans="1:20" ht="15" customHeight="1">
      <c r="A1486" s="313" t="s">
        <v>223</v>
      </c>
      <c r="B1486" s="313" t="s">
        <v>316</v>
      </c>
      <c r="C1486" s="313" t="s">
        <v>7</v>
      </c>
      <c r="D1486" s="313" t="s">
        <v>449</v>
      </c>
      <c r="E1486" s="313" t="s">
        <v>13</v>
      </c>
      <c r="F1486" s="313" t="s">
        <v>11</v>
      </c>
      <c r="G1486" s="313"/>
      <c r="H1486" s="313"/>
      <c r="I1486" s="313"/>
      <c r="J1486" s="313"/>
      <c r="K1486" s="313"/>
      <c r="L1486" s="313"/>
      <c r="M1486" s="313"/>
      <c r="N1486" s="313"/>
      <c r="O1486" s="313"/>
      <c r="P1486" s="313"/>
      <c r="Q1486" s="313"/>
      <c r="R1486" s="313">
        <v>96.6</v>
      </c>
      <c r="S1486" s="313"/>
      <c r="T1486" s="313"/>
    </row>
    <row r="1487" spans="1:20" ht="15" customHeight="1">
      <c r="A1487" s="313" t="s">
        <v>223</v>
      </c>
      <c r="B1487" s="313" t="s">
        <v>312</v>
      </c>
      <c r="C1487" s="313" t="s">
        <v>7</v>
      </c>
      <c r="D1487" s="313" t="s">
        <v>449</v>
      </c>
      <c r="E1487" s="313" t="s">
        <v>13</v>
      </c>
      <c r="F1487" s="313" t="s">
        <v>11</v>
      </c>
      <c r="G1487" s="313"/>
      <c r="H1487" s="313"/>
      <c r="I1487" s="313"/>
      <c r="J1487" s="313"/>
      <c r="K1487" s="313"/>
      <c r="L1487" s="313"/>
      <c r="M1487" s="313"/>
      <c r="N1487" s="313"/>
      <c r="O1487" s="313"/>
      <c r="P1487" s="313"/>
      <c r="Q1487" s="313"/>
      <c r="R1487" s="313">
        <v>3060</v>
      </c>
      <c r="S1487" s="313"/>
      <c r="T1487" s="313"/>
    </row>
    <row r="1488" spans="1:20" ht="15" customHeight="1">
      <c r="A1488" s="313" t="s">
        <v>223</v>
      </c>
      <c r="B1488" s="313" t="s">
        <v>326</v>
      </c>
      <c r="C1488" s="313" t="s">
        <v>7</v>
      </c>
      <c r="D1488" s="313" t="s">
        <v>449</v>
      </c>
      <c r="E1488" s="313" t="s">
        <v>13</v>
      </c>
      <c r="F1488" s="313" t="s">
        <v>11</v>
      </c>
      <c r="G1488" s="313"/>
      <c r="H1488" s="313"/>
      <c r="I1488" s="313"/>
      <c r="J1488" s="313"/>
      <c r="K1488" s="313"/>
      <c r="L1488" s="313"/>
      <c r="M1488" s="313"/>
      <c r="N1488" s="313"/>
      <c r="O1488" s="313"/>
      <c r="P1488" s="313"/>
      <c r="Q1488" s="313"/>
      <c r="R1488" s="313">
        <v>1480</v>
      </c>
      <c r="S1488" s="313"/>
      <c r="T1488" s="313"/>
    </row>
    <row r="1489" spans="1:20" ht="15" customHeight="1">
      <c r="A1489" s="313" t="s">
        <v>223</v>
      </c>
      <c r="B1489" s="313" t="s">
        <v>332</v>
      </c>
      <c r="C1489" s="313" t="s">
        <v>7</v>
      </c>
      <c r="D1489" s="313" t="s">
        <v>449</v>
      </c>
      <c r="E1489" s="313" t="s">
        <v>13</v>
      </c>
      <c r="F1489" s="313" t="s">
        <v>11</v>
      </c>
      <c r="G1489" s="313"/>
      <c r="H1489" s="313"/>
      <c r="I1489" s="313"/>
      <c r="J1489" s="313"/>
      <c r="K1489" s="313"/>
      <c r="L1489" s="313"/>
      <c r="M1489" s="313"/>
      <c r="N1489" s="313"/>
      <c r="O1489" s="313"/>
      <c r="P1489" s="313"/>
      <c r="Q1489" s="313"/>
      <c r="R1489" s="313">
        <v>3930</v>
      </c>
      <c r="S1489" s="313"/>
      <c r="T1489" s="313"/>
    </row>
    <row r="1490" spans="1:20" ht="15" customHeight="1">
      <c r="A1490" s="313" t="s">
        <v>223</v>
      </c>
      <c r="B1490" s="313" t="s">
        <v>305</v>
      </c>
      <c r="C1490" s="313" t="s">
        <v>7</v>
      </c>
      <c r="D1490" s="313" t="s">
        <v>449</v>
      </c>
      <c r="E1490" s="313" t="s">
        <v>13</v>
      </c>
      <c r="F1490" s="313" t="s">
        <v>11</v>
      </c>
      <c r="G1490" s="313"/>
      <c r="H1490" s="313"/>
      <c r="I1490" s="313"/>
      <c r="J1490" s="313"/>
      <c r="K1490" s="313"/>
      <c r="L1490" s="313"/>
      <c r="M1490" s="313"/>
      <c r="N1490" s="313"/>
      <c r="O1490" s="313"/>
      <c r="P1490" s="313"/>
      <c r="Q1490" s="313"/>
      <c r="R1490" s="313">
        <v>2280</v>
      </c>
      <c r="S1490" s="313"/>
      <c r="T1490" s="313"/>
    </row>
    <row r="1491" spans="1:20" ht="15" customHeight="1">
      <c r="A1491" s="313" t="s">
        <v>223</v>
      </c>
      <c r="B1491" s="313" t="s">
        <v>306</v>
      </c>
      <c r="C1491" s="313" t="s">
        <v>7</v>
      </c>
      <c r="D1491" s="313" t="s">
        <v>449</v>
      </c>
      <c r="E1491" s="313" t="s">
        <v>13</v>
      </c>
      <c r="F1491" s="313" t="s">
        <v>11</v>
      </c>
      <c r="G1491" s="313"/>
      <c r="H1491" s="313"/>
      <c r="I1491" s="313"/>
      <c r="J1491" s="313"/>
      <c r="K1491" s="313"/>
      <c r="L1491" s="313"/>
      <c r="M1491" s="313"/>
      <c r="N1491" s="313"/>
      <c r="O1491" s="313"/>
      <c r="P1491" s="313"/>
      <c r="Q1491" s="313"/>
      <c r="R1491" s="313">
        <v>668</v>
      </c>
      <c r="S1491" s="313"/>
      <c r="T1491" s="313"/>
    </row>
    <row r="1492" spans="1:20" ht="15" customHeight="1">
      <c r="A1492" s="313" t="s">
        <v>223</v>
      </c>
      <c r="B1492" s="313" t="s">
        <v>307</v>
      </c>
      <c r="C1492" s="313" t="s">
        <v>7</v>
      </c>
      <c r="D1492" s="313" t="s">
        <v>449</v>
      </c>
      <c r="E1492" s="313" t="s">
        <v>13</v>
      </c>
      <c r="F1492" s="313" t="s">
        <v>11</v>
      </c>
      <c r="G1492" s="313"/>
      <c r="H1492" s="313"/>
      <c r="I1492" s="313"/>
      <c r="J1492" s="313"/>
      <c r="K1492" s="313"/>
      <c r="L1492" s="313"/>
      <c r="M1492" s="313"/>
      <c r="N1492" s="313"/>
      <c r="O1492" s="313"/>
      <c r="P1492" s="313"/>
      <c r="Q1492" s="313"/>
      <c r="R1492" s="313">
        <v>1610</v>
      </c>
      <c r="S1492" s="313"/>
      <c r="T1492" s="313"/>
    </row>
    <row r="1493" spans="1:20" ht="15" customHeight="1">
      <c r="A1493" s="313" t="s">
        <v>223</v>
      </c>
      <c r="B1493" s="313" t="s">
        <v>308</v>
      </c>
      <c r="C1493" s="313" t="s">
        <v>7</v>
      </c>
      <c r="D1493" s="313" t="s">
        <v>449</v>
      </c>
      <c r="E1493" s="313" t="s">
        <v>13</v>
      </c>
      <c r="F1493" s="313" t="s">
        <v>11</v>
      </c>
      <c r="G1493" s="313"/>
      <c r="H1493" s="313"/>
      <c r="I1493" s="313"/>
      <c r="J1493" s="313"/>
      <c r="K1493" s="313"/>
      <c r="L1493" s="313"/>
      <c r="M1493" s="313"/>
      <c r="N1493" s="313"/>
      <c r="O1493" s="313"/>
      <c r="P1493" s="313"/>
      <c r="Q1493" s="313"/>
      <c r="R1493" s="313">
        <v>225</v>
      </c>
      <c r="S1493" s="313"/>
      <c r="T1493" s="313"/>
    </row>
    <row r="1494" spans="1:20" ht="15" customHeight="1">
      <c r="A1494" s="313" t="s">
        <v>223</v>
      </c>
      <c r="B1494" s="313" t="s">
        <v>309</v>
      </c>
      <c r="C1494" s="313" t="s">
        <v>7</v>
      </c>
      <c r="D1494" s="313" t="s">
        <v>449</v>
      </c>
      <c r="E1494" s="313" t="s">
        <v>13</v>
      </c>
      <c r="F1494" s="313" t="s">
        <v>11</v>
      </c>
      <c r="G1494" s="313"/>
      <c r="H1494" s="313"/>
      <c r="I1494" s="313"/>
      <c r="J1494" s="313"/>
      <c r="K1494" s="313"/>
      <c r="L1494" s="313"/>
      <c r="M1494" s="313"/>
      <c r="N1494" s="313"/>
      <c r="O1494" s="313"/>
      <c r="P1494" s="313"/>
      <c r="Q1494" s="313"/>
      <c r="R1494" s="313">
        <v>209</v>
      </c>
      <c r="S1494" s="313"/>
      <c r="T1494" s="313"/>
    </row>
    <row r="1495" spans="1:20" ht="15" customHeight="1">
      <c r="A1495" s="313" t="s">
        <v>223</v>
      </c>
      <c r="B1495" s="313" t="s">
        <v>310</v>
      </c>
      <c r="C1495" s="313" t="s">
        <v>7</v>
      </c>
      <c r="D1495" s="313" t="s">
        <v>449</v>
      </c>
      <c r="E1495" s="313" t="s">
        <v>13</v>
      </c>
      <c r="F1495" s="313" t="s">
        <v>11</v>
      </c>
      <c r="G1495" s="313"/>
      <c r="H1495" s="313"/>
      <c r="I1495" s="313"/>
      <c r="J1495" s="313"/>
      <c r="K1495" s="313"/>
      <c r="L1495" s="313"/>
      <c r="M1495" s="313"/>
      <c r="N1495" s="313"/>
      <c r="O1495" s="313"/>
      <c r="P1495" s="313"/>
      <c r="Q1495" s="313"/>
      <c r="R1495" s="313">
        <v>1080</v>
      </c>
      <c r="S1495" s="313"/>
      <c r="T1495" s="313"/>
    </row>
    <row r="1496" spans="1:20" ht="15" customHeight="1">
      <c r="A1496" s="313" t="s">
        <v>223</v>
      </c>
      <c r="B1496" s="313" t="s">
        <v>311</v>
      </c>
      <c r="C1496" s="313" t="s">
        <v>7</v>
      </c>
      <c r="D1496" s="313" t="s">
        <v>449</v>
      </c>
      <c r="E1496" s="313" t="s">
        <v>13</v>
      </c>
      <c r="F1496" s="313" t="s">
        <v>11</v>
      </c>
      <c r="G1496" s="313"/>
      <c r="H1496" s="313"/>
      <c r="I1496" s="313"/>
      <c r="J1496" s="313"/>
      <c r="K1496" s="313"/>
      <c r="L1496" s="313"/>
      <c r="M1496" s="313"/>
      <c r="N1496" s="313"/>
      <c r="O1496" s="313"/>
      <c r="P1496" s="313"/>
      <c r="Q1496" s="313"/>
      <c r="R1496" s="313">
        <v>96.5</v>
      </c>
      <c r="S1496" s="313"/>
      <c r="T1496" s="313"/>
    </row>
    <row r="1497" spans="1:20" ht="15" customHeight="1">
      <c r="A1497" s="313" t="s">
        <v>223</v>
      </c>
      <c r="B1497" s="313" t="s">
        <v>328</v>
      </c>
      <c r="C1497" s="313" t="s">
        <v>7</v>
      </c>
      <c r="D1497" s="313" t="s">
        <v>449</v>
      </c>
      <c r="E1497" s="313" t="s">
        <v>13</v>
      </c>
      <c r="F1497" s="313" t="s">
        <v>11</v>
      </c>
      <c r="G1497" s="313"/>
      <c r="H1497" s="313"/>
      <c r="I1497" s="313"/>
      <c r="J1497" s="313"/>
      <c r="K1497" s="313"/>
      <c r="L1497" s="313"/>
      <c r="M1497" s="313"/>
      <c r="N1497" s="313"/>
      <c r="O1497" s="313"/>
      <c r="P1497" s="313"/>
      <c r="Q1497" s="313"/>
      <c r="R1497" s="313">
        <v>1000</v>
      </c>
      <c r="S1497" s="313"/>
      <c r="T1497" s="313"/>
    </row>
    <row r="1498" spans="1:20" ht="15" customHeight="1">
      <c r="A1498" s="313" t="s">
        <v>226</v>
      </c>
      <c r="B1498" s="313" t="s">
        <v>327</v>
      </c>
      <c r="C1498" s="313" t="s">
        <v>7</v>
      </c>
      <c r="D1498" s="313" t="s">
        <v>449</v>
      </c>
      <c r="E1498" s="313" t="s">
        <v>13</v>
      </c>
      <c r="F1498" s="313" t="s">
        <v>11</v>
      </c>
      <c r="G1498" s="313"/>
      <c r="H1498" s="313" t="s">
        <v>989</v>
      </c>
      <c r="I1498" s="313"/>
      <c r="J1498" s="313"/>
      <c r="K1498" s="313"/>
      <c r="L1498" s="313" t="s">
        <v>989</v>
      </c>
      <c r="M1498" s="313"/>
      <c r="N1498" s="313"/>
      <c r="O1498" s="313" t="s">
        <v>341</v>
      </c>
      <c r="P1498" s="313" t="s">
        <v>693</v>
      </c>
      <c r="Q1498" s="313" t="s">
        <v>694</v>
      </c>
      <c r="R1498" s="313">
        <v>476</v>
      </c>
      <c r="S1498" s="313"/>
      <c r="T1498" s="313"/>
    </row>
    <row r="1499" spans="1:20" ht="15" customHeight="1">
      <c r="A1499" s="313" t="s">
        <v>226</v>
      </c>
      <c r="B1499" s="313" t="s">
        <v>326</v>
      </c>
      <c r="C1499" s="313" t="s">
        <v>7</v>
      </c>
      <c r="D1499" s="313" t="s">
        <v>449</v>
      </c>
      <c r="E1499" s="313" t="s">
        <v>13</v>
      </c>
      <c r="F1499" s="313" t="s">
        <v>11</v>
      </c>
      <c r="G1499" s="313"/>
      <c r="H1499" s="313"/>
      <c r="I1499" s="313"/>
      <c r="J1499" s="313"/>
      <c r="K1499" s="313"/>
      <c r="L1499" s="313"/>
      <c r="M1499" s="313"/>
      <c r="N1499" s="313"/>
      <c r="O1499" s="313"/>
      <c r="P1499" s="313"/>
      <c r="Q1499" s="313"/>
      <c r="R1499" s="313">
        <v>476</v>
      </c>
      <c r="S1499" s="313"/>
      <c r="T1499" s="313"/>
    </row>
    <row r="1500" spans="1:20" ht="15" customHeight="1">
      <c r="A1500" s="313" t="s">
        <v>226</v>
      </c>
      <c r="B1500" s="313" t="s">
        <v>312</v>
      </c>
      <c r="C1500" s="313" t="s">
        <v>7</v>
      </c>
      <c r="D1500" s="313" t="s">
        <v>449</v>
      </c>
      <c r="E1500" s="313" t="s">
        <v>13</v>
      </c>
      <c r="F1500" s="313" t="s">
        <v>11</v>
      </c>
      <c r="G1500" s="313"/>
      <c r="H1500" s="313"/>
      <c r="I1500" s="313"/>
      <c r="J1500" s="313"/>
      <c r="K1500" s="313"/>
      <c r="L1500" s="313"/>
      <c r="M1500" s="313"/>
      <c r="N1500" s="313"/>
      <c r="O1500" s="313"/>
      <c r="P1500" s="313"/>
      <c r="Q1500" s="313"/>
      <c r="R1500" s="313">
        <v>476</v>
      </c>
      <c r="S1500" s="313"/>
      <c r="T1500" s="313"/>
    </row>
    <row r="1501" spans="1:20" ht="15" customHeight="1">
      <c r="A1501" s="313" t="s">
        <v>226</v>
      </c>
      <c r="B1501" s="313" t="s">
        <v>332</v>
      </c>
      <c r="C1501" s="313" t="s">
        <v>7</v>
      </c>
      <c r="D1501" s="313" t="s">
        <v>449</v>
      </c>
      <c r="E1501" s="313" t="s">
        <v>13</v>
      </c>
      <c r="F1501" s="313" t="s">
        <v>11</v>
      </c>
      <c r="G1501" s="313"/>
      <c r="H1501" s="313"/>
      <c r="I1501" s="313" t="s">
        <v>232</v>
      </c>
      <c r="J1501" s="313"/>
      <c r="K1501" s="313" t="s">
        <v>339</v>
      </c>
      <c r="L1501" s="313"/>
      <c r="M1501" s="313" t="s">
        <v>41</v>
      </c>
      <c r="N1501" s="313"/>
      <c r="O1501" s="313" t="s">
        <v>341</v>
      </c>
      <c r="P1501" s="313" t="s">
        <v>342</v>
      </c>
      <c r="Q1501" s="313" t="s">
        <v>343</v>
      </c>
      <c r="R1501" s="313">
        <v>235</v>
      </c>
      <c r="S1501" s="313"/>
      <c r="T1501" s="313"/>
    </row>
    <row r="1502" spans="1:20" ht="15" customHeight="1">
      <c r="A1502" s="313" t="s">
        <v>230</v>
      </c>
      <c r="B1502" s="313" t="s">
        <v>327</v>
      </c>
      <c r="C1502" s="313" t="s">
        <v>7</v>
      </c>
      <c r="D1502" s="313" t="s">
        <v>449</v>
      </c>
      <c r="E1502" s="313" t="s">
        <v>13</v>
      </c>
      <c r="F1502" s="313" t="s">
        <v>11</v>
      </c>
      <c r="G1502" s="313"/>
      <c r="H1502" s="313"/>
      <c r="I1502" s="313"/>
      <c r="J1502" s="313"/>
      <c r="K1502" s="313"/>
      <c r="L1502" s="313"/>
      <c r="M1502" s="313"/>
      <c r="N1502" s="313"/>
      <c r="O1502" s="313"/>
      <c r="P1502" s="313"/>
      <c r="Q1502" s="313"/>
      <c r="R1502" s="313">
        <v>476</v>
      </c>
      <c r="S1502" s="313"/>
      <c r="T1502" s="313"/>
    </row>
    <row r="1503" spans="1:20" ht="15" customHeight="1">
      <c r="A1503" s="313" t="s">
        <v>230</v>
      </c>
      <c r="B1503" s="313" t="s">
        <v>326</v>
      </c>
      <c r="C1503" s="313" t="s">
        <v>7</v>
      </c>
      <c r="D1503" s="313" t="s">
        <v>449</v>
      </c>
      <c r="E1503" s="313" t="s">
        <v>13</v>
      </c>
      <c r="F1503" s="313" t="s">
        <v>11</v>
      </c>
      <c r="G1503" s="313"/>
      <c r="H1503" s="313"/>
      <c r="I1503" s="313"/>
      <c r="J1503" s="313"/>
      <c r="K1503" s="313"/>
      <c r="L1503" s="313"/>
      <c r="M1503" s="313"/>
      <c r="N1503" s="313"/>
      <c r="O1503" s="313"/>
      <c r="P1503" s="313"/>
      <c r="Q1503" s="313"/>
      <c r="R1503" s="313">
        <v>476</v>
      </c>
      <c r="S1503" s="313"/>
      <c r="T1503" s="313"/>
    </row>
    <row r="1504" spans="1:20" ht="15" customHeight="1">
      <c r="A1504" s="313" t="s">
        <v>230</v>
      </c>
      <c r="B1504" s="313" t="s">
        <v>312</v>
      </c>
      <c r="C1504" s="313" t="s">
        <v>7</v>
      </c>
      <c r="D1504" s="313" t="s">
        <v>449</v>
      </c>
      <c r="E1504" s="313" t="s">
        <v>13</v>
      </c>
      <c r="F1504" s="313" t="s">
        <v>11</v>
      </c>
      <c r="G1504" s="313"/>
      <c r="H1504" s="313"/>
      <c r="I1504" s="313"/>
      <c r="J1504" s="313"/>
      <c r="K1504" s="313"/>
      <c r="L1504" s="313"/>
      <c r="M1504" s="313"/>
      <c r="N1504" s="313"/>
      <c r="O1504" s="313"/>
      <c r="P1504" s="313"/>
      <c r="Q1504" s="313"/>
      <c r="R1504" s="313">
        <v>476</v>
      </c>
      <c r="S1504" s="313"/>
      <c r="T1504" s="313"/>
    </row>
    <row r="1505" spans="1:20" ht="15" customHeight="1">
      <c r="A1505" s="313" t="s">
        <v>230</v>
      </c>
      <c r="B1505" s="313" t="s">
        <v>332</v>
      </c>
      <c r="C1505" s="313" t="s">
        <v>7</v>
      </c>
      <c r="D1505" s="313" t="s">
        <v>449</v>
      </c>
      <c r="E1505" s="313" t="s">
        <v>13</v>
      </c>
      <c r="F1505" s="313" t="s">
        <v>11</v>
      </c>
      <c r="G1505" s="313" t="s">
        <v>449</v>
      </c>
      <c r="H1505" s="313" t="s">
        <v>450</v>
      </c>
      <c r="I1505" s="313" t="s">
        <v>232</v>
      </c>
      <c r="J1505" s="313"/>
      <c r="K1505" s="313" t="s">
        <v>339</v>
      </c>
      <c r="L1505" s="313" t="s">
        <v>340</v>
      </c>
      <c r="M1505" s="313" t="s">
        <v>41</v>
      </c>
      <c r="N1505" s="313"/>
      <c r="O1505" s="313" t="s">
        <v>341</v>
      </c>
      <c r="P1505" s="313" t="s">
        <v>342</v>
      </c>
      <c r="Q1505" s="313" t="s">
        <v>343</v>
      </c>
      <c r="R1505" s="313">
        <v>235</v>
      </c>
      <c r="S1505" s="313"/>
      <c r="T1505" s="313"/>
    </row>
    <row r="1506" spans="1:20" ht="15" customHeight="1">
      <c r="A1506" s="313" t="s">
        <v>233</v>
      </c>
      <c r="B1506" s="313" t="s">
        <v>314</v>
      </c>
      <c r="C1506" s="313" t="s">
        <v>7</v>
      </c>
      <c r="D1506" s="313" t="s">
        <v>449</v>
      </c>
      <c r="E1506" s="313" t="s">
        <v>13</v>
      </c>
      <c r="F1506" s="313" t="s">
        <v>11</v>
      </c>
      <c r="G1506" s="313"/>
      <c r="H1506" s="313"/>
      <c r="I1506" s="313"/>
      <c r="J1506" s="313"/>
      <c r="K1506" s="313"/>
      <c r="L1506" s="313"/>
      <c r="M1506" s="313"/>
      <c r="N1506" s="313"/>
      <c r="O1506" s="313"/>
      <c r="P1506" s="313"/>
      <c r="Q1506" s="313"/>
      <c r="R1506" s="313">
        <v>1480</v>
      </c>
      <c r="S1506" s="313"/>
      <c r="T1506" s="313"/>
    </row>
    <row r="1507" spans="1:20" ht="15" customHeight="1">
      <c r="A1507" s="313" t="s">
        <v>233</v>
      </c>
      <c r="B1507" s="313" t="s">
        <v>315</v>
      </c>
      <c r="C1507" s="313" t="s">
        <v>7</v>
      </c>
      <c r="D1507" s="313" t="s">
        <v>449</v>
      </c>
      <c r="E1507" s="313" t="s">
        <v>13</v>
      </c>
      <c r="F1507" s="313" t="s">
        <v>11</v>
      </c>
      <c r="G1507" s="313"/>
      <c r="H1507" s="313"/>
      <c r="I1507" s="313"/>
      <c r="J1507" s="313"/>
      <c r="K1507" s="313"/>
      <c r="L1507" s="313"/>
      <c r="M1507" s="313"/>
      <c r="N1507" s="313"/>
      <c r="O1507" s="313"/>
      <c r="P1507" s="313"/>
      <c r="Q1507" s="313"/>
      <c r="R1507" s="313">
        <v>1480</v>
      </c>
      <c r="S1507" s="313"/>
      <c r="T1507" s="313"/>
    </row>
    <row r="1508" spans="1:20" ht="15" customHeight="1">
      <c r="A1508" s="313" t="s">
        <v>233</v>
      </c>
      <c r="B1508" s="313" t="s">
        <v>317</v>
      </c>
      <c r="C1508" s="313" t="s">
        <v>7</v>
      </c>
      <c r="D1508" s="313" t="s">
        <v>449</v>
      </c>
      <c r="E1508" s="313" t="s">
        <v>13</v>
      </c>
      <c r="F1508" s="313" t="s">
        <v>11</v>
      </c>
      <c r="G1508" s="313"/>
      <c r="H1508" s="313"/>
      <c r="I1508" s="313"/>
      <c r="J1508" s="313"/>
      <c r="K1508" s="313"/>
      <c r="L1508" s="313"/>
      <c r="M1508" s="313"/>
      <c r="N1508" s="313"/>
      <c r="O1508" s="313"/>
      <c r="P1508" s="313"/>
      <c r="Q1508" s="313"/>
      <c r="R1508" s="313">
        <v>48.3</v>
      </c>
      <c r="S1508" s="313">
        <v>0</v>
      </c>
      <c r="T1508" s="313">
        <v>96.6</v>
      </c>
    </row>
    <row r="1509" spans="1:20" ht="15" customHeight="1">
      <c r="A1509" s="313" t="s">
        <v>233</v>
      </c>
      <c r="B1509" s="313" t="s">
        <v>318</v>
      </c>
      <c r="C1509" s="313" t="s">
        <v>7</v>
      </c>
      <c r="D1509" s="313" t="s">
        <v>449</v>
      </c>
      <c r="E1509" s="313" t="s">
        <v>13</v>
      </c>
      <c r="F1509" s="313" t="s">
        <v>11</v>
      </c>
      <c r="G1509" s="313"/>
      <c r="H1509" s="313"/>
      <c r="I1509" s="313"/>
      <c r="J1509" s="313"/>
      <c r="K1509" s="313"/>
      <c r="L1509" s="313"/>
      <c r="M1509" s="313"/>
      <c r="N1509" s="313"/>
      <c r="O1509" s="313"/>
      <c r="P1509" s="313"/>
      <c r="Q1509" s="313"/>
      <c r="R1509" s="313">
        <v>48.3</v>
      </c>
      <c r="S1509" s="313">
        <v>0</v>
      </c>
      <c r="T1509" s="313">
        <v>96.6</v>
      </c>
    </row>
    <row r="1510" spans="1:20" ht="15" customHeight="1">
      <c r="A1510" s="313" t="s">
        <v>233</v>
      </c>
      <c r="B1510" s="313" t="s">
        <v>313</v>
      </c>
      <c r="C1510" s="313" t="s">
        <v>7</v>
      </c>
      <c r="D1510" s="313" t="s">
        <v>449</v>
      </c>
      <c r="E1510" s="313" t="s">
        <v>13</v>
      </c>
      <c r="F1510" s="313" t="s">
        <v>11</v>
      </c>
      <c r="G1510" s="313"/>
      <c r="H1510" s="313"/>
      <c r="I1510" s="313"/>
      <c r="J1510" s="313"/>
      <c r="K1510" s="313"/>
      <c r="L1510" s="313"/>
      <c r="M1510" s="313"/>
      <c r="N1510" s="313"/>
      <c r="O1510" s="313"/>
      <c r="P1510" s="313"/>
      <c r="Q1510" s="313"/>
      <c r="R1510" s="313">
        <v>1580</v>
      </c>
      <c r="S1510" s="313"/>
      <c r="T1510" s="313"/>
    </row>
    <row r="1511" spans="1:20" ht="15" customHeight="1">
      <c r="A1511" s="313" t="s">
        <v>233</v>
      </c>
      <c r="B1511" s="313" t="s">
        <v>316</v>
      </c>
      <c r="C1511" s="313" t="s">
        <v>7</v>
      </c>
      <c r="D1511" s="313" t="s">
        <v>449</v>
      </c>
      <c r="E1511" s="313" t="s">
        <v>13</v>
      </c>
      <c r="F1511" s="313" t="s">
        <v>11</v>
      </c>
      <c r="G1511" s="313"/>
      <c r="H1511" s="313"/>
      <c r="I1511" s="313"/>
      <c r="J1511" s="313"/>
      <c r="K1511" s="313"/>
      <c r="L1511" s="313"/>
      <c r="M1511" s="313"/>
      <c r="N1511" s="313"/>
      <c r="O1511" s="313"/>
      <c r="P1511" s="313"/>
      <c r="Q1511" s="313"/>
      <c r="R1511" s="313">
        <v>96.6</v>
      </c>
      <c r="S1511" s="313"/>
      <c r="T1511" s="313"/>
    </row>
    <row r="1512" spans="1:20" ht="15" customHeight="1">
      <c r="A1512" s="313" t="s">
        <v>233</v>
      </c>
      <c r="B1512" s="313" t="s">
        <v>312</v>
      </c>
      <c r="C1512" s="313" t="s">
        <v>7</v>
      </c>
      <c r="D1512" s="313" t="s">
        <v>449</v>
      </c>
      <c r="E1512" s="313" t="s">
        <v>13</v>
      </c>
      <c r="F1512" s="313" t="s">
        <v>11</v>
      </c>
      <c r="G1512" s="313"/>
      <c r="H1512" s="313"/>
      <c r="I1512" s="313"/>
      <c r="J1512" s="313"/>
      <c r="K1512" s="313"/>
      <c r="L1512" s="313"/>
      <c r="M1512" s="313"/>
      <c r="N1512" s="313"/>
      <c r="O1512" s="313"/>
      <c r="P1512" s="313"/>
      <c r="Q1512" s="313"/>
      <c r="R1512" s="313">
        <v>2580</v>
      </c>
      <c r="S1512" s="313"/>
      <c r="T1512" s="313"/>
    </row>
    <row r="1513" spans="1:20" ht="15" customHeight="1">
      <c r="A1513" s="313" t="s">
        <v>233</v>
      </c>
      <c r="B1513" s="313" t="s">
        <v>332</v>
      </c>
      <c r="C1513" s="313" t="s">
        <v>7</v>
      </c>
      <c r="D1513" s="313" t="s">
        <v>449</v>
      </c>
      <c r="E1513" s="313" t="s">
        <v>13</v>
      </c>
      <c r="F1513" s="313" t="s">
        <v>11</v>
      </c>
      <c r="G1513" s="313"/>
      <c r="H1513" s="313"/>
      <c r="I1513" s="313"/>
      <c r="J1513" s="313"/>
      <c r="K1513" s="313"/>
      <c r="L1513" s="313"/>
      <c r="M1513" s="313"/>
      <c r="N1513" s="313"/>
      <c r="O1513" s="313"/>
      <c r="P1513" s="313"/>
      <c r="Q1513" s="313"/>
      <c r="R1513" s="313">
        <v>3700</v>
      </c>
      <c r="S1513" s="313"/>
      <c r="T1513" s="313"/>
    </row>
    <row r="1514" spans="1:20" ht="15" customHeight="1">
      <c r="A1514" s="313" t="s">
        <v>233</v>
      </c>
      <c r="B1514" s="313" t="s">
        <v>305</v>
      </c>
      <c r="C1514" s="313" t="s">
        <v>7</v>
      </c>
      <c r="D1514" s="313" t="s">
        <v>449</v>
      </c>
      <c r="E1514" s="313" t="s">
        <v>13</v>
      </c>
      <c r="F1514" s="313" t="s">
        <v>11</v>
      </c>
      <c r="G1514" s="313"/>
      <c r="H1514" s="313"/>
      <c r="I1514" s="313"/>
      <c r="J1514" s="313"/>
      <c r="K1514" s="313"/>
      <c r="L1514" s="313"/>
      <c r="M1514" s="313"/>
      <c r="N1514" s="313"/>
      <c r="O1514" s="313"/>
      <c r="P1514" s="313"/>
      <c r="Q1514" s="313"/>
      <c r="R1514" s="313">
        <v>2280</v>
      </c>
      <c r="S1514" s="313"/>
      <c r="T1514" s="313"/>
    </row>
    <row r="1515" spans="1:20" ht="15" customHeight="1">
      <c r="A1515" s="313" t="s">
        <v>233</v>
      </c>
      <c r="B1515" s="313" t="s">
        <v>306</v>
      </c>
      <c r="C1515" s="313" t="s">
        <v>7</v>
      </c>
      <c r="D1515" s="313" t="s">
        <v>449</v>
      </c>
      <c r="E1515" s="313" t="s">
        <v>13</v>
      </c>
      <c r="F1515" s="313" t="s">
        <v>11</v>
      </c>
      <c r="G1515" s="313"/>
      <c r="H1515" s="313"/>
      <c r="I1515" s="313"/>
      <c r="J1515" s="313"/>
      <c r="K1515" s="313"/>
      <c r="L1515" s="313"/>
      <c r="M1515" s="313"/>
      <c r="N1515" s="313"/>
      <c r="O1515" s="313"/>
      <c r="P1515" s="313"/>
      <c r="Q1515" s="313"/>
      <c r="R1515" s="313">
        <v>668</v>
      </c>
      <c r="S1515" s="313"/>
      <c r="T1515" s="313"/>
    </row>
    <row r="1516" spans="1:20" ht="15" customHeight="1">
      <c r="A1516" s="313" t="s">
        <v>233</v>
      </c>
      <c r="B1516" s="313" t="s">
        <v>307</v>
      </c>
      <c r="C1516" s="313" t="s">
        <v>7</v>
      </c>
      <c r="D1516" s="313" t="s">
        <v>449</v>
      </c>
      <c r="E1516" s="313" t="s">
        <v>13</v>
      </c>
      <c r="F1516" s="313" t="s">
        <v>11</v>
      </c>
      <c r="G1516" s="313"/>
      <c r="H1516" s="313"/>
      <c r="I1516" s="313"/>
      <c r="J1516" s="313"/>
      <c r="K1516" s="313"/>
      <c r="L1516" s="313"/>
      <c r="M1516" s="313"/>
      <c r="N1516" s="313"/>
      <c r="O1516" s="313"/>
      <c r="P1516" s="313"/>
      <c r="Q1516" s="313"/>
      <c r="R1516" s="313">
        <v>1610</v>
      </c>
      <c r="S1516" s="313"/>
      <c r="T1516" s="313"/>
    </row>
    <row r="1517" spans="1:20" ht="15" customHeight="1">
      <c r="A1517" s="313" t="s">
        <v>233</v>
      </c>
      <c r="B1517" s="313" t="s">
        <v>308</v>
      </c>
      <c r="C1517" s="313" t="s">
        <v>7</v>
      </c>
      <c r="D1517" s="313" t="s">
        <v>449</v>
      </c>
      <c r="E1517" s="313" t="s">
        <v>13</v>
      </c>
      <c r="F1517" s="313" t="s">
        <v>11</v>
      </c>
      <c r="G1517" s="313"/>
      <c r="H1517" s="313"/>
      <c r="I1517" s="313"/>
      <c r="J1517" s="313"/>
      <c r="K1517" s="313"/>
      <c r="L1517" s="313"/>
      <c r="M1517" s="313"/>
      <c r="N1517" s="313"/>
      <c r="O1517" s="313"/>
      <c r="P1517" s="313"/>
      <c r="Q1517" s="313"/>
      <c r="R1517" s="313">
        <v>225</v>
      </c>
      <c r="S1517" s="313"/>
      <c r="T1517" s="313"/>
    </row>
    <row r="1518" spans="1:20" ht="15" customHeight="1">
      <c r="A1518" s="313" t="s">
        <v>233</v>
      </c>
      <c r="B1518" s="313" t="s">
        <v>309</v>
      </c>
      <c r="C1518" s="313" t="s">
        <v>7</v>
      </c>
      <c r="D1518" s="313" t="s">
        <v>449</v>
      </c>
      <c r="E1518" s="313" t="s">
        <v>13</v>
      </c>
      <c r="F1518" s="313" t="s">
        <v>11</v>
      </c>
      <c r="G1518" s="313"/>
      <c r="H1518" s="313"/>
      <c r="I1518" s="313"/>
      <c r="J1518" s="313"/>
      <c r="K1518" s="313"/>
      <c r="L1518" s="313"/>
      <c r="M1518" s="313"/>
      <c r="N1518" s="313"/>
      <c r="O1518" s="313"/>
      <c r="P1518" s="313"/>
      <c r="Q1518" s="313"/>
      <c r="R1518" s="313">
        <v>209</v>
      </c>
      <c r="S1518" s="313"/>
      <c r="T1518" s="313"/>
    </row>
    <row r="1519" spans="1:20" ht="15" customHeight="1">
      <c r="A1519" s="313" t="s">
        <v>233</v>
      </c>
      <c r="B1519" s="313" t="s">
        <v>310</v>
      </c>
      <c r="C1519" s="313" t="s">
        <v>7</v>
      </c>
      <c r="D1519" s="313" t="s">
        <v>449</v>
      </c>
      <c r="E1519" s="313" t="s">
        <v>13</v>
      </c>
      <c r="F1519" s="313" t="s">
        <v>11</v>
      </c>
      <c r="G1519" s="313"/>
      <c r="H1519" s="313"/>
      <c r="I1519" s="313"/>
      <c r="J1519" s="313"/>
      <c r="K1519" s="313"/>
      <c r="L1519" s="313"/>
      <c r="M1519" s="313"/>
      <c r="N1519" s="313"/>
      <c r="O1519" s="313"/>
      <c r="P1519" s="313"/>
      <c r="Q1519" s="313"/>
      <c r="R1519" s="313">
        <v>1080</v>
      </c>
      <c r="S1519" s="313"/>
      <c r="T1519" s="313"/>
    </row>
    <row r="1520" spans="1:20" ht="15" customHeight="1">
      <c r="A1520" s="313" t="s">
        <v>233</v>
      </c>
      <c r="B1520" s="313" t="s">
        <v>311</v>
      </c>
      <c r="C1520" s="313" t="s">
        <v>7</v>
      </c>
      <c r="D1520" s="313" t="s">
        <v>449</v>
      </c>
      <c r="E1520" s="313" t="s">
        <v>13</v>
      </c>
      <c r="F1520" s="313" t="s">
        <v>11</v>
      </c>
      <c r="G1520" s="313"/>
      <c r="H1520" s="313"/>
      <c r="I1520" s="313"/>
      <c r="J1520" s="313"/>
      <c r="K1520" s="313"/>
      <c r="L1520" s="313"/>
      <c r="M1520" s="313"/>
      <c r="N1520" s="313"/>
      <c r="O1520" s="313"/>
      <c r="P1520" s="313"/>
      <c r="Q1520" s="313"/>
      <c r="R1520" s="313">
        <v>96.5</v>
      </c>
      <c r="S1520" s="313"/>
      <c r="T1520" s="313"/>
    </row>
    <row r="1521" spans="1:20" ht="15" customHeight="1">
      <c r="A1521" s="313" t="s">
        <v>233</v>
      </c>
      <c r="B1521" s="313" t="s">
        <v>328</v>
      </c>
      <c r="C1521" s="313" t="s">
        <v>7</v>
      </c>
      <c r="D1521" s="313" t="s">
        <v>449</v>
      </c>
      <c r="E1521" s="313" t="s">
        <v>13</v>
      </c>
      <c r="F1521" s="313" t="s">
        <v>11</v>
      </c>
      <c r="G1521" s="313"/>
      <c r="H1521" s="313"/>
      <c r="I1521" s="313"/>
      <c r="J1521" s="313"/>
      <c r="K1521" s="313"/>
      <c r="L1521" s="313"/>
      <c r="M1521" s="313"/>
      <c r="N1521" s="313"/>
      <c r="O1521" s="313"/>
      <c r="P1521" s="313"/>
      <c r="Q1521" s="313"/>
      <c r="R1521" s="313">
        <v>1000</v>
      </c>
      <c r="S1521" s="313"/>
      <c r="T1521" s="313"/>
    </row>
    <row r="1522" spans="1:20" ht="15" customHeight="1">
      <c r="A1522" s="313" t="s">
        <v>233</v>
      </c>
      <c r="B1522" s="313" t="s">
        <v>326</v>
      </c>
      <c r="C1522" s="313" t="s">
        <v>7</v>
      </c>
      <c r="D1522" s="313" t="s">
        <v>449</v>
      </c>
      <c r="E1522" s="313" t="s">
        <v>13</v>
      </c>
      <c r="F1522" s="313" t="s">
        <v>11</v>
      </c>
      <c r="G1522" s="313"/>
      <c r="H1522" s="313"/>
      <c r="I1522" s="313"/>
      <c r="J1522" s="313"/>
      <c r="K1522" s="313"/>
      <c r="L1522" s="313"/>
      <c r="M1522" s="313"/>
      <c r="N1522" s="313"/>
      <c r="O1522" s="313"/>
      <c r="P1522" s="313"/>
      <c r="Q1522" s="313"/>
      <c r="R1522" s="313">
        <v>1000</v>
      </c>
      <c r="S1522" s="313"/>
      <c r="T1522" s="313"/>
    </row>
    <row r="1523" spans="1:20" ht="15" customHeight="1">
      <c r="A1523" s="313" t="s">
        <v>234</v>
      </c>
      <c r="B1523" s="313" t="s">
        <v>332</v>
      </c>
      <c r="C1523" s="313" t="s">
        <v>7</v>
      </c>
      <c r="D1523" s="313" t="s">
        <v>449</v>
      </c>
      <c r="E1523" s="313" t="s">
        <v>13</v>
      </c>
      <c r="F1523" s="313" t="s">
        <v>11</v>
      </c>
      <c r="G1523" s="313" t="s">
        <v>449</v>
      </c>
      <c r="H1523" s="313" t="s">
        <v>452</v>
      </c>
      <c r="I1523" s="313" t="s">
        <v>232</v>
      </c>
      <c r="J1523" s="313" t="s">
        <v>709</v>
      </c>
      <c r="K1523" s="313" t="s">
        <v>339</v>
      </c>
      <c r="L1523" s="313" t="s">
        <v>345</v>
      </c>
      <c r="M1523" s="313" t="s">
        <v>41</v>
      </c>
      <c r="N1523" s="313"/>
      <c r="O1523" s="313" t="s">
        <v>341</v>
      </c>
      <c r="P1523" s="313" t="s">
        <v>342</v>
      </c>
      <c r="Q1523" s="313" t="s">
        <v>343</v>
      </c>
      <c r="R1523" s="313">
        <v>183</v>
      </c>
      <c r="S1523" s="313"/>
      <c r="T1523" s="313"/>
    </row>
    <row r="1524" spans="1:20" ht="15" customHeight="1">
      <c r="A1524" s="313" t="s">
        <v>234</v>
      </c>
      <c r="B1524" s="313" t="s">
        <v>306</v>
      </c>
      <c r="C1524" s="313" t="s">
        <v>7</v>
      </c>
      <c r="D1524" s="313" t="s">
        <v>449</v>
      </c>
      <c r="E1524" s="313" t="s">
        <v>13</v>
      </c>
      <c r="F1524" s="313" t="s">
        <v>11</v>
      </c>
      <c r="G1524" s="313" t="s">
        <v>449</v>
      </c>
      <c r="H1524" s="313" t="s">
        <v>451</v>
      </c>
      <c r="I1524" s="313" t="s">
        <v>251</v>
      </c>
      <c r="J1524" s="313"/>
      <c r="K1524" s="313" t="s">
        <v>339</v>
      </c>
      <c r="L1524" s="313" t="s">
        <v>420</v>
      </c>
      <c r="M1524" s="313" t="s">
        <v>48</v>
      </c>
      <c r="N1524" s="313"/>
      <c r="O1524" s="313" t="s">
        <v>341</v>
      </c>
      <c r="P1524" s="313" t="s">
        <v>342</v>
      </c>
      <c r="Q1524" s="313" t="s">
        <v>343</v>
      </c>
      <c r="R1524" s="313">
        <v>668</v>
      </c>
      <c r="S1524" s="313"/>
      <c r="T1524" s="313"/>
    </row>
    <row r="1525" spans="1:20" ht="15" customHeight="1">
      <c r="A1525" s="313" t="s">
        <v>234</v>
      </c>
      <c r="B1525" s="313" t="s">
        <v>305</v>
      </c>
      <c r="C1525" s="313" t="s">
        <v>7</v>
      </c>
      <c r="D1525" s="313" t="s">
        <v>449</v>
      </c>
      <c r="E1525" s="313" t="s">
        <v>13</v>
      </c>
      <c r="F1525" s="313" t="s">
        <v>11</v>
      </c>
      <c r="G1525" s="313"/>
      <c r="H1525" s="313"/>
      <c r="I1525" s="313"/>
      <c r="J1525" s="313"/>
      <c r="K1525" s="313"/>
      <c r="L1525" s="313"/>
      <c r="M1525" s="313"/>
      <c r="N1525" s="313"/>
      <c r="O1525" s="313"/>
      <c r="P1525" s="313"/>
      <c r="Q1525" s="313"/>
      <c r="R1525" s="313">
        <v>668</v>
      </c>
      <c r="S1525" s="313"/>
      <c r="T1525" s="313"/>
    </row>
    <row r="1526" spans="1:20" ht="15" customHeight="1">
      <c r="A1526" s="313" t="s">
        <v>236</v>
      </c>
      <c r="B1526" s="313" t="s">
        <v>332</v>
      </c>
      <c r="C1526" s="313" t="s">
        <v>7</v>
      </c>
      <c r="D1526" s="313" t="s">
        <v>449</v>
      </c>
      <c r="E1526" s="313" t="s">
        <v>13</v>
      </c>
      <c r="F1526" s="313" t="s">
        <v>11</v>
      </c>
      <c r="G1526" s="313" t="s">
        <v>449</v>
      </c>
      <c r="H1526" s="313" t="s">
        <v>452</v>
      </c>
      <c r="I1526" s="313" t="s">
        <v>232</v>
      </c>
      <c r="J1526" s="313"/>
      <c r="K1526" s="313" t="s">
        <v>339</v>
      </c>
      <c r="L1526" s="313" t="s">
        <v>345</v>
      </c>
      <c r="M1526" s="313" t="s">
        <v>41</v>
      </c>
      <c r="N1526" s="313"/>
      <c r="O1526" s="313" t="s">
        <v>341</v>
      </c>
      <c r="P1526" s="313" t="s">
        <v>342</v>
      </c>
      <c r="Q1526" s="313" t="s">
        <v>343</v>
      </c>
      <c r="R1526" s="313">
        <v>183</v>
      </c>
      <c r="S1526" s="313"/>
      <c r="T1526" s="313"/>
    </row>
    <row r="1527" spans="1:20" ht="15" customHeight="1">
      <c r="A1527" s="313" t="s">
        <v>236</v>
      </c>
      <c r="B1527" s="313" t="s">
        <v>306</v>
      </c>
      <c r="C1527" s="313" t="s">
        <v>7</v>
      </c>
      <c r="D1527" s="313" t="s">
        <v>449</v>
      </c>
      <c r="E1527" s="313" t="s">
        <v>13</v>
      </c>
      <c r="F1527" s="313" t="s">
        <v>11</v>
      </c>
      <c r="G1527" s="313"/>
      <c r="H1527" s="313"/>
      <c r="I1527" s="313"/>
      <c r="J1527" s="313"/>
      <c r="K1527" s="313"/>
      <c r="L1527" s="313"/>
      <c r="M1527" s="313"/>
      <c r="N1527" s="313"/>
      <c r="O1527" s="313"/>
      <c r="P1527" s="313"/>
      <c r="Q1527" s="313"/>
      <c r="R1527" s="313">
        <v>668</v>
      </c>
      <c r="S1527" s="313"/>
      <c r="T1527" s="313"/>
    </row>
    <row r="1528" spans="1:20" ht="15" customHeight="1">
      <c r="A1528" s="313" t="s">
        <v>236</v>
      </c>
      <c r="B1528" s="313" t="s">
        <v>305</v>
      </c>
      <c r="C1528" s="313" t="s">
        <v>7</v>
      </c>
      <c r="D1528" s="313" t="s">
        <v>449</v>
      </c>
      <c r="E1528" s="313" t="s">
        <v>13</v>
      </c>
      <c r="F1528" s="313" t="s">
        <v>11</v>
      </c>
      <c r="G1528" s="313"/>
      <c r="H1528" s="313"/>
      <c r="I1528" s="313"/>
      <c r="J1528" s="313"/>
      <c r="K1528" s="313"/>
      <c r="L1528" s="313"/>
      <c r="M1528" s="313"/>
      <c r="N1528" s="313"/>
      <c r="O1528" s="313"/>
      <c r="P1528" s="313"/>
      <c r="Q1528" s="313"/>
      <c r="R1528" s="313">
        <v>668</v>
      </c>
      <c r="S1528" s="313"/>
      <c r="T1528" s="313"/>
    </row>
    <row r="1529" spans="1:20" ht="15" customHeight="1">
      <c r="A1529" s="313" t="s">
        <v>238</v>
      </c>
      <c r="B1529" s="313" t="s">
        <v>314</v>
      </c>
      <c r="C1529" s="313" t="s">
        <v>7</v>
      </c>
      <c r="D1529" s="313" t="s">
        <v>449</v>
      </c>
      <c r="E1529" s="313" t="s">
        <v>13</v>
      </c>
      <c r="F1529" s="313" t="s">
        <v>11</v>
      </c>
      <c r="G1529" s="313"/>
      <c r="H1529" s="313" t="s">
        <v>766</v>
      </c>
      <c r="I1529" s="313"/>
      <c r="J1529" s="313"/>
      <c r="K1529" s="313"/>
      <c r="L1529" s="313" t="s">
        <v>766</v>
      </c>
      <c r="M1529" s="313"/>
      <c r="N1529" s="313"/>
      <c r="O1529" s="313" t="s">
        <v>348</v>
      </c>
      <c r="P1529" s="313" t="s">
        <v>693</v>
      </c>
      <c r="Q1529" s="313" t="s">
        <v>694</v>
      </c>
      <c r="R1529" s="313">
        <v>1480</v>
      </c>
      <c r="S1529" s="313"/>
      <c r="T1529" s="313"/>
    </row>
    <row r="1530" spans="1:20" ht="15" customHeight="1">
      <c r="A1530" s="313" t="s">
        <v>238</v>
      </c>
      <c r="B1530" s="313" t="s">
        <v>315</v>
      </c>
      <c r="C1530" s="313" t="s">
        <v>7</v>
      </c>
      <c r="D1530" s="313" t="s">
        <v>449</v>
      </c>
      <c r="E1530" s="313" t="s">
        <v>13</v>
      </c>
      <c r="F1530" s="313" t="s">
        <v>11</v>
      </c>
      <c r="G1530" s="313"/>
      <c r="H1530" s="313"/>
      <c r="I1530" s="313"/>
      <c r="J1530" s="313"/>
      <c r="K1530" s="313"/>
      <c r="L1530" s="313"/>
      <c r="M1530" s="313"/>
      <c r="N1530" s="313"/>
      <c r="O1530" s="313"/>
      <c r="P1530" s="313"/>
      <c r="Q1530" s="313"/>
      <c r="R1530" s="313">
        <v>1480</v>
      </c>
      <c r="S1530" s="313"/>
      <c r="T1530" s="313"/>
    </row>
    <row r="1531" spans="1:20" ht="15" customHeight="1">
      <c r="A1531" s="313" t="s">
        <v>238</v>
      </c>
      <c r="B1531" s="313" t="s">
        <v>317</v>
      </c>
      <c r="C1531" s="313" t="s">
        <v>7</v>
      </c>
      <c r="D1531" s="313" t="s">
        <v>449</v>
      </c>
      <c r="E1531" s="313" t="s">
        <v>13</v>
      </c>
      <c r="F1531" s="313" t="s">
        <v>11</v>
      </c>
      <c r="G1531" s="313"/>
      <c r="H1531" s="313"/>
      <c r="I1531" s="313"/>
      <c r="J1531" s="313"/>
      <c r="K1531" s="313"/>
      <c r="L1531" s="313"/>
      <c r="M1531" s="313"/>
      <c r="N1531" s="313"/>
      <c r="O1531" s="313"/>
      <c r="P1531" s="313"/>
      <c r="Q1531" s="313"/>
      <c r="R1531" s="313">
        <v>48.3</v>
      </c>
      <c r="S1531" s="313">
        <v>0</v>
      </c>
      <c r="T1531" s="313">
        <v>96.6</v>
      </c>
    </row>
    <row r="1532" spans="1:20" ht="15" customHeight="1">
      <c r="A1532" s="313" t="s">
        <v>238</v>
      </c>
      <c r="B1532" s="313" t="s">
        <v>318</v>
      </c>
      <c r="C1532" s="313" t="s">
        <v>7</v>
      </c>
      <c r="D1532" s="313" t="s">
        <v>449</v>
      </c>
      <c r="E1532" s="313" t="s">
        <v>13</v>
      </c>
      <c r="F1532" s="313" t="s">
        <v>11</v>
      </c>
      <c r="G1532" s="313"/>
      <c r="H1532" s="313"/>
      <c r="I1532" s="313"/>
      <c r="J1532" s="313"/>
      <c r="K1532" s="313"/>
      <c r="L1532" s="313"/>
      <c r="M1532" s="313"/>
      <c r="N1532" s="313"/>
      <c r="O1532" s="313"/>
      <c r="P1532" s="313"/>
      <c r="Q1532" s="313"/>
      <c r="R1532" s="313">
        <v>48.3</v>
      </c>
      <c r="S1532" s="313">
        <v>0</v>
      </c>
      <c r="T1532" s="313">
        <v>96.6</v>
      </c>
    </row>
    <row r="1533" spans="1:20" ht="15" customHeight="1">
      <c r="A1533" s="313" t="s">
        <v>238</v>
      </c>
      <c r="B1533" s="313" t="s">
        <v>313</v>
      </c>
      <c r="C1533" s="313" t="s">
        <v>7</v>
      </c>
      <c r="D1533" s="313" t="s">
        <v>449</v>
      </c>
      <c r="E1533" s="313" t="s">
        <v>13</v>
      </c>
      <c r="F1533" s="313" t="s">
        <v>11</v>
      </c>
      <c r="G1533" s="313"/>
      <c r="H1533" s="313"/>
      <c r="I1533" s="313"/>
      <c r="J1533" s="313"/>
      <c r="K1533" s="313"/>
      <c r="L1533" s="313"/>
      <c r="M1533" s="313"/>
      <c r="N1533" s="313"/>
      <c r="O1533" s="313"/>
      <c r="P1533" s="313"/>
      <c r="Q1533" s="313"/>
      <c r="R1533" s="313">
        <v>1580</v>
      </c>
      <c r="S1533" s="313"/>
      <c r="T1533" s="313"/>
    </row>
    <row r="1534" spans="1:20" ht="15" customHeight="1">
      <c r="A1534" s="313" t="s">
        <v>238</v>
      </c>
      <c r="B1534" s="313" t="s">
        <v>316</v>
      </c>
      <c r="C1534" s="313" t="s">
        <v>7</v>
      </c>
      <c r="D1534" s="313" t="s">
        <v>449</v>
      </c>
      <c r="E1534" s="313" t="s">
        <v>13</v>
      </c>
      <c r="F1534" s="313" t="s">
        <v>11</v>
      </c>
      <c r="G1534" s="313" t="s">
        <v>449</v>
      </c>
      <c r="H1534" s="313" t="s">
        <v>453</v>
      </c>
      <c r="I1534" s="313" t="s">
        <v>454</v>
      </c>
      <c r="J1534" s="313"/>
      <c r="K1534" s="313" t="s">
        <v>339</v>
      </c>
      <c r="L1534" s="313" t="s">
        <v>455</v>
      </c>
      <c r="M1534" s="313" t="s">
        <v>51</v>
      </c>
      <c r="N1534" s="313"/>
      <c r="O1534" s="313" t="s">
        <v>364</v>
      </c>
      <c r="P1534" s="313" t="s">
        <v>342</v>
      </c>
      <c r="Q1534" s="313" t="s">
        <v>343</v>
      </c>
      <c r="R1534" s="313">
        <v>96.6</v>
      </c>
      <c r="S1534" s="313"/>
      <c r="T1534" s="313"/>
    </row>
    <row r="1535" spans="1:20" ht="15" customHeight="1">
      <c r="A1535" s="313" t="s">
        <v>238</v>
      </c>
      <c r="B1535" s="313" t="s">
        <v>312</v>
      </c>
      <c r="C1535" s="313" t="s">
        <v>7</v>
      </c>
      <c r="D1535" s="313" t="s">
        <v>449</v>
      </c>
      <c r="E1535" s="313" t="s">
        <v>13</v>
      </c>
      <c r="F1535" s="313" t="s">
        <v>11</v>
      </c>
      <c r="G1535" s="313"/>
      <c r="H1535" s="313"/>
      <c r="I1535" s="313"/>
      <c r="J1535" s="313"/>
      <c r="K1535" s="313"/>
      <c r="L1535" s="313"/>
      <c r="M1535" s="313"/>
      <c r="N1535" s="313"/>
      <c r="O1535" s="313"/>
      <c r="P1535" s="313"/>
      <c r="Q1535" s="313"/>
      <c r="R1535" s="313">
        <v>2580</v>
      </c>
      <c r="S1535" s="313"/>
      <c r="T1535" s="313"/>
    </row>
    <row r="1536" spans="1:20" ht="15" customHeight="1">
      <c r="A1536" s="313" t="s">
        <v>238</v>
      </c>
      <c r="B1536" s="313" t="s">
        <v>332</v>
      </c>
      <c r="C1536" s="313" t="s">
        <v>7</v>
      </c>
      <c r="D1536" s="313" t="s">
        <v>449</v>
      </c>
      <c r="E1536" s="313" t="s">
        <v>13</v>
      </c>
      <c r="F1536" s="313" t="s">
        <v>11</v>
      </c>
      <c r="G1536" s="313" t="s">
        <v>449</v>
      </c>
      <c r="H1536" s="313" t="s">
        <v>1011</v>
      </c>
      <c r="I1536" s="313" t="s">
        <v>232</v>
      </c>
      <c r="J1536" s="313" t="s">
        <v>350</v>
      </c>
      <c r="K1536" s="313" t="s">
        <v>339</v>
      </c>
      <c r="L1536" s="313" t="s">
        <v>991</v>
      </c>
      <c r="M1536" s="313" t="s">
        <v>41</v>
      </c>
      <c r="N1536" s="313"/>
      <c r="O1536" s="313" t="s">
        <v>341</v>
      </c>
      <c r="P1536" s="313" t="s">
        <v>342</v>
      </c>
      <c r="Q1536" s="313" t="s">
        <v>343</v>
      </c>
      <c r="R1536" s="313">
        <v>3510</v>
      </c>
      <c r="S1536" s="313"/>
      <c r="T1536" s="313"/>
    </row>
    <row r="1537" spans="1:20" ht="15" customHeight="1">
      <c r="A1537" s="313" t="s">
        <v>238</v>
      </c>
      <c r="B1537" s="313" t="s">
        <v>305</v>
      </c>
      <c r="C1537" s="313" t="s">
        <v>7</v>
      </c>
      <c r="D1537" s="313" t="s">
        <v>449</v>
      </c>
      <c r="E1537" s="313" t="s">
        <v>13</v>
      </c>
      <c r="F1537" s="313" t="s">
        <v>11</v>
      </c>
      <c r="G1537" s="313"/>
      <c r="H1537" s="313"/>
      <c r="I1537" s="313"/>
      <c r="J1537" s="313"/>
      <c r="K1537" s="313"/>
      <c r="L1537" s="313"/>
      <c r="M1537" s="313"/>
      <c r="N1537" s="313"/>
      <c r="O1537" s="313"/>
      <c r="P1537" s="313"/>
      <c r="Q1537" s="313"/>
      <c r="R1537" s="313">
        <v>1610</v>
      </c>
      <c r="S1537" s="313"/>
      <c r="T1537" s="313"/>
    </row>
    <row r="1538" spans="1:20" ht="15" customHeight="1">
      <c r="A1538" s="313" t="s">
        <v>238</v>
      </c>
      <c r="B1538" s="313" t="s">
        <v>307</v>
      </c>
      <c r="C1538" s="313" t="s">
        <v>7</v>
      </c>
      <c r="D1538" s="313" t="s">
        <v>449</v>
      </c>
      <c r="E1538" s="313" t="s">
        <v>13</v>
      </c>
      <c r="F1538" s="313" t="s">
        <v>11</v>
      </c>
      <c r="G1538" s="313" t="s">
        <v>449</v>
      </c>
      <c r="H1538" s="313" t="s">
        <v>778</v>
      </c>
      <c r="I1538" s="313" t="s">
        <v>251</v>
      </c>
      <c r="J1538" s="313" t="s">
        <v>709</v>
      </c>
      <c r="K1538" s="313" t="s">
        <v>339</v>
      </c>
      <c r="L1538" s="313" t="s">
        <v>712</v>
      </c>
      <c r="M1538" s="313" t="s">
        <v>48</v>
      </c>
      <c r="N1538" s="313"/>
      <c r="O1538" s="313" t="s">
        <v>341</v>
      </c>
      <c r="P1538" s="313" t="s">
        <v>342</v>
      </c>
      <c r="Q1538" s="313" t="s">
        <v>343</v>
      </c>
      <c r="R1538" s="313">
        <v>1610</v>
      </c>
      <c r="S1538" s="313"/>
      <c r="T1538" s="313"/>
    </row>
    <row r="1539" spans="1:20" ht="15" customHeight="1">
      <c r="A1539" s="313" t="s">
        <v>238</v>
      </c>
      <c r="B1539" s="313" t="s">
        <v>308</v>
      </c>
      <c r="C1539" s="313" t="s">
        <v>7</v>
      </c>
      <c r="D1539" s="313" t="s">
        <v>449</v>
      </c>
      <c r="E1539" s="313" t="s">
        <v>13</v>
      </c>
      <c r="F1539" s="313" t="s">
        <v>11</v>
      </c>
      <c r="G1539" s="313" t="s">
        <v>449</v>
      </c>
      <c r="H1539" s="313" t="s">
        <v>779</v>
      </c>
      <c r="I1539" s="313" t="s">
        <v>251</v>
      </c>
      <c r="J1539" s="313" t="s">
        <v>709</v>
      </c>
      <c r="K1539" s="313" t="s">
        <v>702</v>
      </c>
      <c r="L1539" s="313" t="s">
        <v>780</v>
      </c>
      <c r="M1539" s="313" t="s">
        <v>48</v>
      </c>
      <c r="N1539" s="313"/>
      <c r="O1539" s="313" t="s">
        <v>364</v>
      </c>
      <c r="P1539" s="313" t="s">
        <v>699</v>
      </c>
      <c r="Q1539" s="313" t="s">
        <v>343</v>
      </c>
      <c r="R1539" s="313">
        <v>225</v>
      </c>
      <c r="S1539" s="313"/>
      <c r="T1539" s="313"/>
    </row>
    <row r="1540" spans="1:20" ht="15" customHeight="1">
      <c r="A1540" s="313" t="s">
        <v>238</v>
      </c>
      <c r="B1540" s="313" t="s">
        <v>309</v>
      </c>
      <c r="C1540" s="313" t="s">
        <v>7</v>
      </c>
      <c r="D1540" s="313" t="s">
        <v>449</v>
      </c>
      <c r="E1540" s="313" t="s">
        <v>13</v>
      </c>
      <c r="F1540" s="313" t="s">
        <v>11</v>
      </c>
      <c r="G1540" s="313" t="s">
        <v>449</v>
      </c>
      <c r="H1540" s="313" t="s">
        <v>781</v>
      </c>
      <c r="I1540" s="313" t="s">
        <v>251</v>
      </c>
      <c r="J1540" s="313" t="s">
        <v>709</v>
      </c>
      <c r="K1540" s="313" t="s">
        <v>702</v>
      </c>
      <c r="L1540" s="313" t="s">
        <v>782</v>
      </c>
      <c r="M1540" s="313" t="s">
        <v>48</v>
      </c>
      <c r="N1540" s="313"/>
      <c r="O1540" s="313" t="s">
        <v>364</v>
      </c>
      <c r="P1540" s="313" t="s">
        <v>699</v>
      </c>
      <c r="Q1540" s="313" t="s">
        <v>343</v>
      </c>
      <c r="R1540" s="313">
        <v>209</v>
      </c>
      <c r="S1540" s="313"/>
      <c r="T1540" s="313"/>
    </row>
    <row r="1541" spans="1:20" ht="15" customHeight="1">
      <c r="A1541" s="313" t="s">
        <v>238</v>
      </c>
      <c r="B1541" s="313" t="s">
        <v>310</v>
      </c>
      <c r="C1541" s="313" t="s">
        <v>7</v>
      </c>
      <c r="D1541" s="313" t="s">
        <v>449</v>
      </c>
      <c r="E1541" s="313" t="s">
        <v>13</v>
      </c>
      <c r="F1541" s="313" t="s">
        <v>11</v>
      </c>
      <c r="G1541" s="313" t="s">
        <v>449</v>
      </c>
      <c r="H1541" s="313" t="s">
        <v>783</v>
      </c>
      <c r="I1541" s="313" t="s">
        <v>251</v>
      </c>
      <c r="J1541" s="313" t="s">
        <v>709</v>
      </c>
      <c r="K1541" s="313" t="s">
        <v>702</v>
      </c>
      <c r="L1541" s="313" t="s">
        <v>784</v>
      </c>
      <c r="M1541" s="313" t="s">
        <v>48</v>
      </c>
      <c r="N1541" s="313"/>
      <c r="O1541" s="313" t="s">
        <v>364</v>
      </c>
      <c r="P1541" s="313" t="s">
        <v>699</v>
      </c>
      <c r="Q1541" s="313" t="s">
        <v>343</v>
      </c>
      <c r="R1541" s="313">
        <v>1080</v>
      </c>
      <c r="S1541" s="313"/>
      <c r="T1541" s="313"/>
    </row>
    <row r="1542" spans="1:20" ht="15" customHeight="1">
      <c r="A1542" s="313" t="s">
        <v>238</v>
      </c>
      <c r="B1542" s="313" t="s">
        <v>311</v>
      </c>
      <c r="C1542" s="313" t="s">
        <v>7</v>
      </c>
      <c r="D1542" s="313" t="s">
        <v>449</v>
      </c>
      <c r="E1542" s="313" t="s">
        <v>13</v>
      </c>
      <c r="F1542" s="313" t="s">
        <v>11</v>
      </c>
      <c r="G1542" s="313" t="s">
        <v>449</v>
      </c>
      <c r="H1542" s="313" t="s">
        <v>785</v>
      </c>
      <c r="I1542" s="313" t="s">
        <v>251</v>
      </c>
      <c r="J1542" s="313" t="s">
        <v>709</v>
      </c>
      <c r="K1542" s="313" t="s">
        <v>702</v>
      </c>
      <c r="L1542" s="313" t="s">
        <v>786</v>
      </c>
      <c r="M1542" s="313" t="s">
        <v>48</v>
      </c>
      <c r="N1542" s="313"/>
      <c r="O1542" s="313" t="s">
        <v>364</v>
      </c>
      <c r="P1542" s="313" t="s">
        <v>699</v>
      </c>
      <c r="Q1542" s="313" t="s">
        <v>343</v>
      </c>
      <c r="R1542" s="313">
        <v>96.5</v>
      </c>
      <c r="S1542" s="313"/>
      <c r="T1542" s="313"/>
    </row>
    <row r="1543" spans="1:20" ht="15" customHeight="1">
      <c r="A1543" s="313" t="s">
        <v>238</v>
      </c>
      <c r="B1543" s="313" t="s">
        <v>328</v>
      </c>
      <c r="C1543" s="313" t="s">
        <v>7</v>
      </c>
      <c r="D1543" s="313" t="s">
        <v>449</v>
      </c>
      <c r="E1543" s="313" t="s">
        <v>13</v>
      </c>
      <c r="F1543" s="313" t="s">
        <v>11</v>
      </c>
      <c r="G1543" s="313"/>
      <c r="H1543" s="313" t="s">
        <v>346</v>
      </c>
      <c r="I1543" s="313" t="s">
        <v>329</v>
      </c>
      <c r="J1543" s="313"/>
      <c r="K1543" s="313" t="s">
        <v>339</v>
      </c>
      <c r="L1543" s="313" t="s">
        <v>347</v>
      </c>
      <c r="M1543" s="313" t="s">
        <v>52</v>
      </c>
      <c r="N1543" s="313"/>
      <c r="O1543" s="313" t="s">
        <v>348</v>
      </c>
      <c r="P1543" s="313" t="s">
        <v>342</v>
      </c>
      <c r="Q1543" s="313" t="s">
        <v>343</v>
      </c>
      <c r="R1543" s="313">
        <v>1000</v>
      </c>
      <c r="S1543" s="313"/>
      <c r="T1543" s="313"/>
    </row>
    <row r="1544" spans="1:20" ht="15" customHeight="1">
      <c r="A1544" s="313" t="s">
        <v>238</v>
      </c>
      <c r="B1544" s="313" t="s">
        <v>326</v>
      </c>
      <c r="C1544" s="313" t="s">
        <v>7</v>
      </c>
      <c r="D1544" s="313" t="s">
        <v>449</v>
      </c>
      <c r="E1544" s="313" t="s">
        <v>13</v>
      </c>
      <c r="F1544" s="313" t="s">
        <v>11</v>
      </c>
      <c r="G1544" s="313"/>
      <c r="H1544" s="313"/>
      <c r="I1544" s="313"/>
      <c r="J1544" s="313"/>
      <c r="K1544" s="313"/>
      <c r="L1544" s="313"/>
      <c r="M1544" s="313"/>
      <c r="N1544" s="313"/>
      <c r="O1544" s="313"/>
      <c r="P1544" s="313"/>
      <c r="Q1544" s="313"/>
      <c r="R1544" s="313">
        <v>1000</v>
      </c>
      <c r="S1544" s="313"/>
      <c r="T1544" s="313"/>
    </row>
    <row r="1545" spans="1:20" ht="15" customHeight="1">
      <c r="A1545" s="313" t="s">
        <v>239</v>
      </c>
      <c r="B1545" s="313" t="s">
        <v>315</v>
      </c>
      <c r="C1545" s="313" t="s">
        <v>7</v>
      </c>
      <c r="D1545" s="313" t="s">
        <v>449</v>
      </c>
      <c r="E1545" s="313" t="s">
        <v>13</v>
      </c>
      <c r="F1545" s="313" t="s">
        <v>11</v>
      </c>
      <c r="G1545" s="313"/>
      <c r="H1545" s="313"/>
      <c r="I1545" s="313"/>
      <c r="J1545" s="313"/>
      <c r="K1545" s="313"/>
      <c r="L1545" s="313"/>
      <c r="M1545" s="313"/>
      <c r="N1545" s="313"/>
      <c r="O1545" s="313"/>
      <c r="P1545" s="313"/>
      <c r="Q1545" s="313"/>
      <c r="R1545" s="313">
        <v>359</v>
      </c>
      <c r="S1545" s="313">
        <v>0</v>
      </c>
      <c r="T1545" s="313">
        <v>357</v>
      </c>
    </row>
    <row r="1546" spans="1:20" ht="15" customHeight="1">
      <c r="A1546" s="313" t="s">
        <v>239</v>
      </c>
      <c r="B1546" s="313" t="s">
        <v>317</v>
      </c>
      <c r="C1546" s="313" t="s">
        <v>7</v>
      </c>
      <c r="D1546" s="313" t="s">
        <v>449</v>
      </c>
      <c r="E1546" s="313" t="s">
        <v>13</v>
      </c>
      <c r="F1546" s="313" t="s">
        <v>11</v>
      </c>
      <c r="G1546" s="313"/>
      <c r="H1546" s="313"/>
      <c r="I1546" s="313"/>
      <c r="J1546" s="313"/>
      <c r="K1546" s="313"/>
      <c r="L1546" s="313"/>
      <c r="M1546" s="313"/>
      <c r="N1546" s="313"/>
      <c r="O1546" s="313"/>
      <c r="P1546" s="313"/>
      <c r="Q1546" s="313"/>
      <c r="R1546" s="313">
        <v>0.59</v>
      </c>
      <c r="S1546" s="313">
        <v>0</v>
      </c>
      <c r="T1546" s="313">
        <v>96.6</v>
      </c>
    </row>
    <row r="1547" spans="1:20" ht="15" customHeight="1">
      <c r="A1547" s="313" t="s">
        <v>239</v>
      </c>
      <c r="B1547" s="313" t="s">
        <v>314</v>
      </c>
      <c r="C1547" s="313" t="s">
        <v>7</v>
      </c>
      <c r="D1547" s="313" t="s">
        <v>449</v>
      </c>
      <c r="E1547" s="313" t="s">
        <v>13</v>
      </c>
      <c r="F1547" s="313" t="s">
        <v>11</v>
      </c>
      <c r="G1547" s="313"/>
      <c r="H1547" s="313"/>
      <c r="I1547" s="313"/>
      <c r="J1547" s="313"/>
      <c r="K1547" s="313"/>
      <c r="L1547" s="313"/>
      <c r="M1547" s="313"/>
      <c r="N1547" s="313"/>
      <c r="O1547" s="313"/>
      <c r="P1547" s="313"/>
      <c r="Q1547" s="313"/>
      <c r="R1547" s="313">
        <v>359</v>
      </c>
      <c r="S1547" s="313">
        <v>0</v>
      </c>
      <c r="T1547" s="313">
        <v>357</v>
      </c>
    </row>
    <row r="1548" spans="1:20" ht="15" customHeight="1">
      <c r="A1548" s="313" t="s">
        <v>239</v>
      </c>
      <c r="B1548" s="313" t="s">
        <v>313</v>
      </c>
      <c r="C1548" s="313" t="s">
        <v>7</v>
      </c>
      <c r="D1548" s="313" t="s">
        <v>449</v>
      </c>
      <c r="E1548" s="313" t="s">
        <v>13</v>
      </c>
      <c r="F1548" s="313" t="s">
        <v>11</v>
      </c>
      <c r="G1548" s="313"/>
      <c r="H1548" s="313"/>
      <c r="I1548" s="313"/>
      <c r="J1548" s="313"/>
      <c r="K1548" s="313"/>
      <c r="L1548" s="313"/>
      <c r="M1548" s="313"/>
      <c r="N1548" s="313"/>
      <c r="O1548" s="313"/>
      <c r="P1548" s="313"/>
      <c r="Q1548" s="313"/>
      <c r="R1548" s="313">
        <v>361</v>
      </c>
      <c r="S1548" s="313">
        <v>0</v>
      </c>
      <c r="T1548" s="313">
        <v>357</v>
      </c>
    </row>
    <row r="1549" spans="1:20" ht="15" customHeight="1">
      <c r="A1549" s="313" t="s">
        <v>239</v>
      </c>
      <c r="B1549" s="313" t="s">
        <v>316</v>
      </c>
      <c r="C1549" s="313" t="s">
        <v>7</v>
      </c>
      <c r="D1549" s="313" t="s">
        <v>449</v>
      </c>
      <c r="E1549" s="313" t="s">
        <v>13</v>
      </c>
      <c r="F1549" s="313" t="s">
        <v>11</v>
      </c>
      <c r="G1549" s="313"/>
      <c r="H1549" s="313"/>
      <c r="I1549" s="313"/>
      <c r="J1549" s="313"/>
      <c r="K1549" s="313"/>
      <c r="L1549" s="313"/>
      <c r="M1549" s="313"/>
      <c r="N1549" s="313"/>
      <c r="O1549" s="313"/>
      <c r="P1549" s="313"/>
      <c r="Q1549" s="313"/>
      <c r="R1549" s="313">
        <v>1.18</v>
      </c>
      <c r="S1549" s="313">
        <v>0</v>
      </c>
      <c r="T1549" s="313">
        <v>96.6</v>
      </c>
    </row>
    <row r="1550" spans="1:20" ht="15" customHeight="1">
      <c r="A1550" s="313" t="s">
        <v>239</v>
      </c>
      <c r="B1550" s="313" t="s">
        <v>312</v>
      </c>
      <c r="C1550" s="313" t="s">
        <v>7</v>
      </c>
      <c r="D1550" s="313" t="s">
        <v>449</v>
      </c>
      <c r="E1550" s="313" t="s">
        <v>13</v>
      </c>
      <c r="F1550" s="313" t="s">
        <v>11</v>
      </c>
      <c r="G1550" s="313"/>
      <c r="H1550" s="313"/>
      <c r="I1550" s="313"/>
      <c r="J1550" s="313"/>
      <c r="K1550" s="313"/>
      <c r="L1550" s="313"/>
      <c r="M1550" s="313"/>
      <c r="N1550" s="313"/>
      <c r="O1550" s="313"/>
      <c r="P1550" s="313"/>
      <c r="Q1550" s="313"/>
      <c r="R1550" s="313">
        <v>362</v>
      </c>
      <c r="S1550" s="313">
        <v>0</v>
      </c>
      <c r="T1550" s="313">
        <v>384</v>
      </c>
    </row>
    <row r="1551" spans="1:20" ht="15" customHeight="1">
      <c r="A1551" s="313" t="s">
        <v>239</v>
      </c>
      <c r="B1551" s="313" t="s">
        <v>332</v>
      </c>
      <c r="C1551" s="313" t="s">
        <v>7</v>
      </c>
      <c r="D1551" s="313" t="s">
        <v>449</v>
      </c>
      <c r="E1551" s="313" t="s">
        <v>13</v>
      </c>
      <c r="F1551" s="313" t="s">
        <v>11</v>
      </c>
      <c r="G1551" s="313"/>
      <c r="H1551" s="313"/>
      <c r="I1551" s="313"/>
      <c r="J1551" s="313"/>
      <c r="K1551" s="313"/>
      <c r="L1551" s="313"/>
      <c r="M1551" s="313"/>
      <c r="N1551" s="313"/>
      <c r="O1551" s="313"/>
      <c r="P1551" s="313"/>
      <c r="Q1551" s="313"/>
      <c r="R1551" s="313">
        <v>62.6</v>
      </c>
      <c r="S1551" s="313"/>
      <c r="T1551" s="313"/>
    </row>
    <row r="1552" spans="1:20" ht="15" customHeight="1">
      <c r="A1552" s="313" t="s">
        <v>239</v>
      </c>
      <c r="B1552" s="313" t="s">
        <v>305</v>
      </c>
      <c r="C1552" s="313" t="s">
        <v>7</v>
      </c>
      <c r="D1552" s="313" t="s">
        <v>449</v>
      </c>
      <c r="E1552" s="313" t="s">
        <v>13</v>
      </c>
      <c r="F1552" s="313" t="s">
        <v>11</v>
      </c>
      <c r="G1552" s="313"/>
      <c r="H1552" s="313"/>
      <c r="I1552" s="313"/>
      <c r="J1552" s="313"/>
      <c r="K1552" s="313"/>
      <c r="L1552" s="313"/>
      <c r="M1552" s="313"/>
      <c r="N1552" s="313"/>
      <c r="O1552" s="313"/>
      <c r="P1552" s="313"/>
      <c r="Q1552" s="313"/>
      <c r="R1552" s="313">
        <v>22.2</v>
      </c>
      <c r="S1552" s="313">
        <v>0</v>
      </c>
      <c r="T1552" s="313">
        <v>888</v>
      </c>
    </row>
    <row r="1553" spans="1:20" ht="15" customHeight="1">
      <c r="A1553" s="313" t="s">
        <v>239</v>
      </c>
      <c r="B1553" s="313" t="s">
        <v>307</v>
      </c>
      <c r="C1553" s="313" t="s">
        <v>7</v>
      </c>
      <c r="D1553" s="313" t="s">
        <v>449</v>
      </c>
      <c r="E1553" s="313" t="s">
        <v>13</v>
      </c>
      <c r="F1553" s="313" t="s">
        <v>11</v>
      </c>
      <c r="G1553" s="313"/>
      <c r="H1553" s="313"/>
      <c r="I1553" s="313"/>
      <c r="J1553" s="313"/>
      <c r="K1553" s="313"/>
      <c r="L1553" s="313"/>
      <c r="M1553" s="313"/>
      <c r="N1553" s="313"/>
      <c r="O1553" s="313"/>
      <c r="P1553" s="313"/>
      <c r="Q1553" s="313"/>
      <c r="R1553" s="313">
        <v>22.2</v>
      </c>
      <c r="S1553" s="313">
        <v>0</v>
      </c>
      <c r="T1553" s="313">
        <v>384</v>
      </c>
    </row>
    <row r="1554" spans="1:20" ht="15" customHeight="1">
      <c r="A1554" s="313" t="s">
        <v>239</v>
      </c>
      <c r="B1554" s="313" t="s">
        <v>308</v>
      </c>
      <c r="C1554" s="313" t="s">
        <v>7</v>
      </c>
      <c r="D1554" s="313" t="s">
        <v>449</v>
      </c>
      <c r="E1554" s="313" t="s">
        <v>13</v>
      </c>
      <c r="F1554" s="313" t="s">
        <v>11</v>
      </c>
      <c r="G1554" s="313"/>
      <c r="H1554" s="313"/>
      <c r="I1554" s="313"/>
      <c r="J1554" s="313"/>
      <c r="K1554" s="313"/>
      <c r="L1554" s="313"/>
      <c r="M1554" s="313"/>
      <c r="N1554" s="313"/>
      <c r="O1554" s="313"/>
      <c r="P1554" s="313"/>
      <c r="Q1554" s="313"/>
      <c r="R1554" s="313">
        <v>4.5599999999999996</v>
      </c>
      <c r="S1554" s="313">
        <v>0</v>
      </c>
      <c r="T1554" s="313">
        <v>225</v>
      </c>
    </row>
    <row r="1555" spans="1:20" ht="15" customHeight="1">
      <c r="A1555" s="313" t="s">
        <v>239</v>
      </c>
      <c r="B1555" s="313" t="s">
        <v>309</v>
      </c>
      <c r="C1555" s="313" t="s">
        <v>7</v>
      </c>
      <c r="D1555" s="313" t="s">
        <v>449</v>
      </c>
      <c r="E1555" s="313" t="s">
        <v>13</v>
      </c>
      <c r="F1555" s="313" t="s">
        <v>11</v>
      </c>
      <c r="G1555" s="313"/>
      <c r="H1555" s="313"/>
      <c r="I1555" s="313"/>
      <c r="J1555" s="313"/>
      <c r="K1555" s="313"/>
      <c r="L1555" s="313"/>
      <c r="M1555" s="313"/>
      <c r="N1555" s="313"/>
      <c r="O1555" s="313"/>
      <c r="P1555" s="313"/>
      <c r="Q1555" s="313"/>
      <c r="R1555" s="313">
        <v>5.21</v>
      </c>
      <c r="S1555" s="313">
        <v>0</v>
      </c>
      <c r="T1555" s="313">
        <v>209</v>
      </c>
    </row>
    <row r="1556" spans="1:20" ht="15" customHeight="1">
      <c r="A1556" s="313" t="s">
        <v>239</v>
      </c>
      <c r="B1556" s="313" t="s">
        <v>310</v>
      </c>
      <c r="C1556" s="313" t="s">
        <v>7</v>
      </c>
      <c r="D1556" s="313" t="s">
        <v>449</v>
      </c>
      <c r="E1556" s="313" t="s">
        <v>13</v>
      </c>
      <c r="F1556" s="313" t="s">
        <v>11</v>
      </c>
      <c r="G1556" s="313"/>
      <c r="H1556" s="313"/>
      <c r="I1556" s="313"/>
      <c r="J1556" s="313"/>
      <c r="K1556" s="313"/>
      <c r="L1556" s="313"/>
      <c r="M1556" s="313"/>
      <c r="N1556" s="313"/>
      <c r="O1556" s="313"/>
      <c r="P1556" s="313"/>
      <c r="Q1556" s="313"/>
      <c r="R1556" s="313">
        <v>7.87</v>
      </c>
      <c r="S1556" s="313">
        <v>0</v>
      </c>
      <c r="T1556" s="313">
        <v>357</v>
      </c>
    </row>
    <row r="1557" spans="1:20" ht="15" customHeight="1">
      <c r="A1557" s="313" t="s">
        <v>239</v>
      </c>
      <c r="B1557" s="313" t="s">
        <v>311</v>
      </c>
      <c r="C1557" s="313" t="s">
        <v>7</v>
      </c>
      <c r="D1557" s="313" t="s">
        <v>449</v>
      </c>
      <c r="E1557" s="313" t="s">
        <v>13</v>
      </c>
      <c r="F1557" s="313" t="s">
        <v>11</v>
      </c>
      <c r="G1557" s="313"/>
      <c r="H1557" s="313"/>
      <c r="I1557" s="313"/>
      <c r="J1557" s="313"/>
      <c r="K1557" s="313"/>
      <c r="L1557" s="313"/>
      <c r="M1557" s="313"/>
      <c r="N1557" s="313"/>
      <c r="O1557" s="313"/>
      <c r="P1557" s="313"/>
      <c r="Q1557" s="313"/>
      <c r="R1557" s="313">
        <v>4.53</v>
      </c>
      <c r="S1557" s="313">
        <v>0</v>
      </c>
      <c r="T1557" s="313">
        <v>96.5</v>
      </c>
    </row>
    <row r="1558" spans="1:20" ht="15" customHeight="1">
      <c r="A1558" s="313" t="s">
        <v>239</v>
      </c>
      <c r="B1558" s="313" t="s">
        <v>328</v>
      </c>
      <c r="C1558" s="313" t="s">
        <v>7</v>
      </c>
      <c r="D1558" s="313" t="s">
        <v>449</v>
      </c>
      <c r="E1558" s="313" t="s">
        <v>13</v>
      </c>
      <c r="F1558" s="313" t="s">
        <v>11</v>
      </c>
      <c r="G1558" s="313"/>
      <c r="H1558" s="313"/>
      <c r="I1558" s="313"/>
      <c r="J1558" s="313"/>
      <c r="K1558" s="313"/>
      <c r="L1558" s="313"/>
      <c r="M1558" s="313"/>
      <c r="N1558" s="313"/>
      <c r="O1558" s="313"/>
      <c r="P1558" s="313"/>
      <c r="Q1558" s="313"/>
      <c r="R1558" s="313">
        <v>1.34</v>
      </c>
      <c r="S1558" s="313">
        <v>0</v>
      </c>
      <c r="T1558" s="313">
        <v>357</v>
      </c>
    </row>
    <row r="1559" spans="1:20" ht="15" customHeight="1">
      <c r="A1559" s="313" t="s">
        <v>239</v>
      </c>
      <c r="B1559" s="313" t="s">
        <v>318</v>
      </c>
      <c r="C1559" s="313" t="s">
        <v>7</v>
      </c>
      <c r="D1559" s="313" t="s">
        <v>449</v>
      </c>
      <c r="E1559" s="313" t="s">
        <v>13</v>
      </c>
      <c r="F1559" s="313" t="s">
        <v>11</v>
      </c>
      <c r="G1559" s="313"/>
      <c r="H1559" s="313"/>
      <c r="I1559" s="313"/>
      <c r="J1559" s="313"/>
      <c r="K1559" s="313"/>
      <c r="L1559" s="313"/>
      <c r="M1559" s="313"/>
      <c r="N1559" s="313"/>
      <c r="O1559" s="313"/>
      <c r="P1559" s="313"/>
      <c r="Q1559" s="313"/>
      <c r="R1559" s="313">
        <v>0.59</v>
      </c>
      <c r="S1559" s="313">
        <v>0</v>
      </c>
      <c r="T1559" s="313">
        <v>96.6</v>
      </c>
    </row>
    <row r="1560" spans="1:20" ht="15" customHeight="1">
      <c r="A1560" s="313" t="s">
        <v>239</v>
      </c>
      <c r="B1560" s="313" t="s">
        <v>326</v>
      </c>
      <c r="C1560" s="313" t="s">
        <v>7</v>
      </c>
      <c r="D1560" s="313" t="s">
        <v>449</v>
      </c>
      <c r="E1560" s="313" t="s">
        <v>13</v>
      </c>
      <c r="F1560" s="313" t="s">
        <v>11</v>
      </c>
      <c r="G1560" s="313"/>
      <c r="H1560" s="313"/>
      <c r="I1560" s="313"/>
      <c r="J1560" s="313"/>
      <c r="K1560" s="313"/>
      <c r="L1560" s="313"/>
      <c r="M1560" s="313"/>
      <c r="N1560" s="313"/>
      <c r="O1560" s="313"/>
      <c r="P1560" s="313"/>
      <c r="Q1560" s="313"/>
      <c r="R1560" s="313">
        <v>1.34</v>
      </c>
      <c r="S1560" s="313">
        <v>0</v>
      </c>
      <c r="T1560" s="313">
        <v>357</v>
      </c>
    </row>
    <row r="1561" spans="1:20" ht="15" customHeight="1">
      <c r="A1561" s="313" t="s">
        <v>240</v>
      </c>
      <c r="B1561" s="313" t="s">
        <v>315</v>
      </c>
      <c r="C1561" s="313" t="s">
        <v>7</v>
      </c>
      <c r="D1561" s="313" t="s">
        <v>449</v>
      </c>
      <c r="E1561" s="313" t="s">
        <v>13</v>
      </c>
      <c r="F1561" s="313" t="s">
        <v>11</v>
      </c>
      <c r="G1561" s="313"/>
      <c r="H1561" s="313" t="s">
        <v>766</v>
      </c>
      <c r="I1561" s="313"/>
      <c r="J1561" s="313"/>
      <c r="K1561" s="313"/>
      <c r="L1561" s="313" t="s">
        <v>766</v>
      </c>
      <c r="M1561" s="313"/>
      <c r="N1561" s="313"/>
      <c r="O1561" s="313"/>
      <c r="P1561" s="313"/>
      <c r="Q1561" s="313"/>
      <c r="R1561" s="313">
        <v>359</v>
      </c>
      <c r="S1561" s="313">
        <v>0</v>
      </c>
      <c r="T1561" s="313">
        <v>384</v>
      </c>
    </row>
    <row r="1562" spans="1:20" ht="15" customHeight="1">
      <c r="A1562" s="313" t="s">
        <v>240</v>
      </c>
      <c r="B1562" s="313" t="s">
        <v>317</v>
      </c>
      <c r="C1562" s="313" t="s">
        <v>7</v>
      </c>
      <c r="D1562" s="313" t="s">
        <v>449</v>
      </c>
      <c r="E1562" s="313" t="s">
        <v>13</v>
      </c>
      <c r="F1562" s="313" t="s">
        <v>11</v>
      </c>
      <c r="G1562" s="313"/>
      <c r="H1562" s="313" t="s">
        <v>992</v>
      </c>
      <c r="I1562" s="313"/>
      <c r="J1562" s="313"/>
      <c r="K1562" s="313"/>
      <c r="L1562" s="313" t="s">
        <v>992</v>
      </c>
      <c r="M1562" s="313"/>
      <c r="N1562" s="313"/>
      <c r="O1562" s="313"/>
      <c r="P1562" s="313"/>
      <c r="Q1562" s="313"/>
      <c r="R1562" s="313">
        <v>0.59</v>
      </c>
      <c r="S1562" s="313">
        <v>0</v>
      </c>
      <c r="T1562" s="313">
        <v>96.6</v>
      </c>
    </row>
    <row r="1563" spans="1:20" ht="15" customHeight="1">
      <c r="A1563" s="313" t="s">
        <v>240</v>
      </c>
      <c r="B1563" s="313" t="s">
        <v>314</v>
      </c>
      <c r="C1563" s="313" t="s">
        <v>7</v>
      </c>
      <c r="D1563" s="313" t="s">
        <v>449</v>
      </c>
      <c r="E1563" s="313" t="s">
        <v>13</v>
      </c>
      <c r="F1563" s="313" t="s">
        <v>11</v>
      </c>
      <c r="G1563" s="313"/>
      <c r="H1563" s="313"/>
      <c r="I1563" s="313"/>
      <c r="J1563" s="313"/>
      <c r="K1563" s="313"/>
      <c r="L1563" s="313"/>
      <c r="M1563" s="313"/>
      <c r="N1563" s="313"/>
      <c r="O1563" s="313"/>
      <c r="P1563" s="313"/>
      <c r="Q1563" s="313"/>
      <c r="R1563" s="313">
        <v>359</v>
      </c>
      <c r="S1563" s="313">
        <v>0</v>
      </c>
      <c r="T1563" s="313">
        <v>384</v>
      </c>
    </row>
    <row r="1564" spans="1:20" ht="15" customHeight="1">
      <c r="A1564" s="313" t="s">
        <v>240</v>
      </c>
      <c r="B1564" s="313" t="s">
        <v>313</v>
      </c>
      <c r="C1564" s="313" t="s">
        <v>7</v>
      </c>
      <c r="D1564" s="313" t="s">
        <v>449</v>
      </c>
      <c r="E1564" s="313" t="s">
        <v>13</v>
      </c>
      <c r="F1564" s="313" t="s">
        <v>11</v>
      </c>
      <c r="G1564" s="313"/>
      <c r="H1564" s="313"/>
      <c r="I1564" s="313"/>
      <c r="J1564" s="313"/>
      <c r="K1564" s="313"/>
      <c r="L1564" s="313"/>
      <c r="M1564" s="313"/>
      <c r="N1564" s="313"/>
      <c r="O1564" s="313"/>
      <c r="P1564" s="313"/>
      <c r="Q1564" s="313"/>
      <c r="R1564" s="313">
        <v>361</v>
      </c>
      <c r="S1564" s="313">
        <v>0</v>
      </c>
      <c r="T1564" s="313">
        <v>384</v>
      </c>
    </row>
    <row r="1565" spans="1:20" ht="15" customHeight="1">
      <c r="A1565" s="313" t="s">
        <v>240</v>
      </c>
      <c r="B1565" s="313" t="s">
        <v>316</v>
      </c>
      <c r="C1565" s="313" t="s">
        <v>7</v>
      </c>
      <c r="D1565" s="313" t="s">
        <v>449</v>
      </c>
      <c r="E1565" s="313" t="s">
        <v>13</v>
      </c>
      <c r="F1565" s="313" t="s">
        <v>11</v>
      </c>
      <c r="G1565" s="313"/>
      <c r="H1565" s="313"/>
      <c r="I1565" s="313"/>
      <c r="J1565" s="313"/>
      <c r="K1565" s="313"/>
      <c r="L1565" s="313"/>
      <c r="M1565" s="313"/>
      <c r="N1565" s="313"/>
      <c r="O1565" s="313"/>
      <c r="P1565" s="313"/>
      <c r="Q1565" s="313"/>
      <c r="R1565" s="313">
        <v>1.18</v>
      </c>
      <c r="S1565" s="313">
        <v>0</v>
      </c>
      <c r="T1565" s="313">
        <v>96.6</v>
      </c>
    </row>
    <row r="1566" spans="1:20" ht="15" customHeight="1">
      <c r="A1566" s="313" t="s">
        <v>240</v>
      </c>
      <c r="B1566" s="313" t="s">
        <v>312</v>
      </c>
      <c r="C1566" s="313" t="s">
        <v>7</v>
      </c>
      <c r="D1566" s="313" t="s">
        <v>449</v>
      </c>
      <c r="E1566" s="313" t="s">
        <v>13</v>
      </c>
      <c r="F1566" s="313" t="s">
        <v>11</v>
      </c>
      <c r="G1566" s="313"/>
      <c r="H1566" s="313"/>
      <c r="I1566" s="313"/>
      <c r="J1566" s="313"/>
      <c r="K1566" s="313"/>
      <c r="L1566" s="313"/>
      <c r="M1566" s="313"/>
      <c r="N1566" s="313"/>
      <c r="O1566" s="313"/>
      <c r="P1566" s="313"/>
      <c r="Q1566" s="313"/>
      <c r="R1566" s="313">
        <v>362</v>
      </c>
      <c r="S1566" s="313">
        <v>0</v>
      </c>
      <c r="T1566" s="313">
        <v>384</v>
      </c>
    </row>
    <row r="1567" spans="1:20" ht="15" customHeight="1">
      <c r="A1567" s="313" t="s">
        <v>240</v>
      </c>
      <c r="B1567" s="313" t="s">
        <v>332</v>
      </c>
      <c r="C1567" s="313" t="s">
        <v>7</v>
      </c>
      <c r="D1567" s="313" t="s">
        <v>449</v>
      </c>
      <c r="E1567" s="313" t="s">
        <v>13</v>
      </c>
      <c r="F1567" s="313" t="s">
        <v>11</v>
      </c>
      <c r="G1567" s="313" t="s">
        <v>449</v>
      </c>
      <c r="H1567" s="313" t="s">
        <v>456</v>
      </c>
      <c r="I1567" s="313" t="s">
        <v>232</v>
      </c>
      <c r="J1567" s="313" t="s">
        <v>350</v>
      </c>
      <c r="K1567" s="313" t="s">
        <v>339</v>
      </c>
      <c r="L1567" s="313" t="s">
        <v>351</v>
      </c>
      <c r="M1567" s="313" t="s">
        <v>41</v>
      </c>
      <c r="N1567" s="313"/>
      <c r="O1567" s="313" t="s">
        <v>341</v>
      </c>
      <c r="P1567" s="313" t="s">
        <v>342</v>
      </c>
      <c r="Q1567" s="313" t="s">
        <v>343</v>
      </c>
      <c r="R1567" s="313">
        <v>62.6</v>
      </c>
      <c r="S1567" s="313"/>
      <c r="T1567" s="313"/>
    </row>
    <row r="1568" spans="1:20" ht="15" customHeight="1">
      <c r="A1568" s="313" t="s">
        <v>240</v>
      </c>
      <c r="B1568" s="313" t="s">
        <v>305</v>
      </c>
      <c r="C1568" s="313" t="s">
        <v>7</v>
      </c>
      <c r="D1568" s="313" t="s">
        <v>449</v>
      </c>
      <c r="E1568" s="313" t="s">
        <v>13</v>
      </c>
      <c r="F1568" s="313" t="s">
        <v>11</v>
      </c>
      <c r="G1568" s="313"/>
      <c r="H1568" s="313"/>
      <c r="I1568" s="313"/>
      <c r="J1568" s="313"/>
      <c r="K1568" s="313"/>
      <c r="L1568" s="313"/>
      <c r="M1568" s="313"/>
      <c r="N1568" s="313"/>
      <c r="O1568" s="313"/>
      <c r="P1568" s="313"/>
      <c r="Q1568" s="313"/>
      <c r="R1568" s="313">
        <v>22.2</v>
      </c>
      <c r="S1568" s="313">
        <v>0</v>
      </c>
      <c r="T1568" s="313">
        <v>915</v>
      </c>
    </row>
    <row r="1569" spans="1:20" ht="15" customHeight="1">
      <c r="A1569" s="313" t="s">
        <v>240</v>
      </c>
      <c r="B1569" s="313" t="s">
        <v>307</v>
      </c>
      <c r="C1569" s="313" t="s">
        <v>7</v>
      </c>
      <c r="D1569" s="313" t="s">
        <v>449</v>
      </c>
      <c r="E1569" s="313" t="s">
        <v>13</v>
      </c>
      <c r="F1569" s="313" t="s">
        <v>11</v>
      </c>
      <c r="G1569" s="313"/>
      <c r="H1569" s="313"/>
      <c r="I1569" s="313"/>
      <c r="J1569" s="313"/>
      <c r="K1569" s="313"/>
      <c r="L1569" s="313"/>
      <c r="M1569" s="313"/>
      <c r="N1569" s="313"/>
      <c r="O1569" s="313"/>
      <c r="P1569" s="313"/>
      <c r="Q1569" s="313"/>
      <c r="R1569" s="313">
        <v>22.2</v>
      </c>
      <c r="S1569" s="313">
        <v>0</v>
      </c>
      <c r="T1569" s="313">
        <v>384</v>
      </c>
    </row>
    <row r="1570" spans="1:20" ht="15" customHeight="1">
      <c r="A1570" s="313" t="s">
        <v>240</v>
      </c>
      <c r="B1570" s="313" t="s">
        <v>308</v>
      </c>
      <c r="C1570" s="313" t="s">
        <v>7</v>
      </c>
      <c r="D1570" s="313" t="s">
        <v>449</v>
      </c>
      <c r="E1570" s="313" t="s">
        <v>13</v>
      </c>
      <c r="F1570" s="313" t="s">
        <v>11</v>
      </c>
      <c r="G1570" s="313"/>
      <c r="H1570" s="313"/>
      <c r="I1570" s="313"/>
      <c r="J1570" s="313"/>
      <c r="K1570" s="313"/>
      <c r="L1570" s="313"/>
      <c r="M1570" s="313"/>
      <c r="N1570" s="313"/>
      <c r="O1570" s="313"/>
      <c r="P1570" s="313"/>
      <c r="Q1570" s="313"/>
      <c r="R1570" s="313">
        <v>4.5599999999999996</v>
      </c>
      <c r="S1570" s="313">
        <v>0</v>
      </c>
      <c r="T1570" s="313">
        <v>225</v>
      </c>
    </row>
    <row r="1571" spans="1:20" ht="15" customHeight="1">
      <c r="A1571" s="313" t="s">
        <v>240</v>
      </c>
      <c r="B1571" s="313" t="s">
        <v>309</v>
      </c>
      <c r="C1571" s="313" t="s">
        <v>7</v>
      </c>
      <c r="D1571" s="313" t="s">
        <v>449</v>
      </c>
      <c r="E1571" s="313" t="s">
        <v>13</v>
      </c>
      <c r="F1571" s="313" t="s">
        <v>11</v>
      </c>
      <c r="G1571" s="313"/>
      <c r="H1571" s="313"/>
      <c r="I1571" s="313"/>
      <c r="J1571" s="313"/>
      <c r="K1571" s="313"/>
      <c r="L1571" s="313"/>
      <c r="M1571" s="313"/>
      <c r="N1571" s="313"/>
      <c r="O1571" s="313"/>
      <c r="P1571" s="313"/>
      <c r="Q1571" s="313"/>
      <c r="R1571" s="313">
        <v>5.21</v>
      </c>
      <c r="S1571" s="313">
        <v>0</v>
      </c>
      <c r="T1571" s="313">
        <v>209</v>
      </c>
    </row>
    <row r="1572" spans="1:20" ht="15" customHeight="1">
      <c r="A1572" s="313" t="s">
        <v>240</v>
      </c>
      <c r="B1572" s="313" t="s">
        <v>310</v>
      </c>
      <c r="C1572" s="313" t="s">
        <v>7</v>
      </c>
      <c r="D1572" s="313" t="s">
        <v>449</v>
      </c>
      <c r="E1572" s="313" t="s">
        <v>13</v>
      </c>
      <c r="F1572" s="313" t="s">
        <v>11</v>
      </c>
      <c r="G1572" s="313"/>
      <c r="H1572" s="313"/>
      <c r="I1572" s="313"/>
      <c r="J1572" s="313"/>
      <c r="K1572" s="313"/>
      <c r="L1572" s="313"/>
      <c r="M1572" s="313"/>
      <c r="N1572" s="313"/>
      <c r="O1572" s="313"/>
      <c r="P1572" s="313"/>
      <c r="Q1572" s="313"/>
      <c r="R1572" s="313">
        <v>7.87</v>
      </c>
      <c r="S1572" s="313">
        <v>0</v>
      </c>
      <c r="T1572" s="313">
        <v>384</v>
      </c>
    </row>
    <row r="1573" spans="1:20" ht="15" customHeight="1">
      <c r="A1573" s="313" t="s">
        <v>240</v>
      </c>
      <c r="B1573" s="313" t="s">
        <v>311</v>
      </c>
      <c r="C1573" s="313" t="s">
        <v>7</v>
      </c>
      <c r="D1573" s="313" t="s">
        <v>449</v>
      </c>
      <c r="E1573" s="313" t="s">
        <v>13</v>
      </c>
      <c r="F1573" s="313" t="s">
        <v>11</v>
      </c>
      <c r="G1573" s="313"/>
      <c r="H1573" s="313"/>
      <c r="I1573" s="313"/>
      <c r="J1573" s="313"/>
      <c r="K1573" s="313"/>
      <c r="L1573" s="313"/>
      <c r="M1573" s="313"/>
      <c r="N1573" s="313"/>
      <c r="O1573" s="313"/>
      <c r="P1573" s="313"/>
      <c r="Q1573" s="313"/>
      <c r="R1573" s="313">
        <v>4.53</v>
      </c>
      <c r="S1573" s="313">
        <v>0</v>
      </c>
      <c r="T1573" s="313">
        <v>96.5</v>
      </c>
    </row>
    <row r="1574" spans="1:20" ht="15" customHeight="1">
      <c r="A1574" s="313" t="s">
        <v>240</v>
      </c>
      <c r="B1574" s="313" t="s">
        <v>328</v>
      </c>
      <c r="C1574" s="313" t="s">
        <v>7</v>
      </c>
      <c r="D1574" s="313" t="s">
        <v>449</v>
      </c>
      <c r="E1574" s="313" t="s">
        <v>13</v>
      </c>
      <c r="F1574" s="313" t="s">
        <v>11</v>
      </c>
      <c r="G1574" s="313"/>
      <c r="H1574" s="313"/>
      <c r="I1574" s="313"/>
      <c r="J1574" s="313"/>
      <c r="K1574" s="313"/>
      <c r="L1574" s="313"/>
      <c r="M1574" s="313"/>
      <c r="N1574" s="313"/>
      <c r="O1574" s="313"/>
      <c r="P1574" s="313"/>
      <c r="Q1574" s="313"/>
      <c r="R1574" s="313">
        <v>1.34</v>
      </c>
      <c r="S1574" s="313">
        <v>0</v>
      </c>
      <c r="T1574" s="313">
        <v>384</v>
      </c>
    </row>
    <row r="1575" spans="1:20" ht="15" customHeight="1">
      <c r="A1575" s="313" t="s">
        <v>240</v>
      </c>
      <c r="B1575" s="313" t="s">
        <v>318</v>
      </c>
      <c r="C1575" s="313" t="s">
        <v>7</v>
      </c>
      <c r="D1575" s="313" t="s">
        <v>449</v>
      </c>
      <c r="E1575" s="313" t="s">
        <v>13</v>
      </c>
      <c r="F1575" s="313" t="s">
        <v>11</v>
      </c>
      <c r="G1575" s="313"/>
      <c r="H1575" s="313"/>
      <c r="I1575" s="313"/>
      <c r="J1575" s="313"/>
      <c r="K1575" s="313"/>
      <c r="L1575" s="313"/>
      <c r="M1575" s="313"/>
      <c r="N1575" s="313"/>
      <c r="O1575" s="313"/>
      <c r="P1575" s="313"/>
      <c r="Q1575" s="313"/>
      <c r="R1575" s="313">
        <v>0.59</v>
      </c>
      <c r="S1575" s="313">
        <v>0</v>
      </c>
      <c r="T1575" s="313">
        <v>96.6</v>
      </c>
    </row>
    <row r="1576" spans="1:20" ht="15" customHeight="1">
      <c r="A1576" s="313" t="s">
        <v>240</v>
      </c>
      <c r="B1576" s="313" t="s">
        <v>326</v>
      </c>
      <c r="C1576" s="313" t="s">
        <v>7</v>
      </c>
      <c r="D1576" s="313" t="s">
        <v>449</v>
      </c>
      <c r="E1576" s="313" t="s">
        <v>13</v>
      </c>
      <c r="F1576" s="313" t="s">
        <v>11</v>
      </c>
      <c r="G1576" s="313"/>
      <c r="H1576" s="313"/>
      <c r="I1576" s="313"/>
      <c r="J1576" s="313"/>
      <c r="K1576" s="313"/>
      <c r="L1576" s="313"/>
      <c r="M1576" s="313"/>
      <c r="N1576" s="313"/>
      <c r="O1576" s="313"/>
      <c r="P1576" s="313"/>
      <c r="Q1576" s="313"/>
      <c r="R1576" s="313">
        <v>1.34</v>
      </c>
      <c r="S1576" s="313">
        <v>0</v>
      </c>
      <c r="T1576" s="313">
        <v>384</v>
      </c>
    </row>
    <row r="1577" spans="1:20" ht="15" customHeight="1">
      <c r="A1577" s="313" t="s">
        <v>242</v>
      </c>
      <c r="B1577" s="313" t="s">
        <v>315</v>
      </c>
      <c r="C1577" s="313" t="s">
        <v>7</v>
      </c>
      <c r="D1577" s="313" t="s">
        <v>449</v>
      </c>
      <c r="E1577" s="313" t="s">
        <v>13</v>
      </c>
      <c r="F1577" s="313" t="s">
        <v>11</v>
      </c>
      <c r="G1577" s="313"/>
      <c r="H1577" s="313"/>
      <c r="I1577" s="313"/>
      <c r="J1577" s="313"/>
      <c r="K1577" s="313"/>
      <c r="L1577" s="313"/>
      <c r="M1577" s="313"/>
      <c r="N1577" s="313"/>
      <c r="O1577" s="313"/>
      <c r="P1577" s="313"/>
      <c r="Q1577" s="313"/>
      <c r="R1577" s="313">
        <v>1020</v>
      </c>
      <c r="S1577" s="313">
        <v>997</v>
      </c>
      <c r="T1577" s="313">
        <v>1480</v>
      </c>
    </row>
    <row r="1578" spans="1:20" ht="15" customHeight="1">
      <c r="A1578" s="313" t="s">
        <v>242</v>
      </c>
      <c r="B1578" s="313" t="s">
        <v>318</v>
      </c>
      <c r="C1578" s="313" t="s">
        <v>7</v>
      </c>
      <c r="D1578" s="313" t="s">
        <v>449</v>
      </c>
      <c r="E1578" s="313" t="s">
        <v>13</v>
      </c>
      <c r="F1578" s="313" t="s">
        <v>11</v>
      </c>
      <c r="G1578" s="313"/>
      <c r="H1578" s="313"/>
      <c r="I1578" s="313"/>
      <c r="J1578" s="313"/>
      <c r="K1578" s="313"/>
      <c r="L1578" s="313"/>
      <c r="M1578" s="313"/>
      <c r="N1578" s="313"/>
      <c r="O1578" s="313"/>
      <c r="P1578" s="313"/>
      <c r="Q1578" s="313"/>
      <c r="R1578" s="313">
        <v>47.3</v>
      </c>
      <c r="S1578" s="313">
        <v>0</v>
      </c>
      <c r="T1578" s="313">
        <v>96.6</v>
      </c>
    </row>
    <row r="1579" spans="1:20" ht="15" customHeight="1">
      <c r="A1579" s="313" t="s">
        <v>242</v>
      </c>
      <c r="B1579" s="313" t="s">
        <v>314</v>
      </c>
      <c r="C1579" s="313" t="s">
        <v>7</v>
      </c>
      <c r="D1579" s="313" t="s">
        <v>449</v>
      </c>
      <c r="E1579" s="313" t="s">
        <v>13</v>
      </c>
      <c r="F1579" s="313" t="s">
        <v>11</v>
      </c>
      <c r="G1579" s="313"/>
      <c r="H1579" s="313"/>
      <c r="I1579" s="313"/>
      <c r="J1579" s="313"/>
      <c r="K1579" s="313"/>
      <c r="L1579" s="313"/>
      <c r="M1579" s="313"/>
      <c r="N1579" s="313"/>
      <c r="O1579" s="313"/>
      <c r="P1579" s="313"/>
      <c r="Q1579" s="313"/>
      <c r="R1579" s="313">
        <v>1020</v>
      </c>
      <c r="S1579" s="313">
        <v>997</v>
      </c>
      <c r="T1579" s="313">
        <v>1480</v>
      </c>
    </row>
    <row r="1580" spans="1:20" ht="15" customHeight="1">
      <c r="A1580" s="313" t="s">
        <v>242</v>
      </c>
      <c r="B1580" s="313" t="s">
        <v>313</v>
      </c>
      <c r="C1580" s="313" t="s">
        <v>7</v>
      </c>
      <c r="D1580" s="313" t="s">
        <v>449</v>
      </c>
      <c r="E1580" s="313" t="s">
        <v>13</v>
      </c>
      <c r="F1580" s="313" t="s">
        <v>11</v>
      </c>
      <c r="G1580" s="313"/>
      <c r="H1580" s="313"/>
      <c r="I1580" s="313"/>
      <c r="J1580" s="313"/>
      <c r="K1580" s="313"/>
      <c r="L1580" s="313"/>
      <c r="M1580" s="313"/>
      <c r="N1580" s="313"/>
      <c r="O1580" s="313"/>
      <c r="P1580" s="313"/>
      <c r="Q1580" s="313"/>
      <c r="R1580" s="313">
        <v>1120</v>
      </c>
      <c r="S1580" s="313">
        <v>1090</v>
      </c>
      <c r="T1580" s="313">
        <v>1580</v>
      </c>
    </row>
    <row r="1581" spans="1:20" ht="15" customHeight="1">
      <c r="A1581" s="313" t="s">
        <v>242</v>
      </c>
      <c r="B1581" s="313" t="s">
        <v>316</v>
      </c>
      <c r="C1581" s="313" t="s">
        <v>7</v>
      </c>
      <c r="D1581" s="313" t="s">
        <v>449</v>
      </c>
      <c r="E1581" s="313" t="s">
        <v>13</v>
      </c>
      <c r="F1581" s="313" t="s">
        <v>11</v>
      </c>
      <c r="G1581" s="313"/>
      <c r="H1581" s="313"/>
      <c r="I1581" s="313"/>
      <c r="J1581" s="313"/>
      <c r="K1581" s="313"/>
      <c r="L1581" s="313"/>
      <c r="M1581" s="313"/>
      <c r="N1581" s="313"/>
      <c r="O1581" s="313"/>
      <c r="P1581" s="313"/>
      <c r="Q1581" s="313"/>
      <c r="R1581" s="313">
        <v>94.7</v>
      </c>
      <c r="S1581" s="313">
        <v>0</v>
      </c>
      <c r="T1581" s="313">
        <v>96.6</v>
      </c>
    </row>
    <row r="1582" spans="1:20" ht="15" customHeight="1">
      <c r="A1582" s="313" t="s">
        <v>242</v>
      </c>
      <c r="B1582" s="313" t="s">
        <v>312</v>
      </c>
      <c r="C1582" s="313" t="s">
        <v>7</v>
      </c>
      <c r="D1582" s="313" t="s">
        <v>449</v>
      </c>
      <c r="E1582" s="313" t="s">
        <v>13</v>
      </c>
      <c r="F1582" s="313" t="s">
        <v>11</v>
      </c>
      <c r="G1582" s="313"/>
      <c r="H1582" s="313"/>
      <c r="I1582" s="313"/>
      <c r="J1582" s="313"/>
      <c r="K1582" s="313"/>
      <c r="L1582" s="313"/>
      <c r="M1582" s="313"/>
      <c r="N1582" s="313"/>
      <c r="O1582" s="313"/>
      <c r="P1582" s="313"/>
      <c r="Q1582" s="313"/>
      <c r="R1582" s="313">
        <v>2120</v>
      </c>
      <c r="S1582" s="313">
        <v>2090</v>
      </c>
      <c r="T1582" s="313">
        <v>2580</v>
      </c>
    </row>
    <row r="1583" spans="1:20" ht="15" customHeight="1">
      <c r="A1583" s="313" t="s">
        <v>242</v>
      </c>
      <c r="B1583" s="313" t="s">
        <v>332</v>
      </c>
      <c r="C1583" s="313" t="s">
        <v>7</v>
      </c>
      <c r="D1583" s="313" t="s">
        <v>449</v>
      </c>
      <c r="E1583" s="313" t="s">
        <v>13</v>
      </c>
      <c r="F1583" s="313" t="s">
        <v>11</v>
      </c>
      <c r="G1583" s="313"/>
      <c r="H1583" s="313"/>
      <c r="I1583" s="313"/>
      <c r="J1583" s="313"/>
      <c r="K1583" s="313"/>
      <c r="L1583" s="313"/>
      <c r="M1583" s="313"/>
      <c r="N1583" s="313"/>
      <c r="O1583" s="313"/>
      <c r="P1583" s="313"/>
      <c r="Q1583" s="313"/>
      <c r="R1583" s="313">
        <v>3450</v>
      </c>
      <c r="S1583" s="313"/>
      <c r="T1583" s="313"/>
    </row>
    <row r="1584" spans="1:20" ht="15" customHeight="1">
      <c r="A1584" s="313" t="s">
        <v>242</v>
      </c>
      <c r="B1584" s="313" t="s">
        <v>305</v>
      </c>
      <c r="C1584" s="313" t="s">
        <v>7</v>
      </c>
      <c r="D1584" s="313" t="s">
        <v>449</v>
      </c>
      <c r="E1584" s="313" t="s">
        <v>13</v>
      </c>
      <c r="F1584" s="313" t="s">
        <v>11</v>
      </c>
      <c r="G1584" s="313"/>
      <c r="H1584" s="313"/>
      <c r="I1584" s="313"/>
      <c r="J1584" s="313"/>
      <c r="K1584" s="313"/>
      <c r="L1584" s="313"/>
      <c r="M1584" s="313"/>
      <c r="N1584" s="313"/>
      <c r="O1584" s="313"/>
      <c r="P1584" s="313"/>
      <c r="Q1584" s="313"/>
      <c r="R1584" s="313">
        <v>1590</v>
      </c>
      <c r="S1584" s="313">
        <v>592</v>
      </c>
      <c r="T1584" s="313">
        <v>1610</v>
      </c>
    </row>
    <row r="1585" spans="1:20" ht="15" customHeight="1">
      <c r="A1585" s="313" t="s">
        <v>242</v>
      </c>
      <c r="B1585" s="313" t="s">
        <v>307</v>
      </c>
      <c r="C1585" s="313" t="s">
        <v>7</v>
      </c>
      <c r="D1585" s="313" t="s">
        <v>449</v>
      </c>
      <c r="E1585" s="313" t="s">
        <v>13</v>
      </c>
      <c r="F1585" s="313" t="s">
        <v>11</v>
      </c>
      <c r="G1585" s="313"/>
      <c r="H1585" s="313"/>
      <c r="I1585" s="313"/>
      <c r="J1585" s="313"/>
      <c r="K1585" s="313"/>
      <c r="L1585" s="313"/>
      <c r="M1585" s="313"/>
      <c r="N1585" s="313"/>
      <c r="O1585" s="313"/>
      <c r="P1585" s="313"/>
      <c r="Q1585" s="313"/>
      <c r="R1585" s="313">
        <v>1590</v>
      </c>
      <c r="S1585" s="313">
        <v>592</v>
      </c>
      <c r="T1585" s="313">
        <v>1610</v>
      </c>
    </row>
    <row r="1586" spans="1:20" ht="15" customHeight="1">
      <c r="A1586" s="313" t="s">
        <v>242</v>
      </c>
      <c r="B1586" s="313" t="s">
        <v>308</v>
      </c>
      <c r="C1586" s="313" t="s">
        <v>7</v>
      </c>
      <c r="D1586" s="313" t="s">
        <v>449</v>
      </c>
      <c r="E1586" s="313" t="s">
        <v>13</v>
      </c>
      <c r="F1586" s="313" t="s">
        <v>11</v>
      </c>
      <c r="G1586" s="313"/>
      <c r="H1586" s="313"/>
      <c r="I1586" s="313"/>
      <c r="J1586" s="313"/>
      <c r="K1586" s="313"/>
      <c r="L1586" s="313"/>
      <c r="M1586" s="313"/>
      <c r="N1586" s="313"/>
      <c r="O1586" s="313"/>
      <c r="P1586" s="313"/>
      <c r="Q1586" s="313"/>
      <c r="R1586" s="313">
        <v>220</v>
      </c>
      <c r="S1586" s="313">
        <v>0</v>
      </c>
      <c r="T1586" s="313">
        <v>225</v>
      </c>
    </row>
    <row r="1587" spans="1:20" ht="15" customHeight="1">
      <c r="A1587" s="313" t="s">
        <v>242</v>
      </c>
      <c r="B1587" s="313" t="s">
        <v>309</v>
      </c>
      <c r="C1587" s="313" t="s">
        <v>7</v>
      </c>
      <c r="D1587" s="313" t="s">
        <v>449</v>
      </c>
      <c r="E1587" s="313" t="s">
        <v>13</v>
      </c>
      <c r="F1587" s="313" t="s">
        <v>11</v>
      </c>
      <c r="G1587" s="313"/>
      <c r="H1587" s="313"/>
      <c r="I1587" s="313"/>
      <c r="J1587" s="313"/>
      <c r="K1587" s="313"/>
      <c r="L1587" s="313"/>
      <c r="M1587" s="313"/>
      <c r="N1587" s="313"/>
      <c r="O1587" s="313"/>
      <c r="P1587" s="313"/>
      <c r="Q1587" s="313"/>
      <c r="R1587" s="313">
        <v>204</v>
      </c>
      <c r="S1587" s="313">
        <v>0</v>
      </c>
      <c r="T1587" s="313">
        <v>209</v>
      </c>
    </row>
    <row r="1588" spans="1:20" ht="15" customHeight="1">
      <c r="A1588" s="313" t="s">
        <v>242</v>
      </c>
      <c r="B1588" s="313" t="s">
        <v>310</v>
      </c>
      <c r="C1588" s="313" t="s">
        <v>7</v>
      </c>
      <c r="D1588" s="313" t="s">
        <v>449</v>
      </c>
      <c r="E1588" s="313" t="s">
        <v>13</v>
      </c>
      <c r="F1588" s="313" t="s">
        <v>11</v>
      </c>
      <c r="G1588" s="313"/>
      <c r="H1588" s="313"/>
      <c r="I1588" s="313"/>
      <c r="J1588" s="313"/>
      <c r="K1588" s="313"/>
      <c r="L1588" s="313"/>
      <c r="M1588" s="313"/>
      <c r="N1588" s="313"/>
      <c r="O1588" s="313"/>
      <c r="P1588" s="313"/>
      <c r="Q1588" s="313"/>
      <c r="R1588" s="313">
        <v>1070</v>
      </c>
      <c r="S1588" s="313">
        <v>592</v>
      </c>
      <c r="T1588" s="313">
        <v>1080</v>
      </c>
    </row>
    <row r="1589" spans="1:20" ht="15" customHeight="1">
      <c r="A1589" s="313" t="s">
        <v>242</v>
      </c>
      <c r="B1589" s="313" t="s">
        <v>311</v>
      </c>
      <c r="C1589" s="313" t="s">
        <v>7</v>
      </c>
      <c r="D1589" s="313" t="s">
        <v>449</v>
      </c>
      <c r="E1589" s="313" t="s">
        <v>13</v>
      </c>
      <c r="F1589" s="313" t="s">
        <v>11</v>
      </c>
      <c r="G1589" s="313"/>
      <c r="H1589" s="313"/>
      <c r="I1589" s="313"/>
      <c r="J1589" s="313"/>
      <c r="K1589" s="313"/>
      <c r="L1589" s="313"/>
      <c r="M1589" s="313"/>
      <c r="N1589" s="313"/>
      <c r="O1589" s="313"/>
      <c r="P1589" s="313"/>
      <c r="Q1589" s="313"/>
      <c r="R1589" s="313">
        <v>91.9</v>
      </c>
      <c r="S1589" s="313">
        <v>0</v>
      </c>
      <c r="T1589" s="313">
        <v>96.5</v>
      </c>
    </row>
    <row r="1590" spans="1:20" ht="15" customHeight="1">
      <c r="A1590" s="313" t="s">
        <v>242</v>
      </c>
      <c r="B1590" s="313" t="s">
        <v>328</v>
      </c>
      <c r="C1590" s="313" t="s">
        <v>7</v>
      </c>
      <c r="D1590" s="313" t="s">
        <v>449</v>
      </c>
      <c r="E1590" s="313" t="s">
        <v>13</v>
      </c>
      <c r="F1590" s="313" t="s">
        <v>11</v>
      </c>
      <c r="G1590" s="313"/>
      <c r="H1590" s="313"/>
      <c r="I1590" s="313"/>
      <c r="J1590" s="313"/>
      <c r="K1590" s="313"/>
      <c r="L1590" s="313"/>
      <c r="M1590" s="313"/>
      <c r="N1590" s="313"/>
      <c r="O1590" s="313"/>
      <c r="P1590" s="313"/>
      <c r="Q1590" s="313"/>
      <c r="R1590" s="313">
        <v>999</v>
      </c>
      <c r="S1590" s="313">
        <v>616</v>
      </c>
      <c r="T1590" s="313">
        <v>1000</v>
      </c>
    </row>
    <row r="1591" spans="1:20" ht="15" customHeight="1">
      <c r="A1591" s="313" t="s">
        <v>242</v>
      </c>
      <c r="B1591" s="313" t="s">
        <v>317</v>
      </c>
      <c r="C1591" s="313" t="s">
        <v>7</v>
      </c>
      <c r="D1591" s="313" t="s">
        <v>449</v>
      </c>
      <c r="E1591" s="313" t="s">
        <v>13</v>
      </c>
      <c r="F1591" s="313" t="s">
        <v>11</v>
      </c>
      <c r="G1591" s="313"/>
      <c r="H1591" s="313"/>
      <c r="I1591" s="313"/>
      <c r="J1591" s="313"/>
      <c r="K1591" s="313"/>
      <c r="L1591" s="313"/>
      <c r="M1591" s="313"/>
      <c r="N1591" s="313"/>
      <c r="O1591" s="313"/>
      <c r="P1591" s="313"/>
      <c r="Q1591" s="313"/>
      <c r="R1591" s="313">
        <v>47.4</v>
      </c>
      <c r="S1591" s="313">
        <v>0</v>
      </c>
      <c r="T1591" s="313">
        <v>96.6</v>
      </c>
    </row>
    <row r="1592" spans="1:20" ht="15" customHeight="1">
      <c r="A1592" s="313" t="s">
        <v>242</v>
      </c>
      <c r="B1592" s="313" t="s">
        <v>326</v>
      </c>
      <c r="C1592" s="313" t="s">
        <v>7</v>
      </c>
      <c r="D1592" s="313" t="s">
        <v>449</v>
      </c>
      <c r="E1592" s="313" t="s">
        <v>13</v>
      </c>
      <c r="F1592" s="313" t="s">
        <v>11</v>
      </c>
      <c r="G1592" s="313"/>
      <c r="H1592" s="313"/>
      <c r="I1592" s="313"/>
      <c r="J1592" s="313"/>
      <c r="K1592" s="313"/>
      <c r="L1592" s="313"/>
      <c r="M1592" s="313"/>
      <c r="N1592" s="313"/>
      <c r="O1592" s="313"/>
      <c r="P1592" s="313"/>
      <c r="Q1592" s="313"/>
      <c r="R1592" s="313">
        <v>999</v>
      </c>
      <c r="S1592" s="313">
        <v>616</v>
      </c>
      <c r="T1592" s="313">
        <v>1000</v>
      </c>
    </row>
    <row r="1593" spans="1:20" ht="15" customHeight="1">
      <c r="A1593" s="313" t="s">
        <v>243</v>
      </c>
      <c r="B1593" s="313" t="s">
        <v>315</v>
      </c>
      <c r="C1593" s="313" t="s">
        <v>7</v>
      </c>
      <c r="D1593" s="313" t="s">
        <v>449</v>
      </c>
      <c r="E1593" s="313" t="s">
        <v>13</v>
      </c>
      <c r="F1593" s="313" t="s">
        <v>11</v>
      </c>
      <c r="G1593" s="313"/>
      <c r="H1593" s="313" t="s">
        <v>766</v>
      </c>
      <c r="I1593" s="313"/>
      <c r="J1593" s="313"/>
      <c r="K1593" s="313"/>
      <c r="L1593" s="313" t="s">
        <v>766</v>
      </c>
      <c r="M1593" s="313"/>
      <c r="N1593" s="313"/>
      <c r="O1593" s="313"/>
      <c r="P1593" s="313"/>
      <c r="Q1593" s="313"/>
      <c r="R1593" s="313">
        <v>1020</v>
      </c>
      <c r="S1593" s="313">
        <v>997</v>
      </c>
      <c r="T1593" s="313">
        <v>1480</v>
      </c>
    </row>
    <row r="1594" spans="1:20" ht="15" customHeight="1">
      <c r="A1594" s="313" t="s">
        <v>243</v>
      </c>
      <c r="B1594" s="313" t="s">
        <v>318</v>
      </c>
      <c r="C1594" s="313" t="s">
        <v>7</v>
      </c>
      <c r="D1594" s="313" t="s">
        <v>449</v>
      </c>
      <c r="E1594" s="313" t="s">
        <v>13</v>
      </c>
      <c r="F1594" s="313" t="s">
        <v>11</v>
      </c>
      <c r="G1594" s="313"/>
      <c r="H1594" s="313" t="s">
        <v>992</v>
      </c>
      <c r="I1594" s="313"/>
      <c r="J1594" s="313"/>
      <c r="K1594" s="313"/>
      <c r="L1594" s="313" t="s">
        <v>992</v>
      </c>
      <c r="M1594" s="313"/>
      <c r="N1594" s="313"/>
      <c r="O1594" s="313"/>
      <c r="P1594" s="313"/>
      <c r="Q1594" s="313"/>
      <c r="R1594" s="313">
        <v>47.3</v>
      </c>
      <c r="S1594" s="313">
        <v>0</v>
      </c>
      <c r="T1594" s="313">
        <v>96.6</v>
      </c>
    </row>
    <row r="1595" spans="1:20" ht="15" customHeight="1">
      <c r="A1595" s="313" t="s">
        <v>243</v>
      </c>
      <c r="B1595" s="313" t="s">
        <v>314</v>
      </c>
      <c r="C1595" s="313" t="s">
        <v>7</v>
      </c>
      <c r="D1595" s="313" t="s">
        <v>449</v>
      </c>
      <c r="E1595" s="313" t="s">
        <v>13</v>
      </c>
      <c r="F1595" s="313" t="s">
        <v>11</v>
      </c>
      <c r="G1595" s="313"/>
      <c r="H1595" s="313"/>
      <c r="I1595" s="313"/>
      <c r="J1595" s="313"/>
      <c r="K1595" s="313"/>
      <c r="L1595" s="313"/>
      <c r="M1595" s="313"/>
      <c r="N1595" s="313"/>
      <c r="O1595" s="313"/>
      <c r="P1595" s="313"/>
      <c r="Q1595" s="313"/>
      <c r="R1595" s="313">
        <v>1020</v>
      </c>
      <c r="S1595" s="313">
        <v>997</v>
      </c>
      <c r="T1595" s="313">
        <v>1480</v>
      </c>
    </row>
    <row r="1596" spans="1:20" ht="15" customHeight="1">
      <c r="A1596" s="313" t="s">
        <v>243</v>
      </c>
      <c r="B1596" s="313" t="s">
        <v>313</v>
      </c>
      <c r="C1596" s="313" t="s">
        <v>7</v>
      </c>
      <c r="D1596" s="313" t="s">
        <v>449</v>
      </c>
      <c r="E1596" s="313" t="s">
        <v>13</v>
      </c>
      <c r="F1596" s="313" t="s">
        <v>11</v>
      </c>
      <c r="G1596" s="313"/>
      <c r="H1596" s="313"/>
      <c r="I1596" s="313"/>
      <c r="J1596" s="313"/>
      <c r="K1596" s="313"/>
      <c r="L1596" s="313"/>
      <c r="M1596" s="313"/>
      <c r="N1596" s="313"/>
      <c r="O1596" s="313"/>
      <c r="P1596" s="313"/>
      <c r="Q1596" s="313"/>
      <c r="R1596" s="313">
        <v>1120</v>
      </c>
      <c r="S1596" s="313">
        <v>1090</v>
      </c>
      <c r="T1596" s="313">
        <v>1580</v>
      </c>
    </row>
    <row r="1597" spans="1:20" ht="15" customHeight="1">
      <c r="A1597" s="313" t="s">
        <v>243</v>
      </c>
      <c r="B1597" s="313" t="s">
        <v>316</v>
      </c>
      <c r="C1597" s="313" t="s">
        <v>7</v>
      </c>
      <c r="D1597" s="313" t="s">
        <v>449</v>
      </c>
      <c r="E1597" s="313" t="s">
        <v>13</v>
      </c>
      <c r="F1597" s="313" t="s">
        <v>11</v>
      </c>
      <c r="G1597" s="313"/>
      <c r="H1597" s="313"/>
      <c r="I1597" s="313"/>
      <c r="J1597" s="313"/>
      <c r="K1597" s="313"/>
      <c r="L1597" s="313"/>
      <c r="M1597" s="313"/>
      <c r="N1597" s="313"/>
      <c r="O1597" s="313"/>
      <c r="P1597" s="313"/>
      <c r="Q1597" s="313"/>
      <c r="R1597" s="313">
        <v>94.7</v>
      </c>
      <c r="S1597" s="313">
        <v>0</v>
      </c>
      <c r="T1597" s="313">
        <v>96.6</v>
      </c>
    </row>
    <row r="1598" spans="1:20" ht="15" customHeight="1">
      <c r="A1598" s="313" t="s">
        <v>243</v>
      </c>
      <c r="B1598" s="313" t="s">
        <v>312</v>
      </c>
      <c r="C1598" s="313" t="s">
        <v>7</v>
      </c>
      <c r="D1598" s="313" t="s">
        <v>449</v>
      </c>
      <c r="E1598" s="313" t="s">
        <v>13</v>
      </c>
      <c r="F1598" s="313" t="s">
        <v>11</v>
      </c>
      <c r="G1598" s="313"/>
      <c r="H1598" s="313"/>
      <c r="I1598" s="313"/>
      <c r="J1598" s="313"/>
      <c r="K1598" s="313"/>
      <c r="L1598" s="313"/>
      <c r="M1598" s="313"/>
      <c r="N1598" s="313"/>
      <c r="O1598" s="313"/>
      <c r="P1598" s="313"/>
      <c r="Q1598" s="313"/>
      <c r="R1598" s="313">
        <v>2120</v>
      </c>
      <c r="S1598" s="313">
        <v>2090</v>
      </c>
      <c r="T1598" s="313">
        <v>2580</v>
      </c>
    </row>
    <row r="1599" spans="1:20" ht="15" customHeight="1">
      <c r="A1599" s="313" t="s">
        <v>243</v>
      </c>
      <c r="B1599" s="313" t="s">
        <v>332</v>
      </c>
      <c r="C1599" s="313" t="s">
        <v>7</v>
      </c>
      <c r="D1599" s="313" t="s">
        <v>449</v>
      </c>
      <c r="E1599" s="313" t="s">
        <v>13</v>
      </c>
      <c r="F1599" s="313" t="s">
        <v>11</v>
      </c>
      <c r="G1599" s="313" t="s">
        <v>449</v>
      </c>
      <c r="H1599" s="313" t="s">
        <v>457</v>
      </c>
      <c r="I1599" s="313" t="s">
        <v>232</v>
      </c>
      <c r="J1599" s="313" t="s">
        <v>350</v>
      </c>
      <c r="K1599" s="313" t="s">
        <v>339</v>
      </c>
      <c r="L1599" s="313" t="s">
        <v>353</v>
      </c>
      <c r="M1599" s="313" t="s">
        <v>41</v>
      </c>
      <c r="N1599" s="313"/>
      <c r="O1599" s="313" t="s">
        <v>341</v>
      </c>
      <c r="P1599" s="313" t="s">
        <v>342</v>
      </c>
      <c r="Q1599" s="313" t="s">
        <v>343</v>
      </c>
      <c r="R1599" s="313">
        <v>3450</v>
      </c>
      <c r="S1599" s="313"/>
      <c r="T1599" s="313"/>
    </row>
    <row r="1600" spans="1:20" ht="15" customHeight="1">
      <c r="A1600" s="313" t="s">
        <v>243</v>
      </c>
      <c r="B1600" s="313" t="s">
        <v>305</v>
      </c>
      <c r="C1600" s="313" t="s">
        <v>7</v>
      </c>
      <c r="D1600" s="313" t="s">
        <v>449</v>
      </c>
      <c r="E1600" s="313" t="s">
        <v>13</v>
      </c>
      <c r="F1600" s="313" t="s">
        <v>11</v>
      </c>
      <c r="G1600" s="313"/>
      <c r="H1600" s="313"/>
      <c r="I1600" s="313"/>
      <c r="J1600" s="313"/>
      <c r="K1600" s="313"/>
      <c r="L1600" s="313"/>
      <c r="M1600" s="313"/>
      <c r="N1600" s="313"/>
      <c r="O1600" s="313"/>
      <c r="P1600" s="313"/>
      <c r="Q1600" s="313"/>
      <c r="R1600" s="313">
        <v>1590</v>
      </c>
      <c r="S1600" s="313">
        <v>592</v>
      </c>
      <c r="T1600" s="313">
        <v>1610</v>
      </c>
    </row>
    <row r="1601" spans="1:20" ht="15" customHeight="1">
      <c r="A1601" s="313" t="s">
        <v>243</v>
      </c>
      <c r="B1601" s="313" t="s">
        <v>307</v>
      </c>
      <c r="C1601" s="313" t="s">
        <v>7</v>
      </c>
      <c r="D1601" s="313" t="s">
        <v>449</v>
      </c>
      <c r="E1601" s="313" t="s">
        <v>13</v>
      </c>
      <c r="F1601" s="313" t="s">
        <v>11</v>
      </c>
      <c r="G1601" s="313"/>
      <c r="H1601" s="313"/>
      <c r="I1601" s="313"/>
      <c r="J1601" s="313"/>
      <c r="K1601" s="313"/>
      <c r="L1601" s="313"/>
      <c r="M1601" s="313"/>
      <c r="N1601" s="313"/>
      <c r="O1601" s="313"/>
      <c r="P1601" s="313"/>
      <c r="Q1601" s="313"/>
      <c r="R1601" s="313">
        <v>1590</v>
      </c>
      <c r="S1601" s="313">
        <v>592</v>
      </c>
      <c r="T1601" s="313">
        <v>1610</v>
      </c>
    </row>
    <row r="1602" spans="1:20" ht="15" customHeight="1">
      <c r="A1602" s="313" t="s">
        <v>243</v>
      </c>
      <c r="B1602" s="313" t="s">
        <v>308</v>
      </c>
      <c r="C1602" s="313" t="s">
        <v>7</v>
      </c>
      <c r="D1602" s="313" t="s">
        <v>449</v>
      </c>
      <c r="E1602" s="313" t="s">
        <v>13</v>
      </c>
      <c r="F1602" s="313" t="s">
        <v>11</v>
      </c>
      <c r="G1602" s="313"/>
      <c r="H1602" s="313"/>
      <c r="I1602" s="313"/>
      <c r="J1602" s="313"/>
      <c r="K1602" s="313"/>
      <c r="L1602" s="313"/>
      <c r="M1602" s="313"/>
      <c r="N1602" s="313"/>
      <c r="O1602" s="313"/>
      <c r="P1602" s="313"/>
      <c r="Q1602" s="313"/>
      <c r="R1602" s="313">
        <v>220</v>
      </c>
      <c r="S1602" s="313">
        <v>0</v>
      </c>
      <c r="T1602" s="313">
        <v>225</v>
      </c>
    </row>
    <row r="1603" spans="1:20" ht="15" customHeight="1">
      <c r="A1603" s="313" t="s">
        <v>243</v>
      </c>
      <c r="B1603" s="313" t="s">
        <v>309</v>
      </c>
      <c r="C1603" s="313" t="s">
        <v>7</v>
      </c>
      <c r="D1603" s="313" t="s">
        <v>449</v>
      </c>
      <c r="E1603" s="313" t="s">
        <v>13</v>
      </c>
      <c r="F1603" s="313" t="s">
        <v>11</v>
      </c>
      <c r="G1603" s="313"/>
      <c r="H1603" s="313"/>
      <c r="I1603" s="313"/>
      <c r="J1603" s="313"/>
      <c r="K1603" s="313"/>
      <c r="L1603" s="313"/>
      <c r="M1603" s="313"/>
      <c r="N1603" s="313"/>
      <c r="O1603" s="313"/>
      <c r="P1603" s="313"/>
      <c r="Q1603" s="313"/>
      <c r="R1603" s="313">
        <v>204</v>
      </c>
      <c r="S1603" s="313">
        <v>0</v>
      </c>
      <c r="T1603" s="313">
        <v>209</v>
      </c>
    </row>
    <row r="1604" spans="1:20" ht="15" customHeight="1">
      <c r="A1604" s="313" t="s">
        <v>243</v>
      </c>
      <c r="B1604" s="313" t="s">
        <v>310</v>
      </c>
      <c r="C1604" s="313" t="s">
        <v>7</v>
      </c>
      <c r="D1604" s="313" t="s">
        <v>449</v>
      </c>
      <c r="E1604" s="313" t="s">
        <v>13</v>
      </c>
      <c r="F1604" s="313" t="s">
        <v>11</v>
      </c>
      <c r="G1604" s="313"/>
      <c r="H1604" s="313"/>
      <c r="I1604" s="313"/>
      <c r="J1604" s="313"/>
      <c r="K1604" s="313"/>
      <c r="L1604" s="313"/>
      <c r="M1604" s="313"/>
      <c r="N1604" s="313"/>
      <c r="O1604" s="313"/>
      <c r="P1604" s="313"/>
      <c r="Q1604" s="313"/>
      <c r="R1604" s="313">
        <v>1070</v>
      </c>
      <c r="S1604" s="313">
        <v>592</v>
      </c>
      <c r="T1604" s="313">
        <v>1080</v>
      </c>
    </row>
    <row r="1605" spans="1:20" ht="15" customHeight="1">
      <c r="A1605" s="313" t="s">
        <v>243</v>
      </c>
      <c r="B1605" s="313" t="s">
        <v>311</v>
      </c>
      <c r="C1605" s="313" t="s">
        <v>7</v>
      </c>
      <c r="D1605" s="313" t="s">
        <v>449</v>
      </c>
      <c r="E1605" s="313" t="s">
        <v>13</v>
      </c>
      <c r="F1605" s="313" t="s">
        <v>11</v>
      </c>
      <c r="G1605" s="313"/>
      <c r="H1605" s="313"/>
      <c r="I1605" s="313"/>
      <c r="J1605" s="313"/>
      <c r="K1605" s="313"/>
      <c r="L1605" s="313"/>
      <c r="M1605" s="313"/>
      <c r="N1605" s="313"/>
      <c r="O1605" s="313"/>
      <c r="P1605" s="313"/>
      <c r="Q1605" s="313"/>
      <c r="R1605" s="313">
        <v>91.9</v>
      </c>
      <c r="S1605" s="313">
        <v>0</v>
      </c>
      <c r="T1605" s="313">
        <v>96.5</v>
      </c>
    </row>
    <row r="1606" spans="1:20" ht="15" customHeight="1">
      <c r="A1606" s="313" t="s">
        <v>243</v>
      </c>
      <c r="B1606" s="313" t="s">
        <v>328</v>
      </c>
      <c r="C1606" s="313" t="s">
        <v>7</v>
      </c>
      <c r="D1606" s="313" t="s">
        <v>449</v>
      </c>
      <c r="E1606" s="313" t="s">
        <v>13</v>
      </c>
      <c r="F1606" s="313" t="s">
        <v>11</v>
      </c>
      <c r="G1606" s="313"/>
      <c r="H1606" s="313"/>
      <c r="I1606" s="313"/>
      <c r="J1606" s="313"/>
      <c r="K1606" s="313"/>
      <c r="L1606" s="313"/>
      <c r="M1606" s="313"/>
      <c r="N1606" s="313"/>
      <c r="O1606" s="313"/>
      <c r="P1606" s="313"/>
      <c r="Q1606" s="313"/>
      <c r="R1606" s="313">
        <v>999</v>
      </c>
      <c r="S1606" s="313">
        <v>616</v>
      </c>
      <c r="T1606" s="313">
        <v>1000</v>
      </c>
    </row>
    <row r="1607" spans="1:20" ht="15" customHeight="1">
      <c r="A1607" s="313" t="s">
        <v>243</v>
      </c>
      <c r="B1607" s="313" t="s">
        <v>317</v>
      </c>
      <c r="C1607" s="313" t="s">
        <v>7</v>
      </c>
      <c r="D1607" s="313" t="s">
        <v>449</v>
      </c>
      <c r="E1607" s="313" t="s">
        <v>13</v>
      </c>
      <c r="F1607" s="313" t="s">
        <v>11</v>
      </c>
      <c r="G1607" s="313"/>
      <c r="H1607" s="313"/>
      <c r="I1607" s="313"/>
      <c r="J1607" s="313"/>
      <c r="K1607" s="313"/>
      <c r="L1607" s="313"/>
      <c r="M1607" s="313"/>
      <c r="N1607" s="313"/>
      <c r="O1607" s="313"/>
      <c r="P1607" s="313"/>
      <c r="Q1607" s="313"/>
      <c r="R1607" s="313">
        <v>47.4</v>
      </c>
      <c r="S1607" s="313">
        <v>0</v>
      </c>
      <c r="T1607" s="313">
        <v>96.6</v>
      </c>
    </row>
    <row r="1608" spans="1:20" ht="15" customHeight="1">
      <c r="A1608" s="313" t="s">
        <v>243</v>
      </c>
      <c r="B1608" s="313" t="s">
        <v>326</v>
      </c>
      <c r="C1608" s="313" t="s">
        <v>7</v>
      </c>
      <c r="D1608" s="313" t="s">
        <v>449</v>
      </c>
      <c r="E1608" s="313" t="s">
        <v>13</v>
      </c>
      <c r="F1608" s="313" t="s">
        <v>11</v>
      </c>
      <c r="G1608" s="313"/>
      <c r="H1608" s="313"/>
      <c r="I1608" s="313"/>
      <c r="J1608" s="313"/>
      <c r="K1608" s="313"/>
      <c r="L1608" s="313"/>
      <c r="M1608" s="313"/>
      <c r="N1608" s="313"/>
      <c r="O1608" s="313"/>
      <c r="P1608" s="313"/>
      <c r="Q1608" s="313"/>
      <c r="R1608" s="313">
        <v>999</v>
      </c>
      <c r="S1608" s="313">
        <v>616</v>
      </c>
      <c r="T1608" s="313">
        <v>1000</v>
      </c>
    </row>
    <row r="1609" spans="1:20" ht="15" customHeight="1">
      <c r="A1609" s="313" t="s">
        <v>244</v>
      </c>
      <c r="B1609" s="313" t="s">
        <v>313</v>
      </c>
      <c r="C1609" s="313" t="s">
        <v>7</v>
      </c>
      <c r="D1609" s="313" t="s">
        <v>449</v>
      </c>
      <c r="E1609" s="313" t="s">
        <v>13</v>
      </c>
      <c r="F1609" s="313" t="s">
        <v>11</v>
      </c>
      <c r="G1609" s="313"/>
      <c r="H1609" s="313" t="s">
        <v>993</v>
      </c>
      <c r="I1609" s="313"/>
      <c r="J1609" s="313"/>
      <c r="K1609" s="313"/>
      <c r="L1609" s="313" t="s">
        <v>993</v>
      </c>
      <c r="M1609" s="313"/>
      <c r="N1609" s="313"/>
      <c r="O1609" s="313"/>
      <c r="P1609" s="313"/>
      <c r="Q1609" s="313"/>
      <c r="R1609" s="313">
        <v>101</v>
      </c>
      <c r="S1609" s="313">
        <v>0</v>
      </c>
      <c r="T1609" s="313">
        <v>102</v>
      </c>
    </row>
    <row r="1610" spans="1:20" ht="15" customHeight="1">
      <c r="A1610" s="313" t="s">
        <v>244</v>
      </c>
      <c r="B1610" s="313" t="s">
        <v>312</v>
      </c>
      <c r="C1610" s="313" t="s">
        <v>7</v>
      </c>
      <c r="D1610" s="313" t="s">
        <v>449</v>
      </c>
      <c r="E1610" s="313" t="s">
        <v>13</v>
      </c>
      <c r="F1610" s="313" t="s">
        <v>11</v>
      </c>
      <c r="G1610" s="313"/>
      <c r="H1610" s="313"/>
      <c r="I1610" s="313"/>
      <c r="J1610" s="313"/>
      <c r="K1610" s="313"/>
      <c r="L1610" s="313"/>
      <c r="M1610" s="313"/>
      <c r="N1610" s="313"/>
      <c r="O1610" s="313"/>
      <c r="P1610" s="313"/>
      <c r="Q1610" s="313"/>
      <c r="R1610" s="313">
        <v>101</v>
      </c>
      <c r="S1610" s="313">
        <v>0</v>
      </c>
      <c r="T1610" s="313">
        <v>102</v>
      </c>
    </row>
    <row r="1611" spans="1:20" ht="15" customHeight="1">
      <c r="A1611" s="313" t="s">
        <v>244</v>
      </c>
      <c r="B1611" s="313" t="s">
        <v>332</v>
      </c>
      <c r="C1611" s="313" t="s">
        <v>7</v>
      </c>
      <c r="D1611" s="313" t="s">
        <v>449</v>
      </c>
      <c r="E1611" s="313" t="s">
        <v>13</v>
      </c>
      <c r="F1611" s="313" t="s">
        <v>11</v>
      </c>
      <c r="G1611" s="313"/>
      <c r="H1611" s="313" t="s">
        <v>354</v>
      </c>
      <c r="I1611" s="313"/>
      <c r="J1611" s="313" t="s">
        <v>355</v>
      </c>
      <c r="K1611" s="313"/>
      <c r="L1611" s="313" t="s">
        <v>356</v>
      </c>
      <c r="M1611" s="313"/>
      <c r="N1611" s="313"/>
      <c r="O1611" s="313" t="s">
        <v>357</v>
      </c>
      <c r="P1611" s="313" t="s">
        <v>342</v>
      </c>
      <c r="Q1611" s="313" t="s">
        <v>343</v>
      </c>
      <c r="R1611" s="313">
        <v>0</v>
      </c>
      <c r="S1611" s="313"/>
      <c r="T1611" s="313"/>
    </row>
    <row r="1612" spans="1:20" ht="15" customHeight="1">
      <c r="A1612" s="313" t="s">
        <v>244</v>
      </c>
      <c r="B1612" s="313" t="s">
        <v>328</v>
      </c>
      <c r="C1612" s="313" t="s">
        <v>7</v>
      </c>
      <c r="D1612" s="313" t="s">
        <v>449</v>
      </c>
      <c r="E1612" s="313" t="s">
        <v>13</v>
      </c>
      <c r="F1612" s="313" t="s">
        <v>11</v>
      </c>
      <c r="G1612" s="313"/>
      <c r="H1612" s="313" t="s">
        <v>358</v>
      </c>
      <c r="I1612" s="313" t="s">
        <v>329</v>
      </c>
      <c r="J1612" s="313" t="s">
        <v>359</v>
      </c>
      <c r="K1612" s="313"/>
      <c r="L1612" s="313" t="s">
        <v>360</v>
      </c>
      <c r="M1612" s="313" t="s">
        <v>52</v>
      </c>
      <c r="N1612" s="313"/>
      <c r="O1612" s="313" t="s">
        <v>357</v>
      </c>
      <c r="P1612" s="313" t="s">
        <v>342</v>
      </c>
      <c r="Q1612" s="313" t="s">
        <v>343</v>
      </c>
      <c r="R1612" s="313">
        <v>0</v>
      </c>
      <c r="S1612" s="313"/>
      <c r="T1612" s="313"/>
    </row>
    <row r="1613" spans="1:20" ht="15" customHeight="1">
      <c r="A1613" s="313" t="s">
        <v>244</v>
      </c>
      <c r="B1613" s="313" t="s">
        <v>326</v>
      </c>
      <c r="C1613" s="313" t="s">
        <v>7</v>
      </c>
      <c r="D1613" s="313" t="s">
        <v>449</v>
      </c>
      <c r="E1613" s="313" t="s">
        <v>13</v>
      </c>
      <c r="F1613" s="313" t="s">
        <v>11</v>
      </c>
      <c r="G1613" s="313"/>
      <c r="H1613" s="313"/>
      <c r="I1613" s="313"/>
      <c r="J1613" s="313"/>
      <c r="K1613" s="313"/>
      <c r="L1613" s="313"/>
      <c r="M1613" s="313"/>
      <c r="N1613" s="313"/>
      <c r="O1613" s="313"/>
      <c r="P1613" s="313"/>
      <c r="Q1613" s="313"/>
      <c r="R1613" s="313">
        <v>0</v>
      </c>
      <c r="S1613" s="313"/>
      <c r="T1613" s="313"/>
    </row>
    <row r="1614" spans="1:20" ht="15" customHeight="1">
      <c r="A1614" s="313" t="s">
        <v>244</v>
      </c>
      <c r="B1614" s="313" t="s">
        <v>307</v>
      </c>
      <c r="C1614" s="313" t="s">
        <v>7</v>
      </c>
      <c r="D1614" s="313" t="s">
        <v>449</v>
      </c>
      <c r="E1614" s="313" t="s">
        <v>13</v>
      </c>
      <c r="F1614" s="313" t="s">
        <v>11</v>
      </c>
      <c r="G1614" s="313"/>
      <c r="H1614" s="313"/>
      <c r="I1614" s="313"/>
      <c r="J1614" s="313"/>
      <c r="K1614" s="313"/>
      <c r="L1614" s="313"/>
      <c r="M1614" s="313"/>
      <c r="N1614" s="313"/>
      <c r="O1614" s="313"/>
      <c r="P1614" s="313"/>
      <c r="Q1614" s="313"/>
      <c r="R1614" s="313">
        <v>1.1399999999999999</v>
      </c>
      <c r="S1614" s="313">
        <v>0</v>
      </c>
      <c r="T1614" s="313">
        <v>102</v>
      </c>
    </row>
    <row r="1615" spans="1:20" ht="15" customHeight="1">
      <c r="A1615" s="313" t="s">
        <v>244</v>
      </c>
      <c r="B1615" s="313" t="s">
        <v>308</v>
      </c>
      <c r="C1615" s="313" t="s">
        <v>7</v>
      </c>
      <c r="D1615" s="313" t="s">
        <v>449</v>
      </c>
      <c r="E1615" s="313" t="s">
        <v>13</v>
      </c>
      <c r="F1615" s="313" t="s">
        <v>11</v>
      </c>
      <c r="G1615" s="313"/>
      <c r="H1615" s="313"/>
      <c r="I1615" s="313"/>
      <c r="J1615" s="313"/>
      <c r="K1615" s="313"/>
      <c r="L1615" s="313"/>
      <c r="M1615" s="313"/>
      <c r="N1615" s="313"/>
      <c r="O1615" s="313"/>
      <c r="P1615" s="313"/>
      <c r="Q1615" s="313"/>
      <c r="R1615" s="313">
        <v>0.32</v>
      </c>
      <c r="S1615" s="313">
        <v>0</v>
      </c>
      <c r="T1615" s="313">
        <v>102</v>
      </c>
    </row>
    <row r="1616" spans="1:20" ht="15" customHeight="1">
      <c r="A1616" s="313" t="s">
        <v>244</v>
      </c>
      <c r="B1616" s="313" t="s">
        <v>309</v>
      </c>
      <c r="C1616" s="313" t="s">
        <v>7</v>
      </c>
      <c r="D1616" s="313" t="s">
        <v>449</v>
      </c>
      <c r="E1616" s="313" t="s">
        <v>13</v>
      </c>
      <c r="F1616" s="313" t="s">
        <v>11</v>
      </c>
      <c r="G1616" s="313"/>
      <c r="H1616" s="313"/>
      <c r="I1616" s="313"/>
      <c r="J1616" s="313"/>
      <c r="K1616" s="313"/>
      <c r="L1616" s="313"/>
      <c r="M1616" s="313"/>
      <c r="N1616" s="313"/>
      <c r="O1616" s="313"/>
      <c r="P1616" s="313"/>
      <c r="Q1616" s="313"/>
      <c r="R1616" s="313">
        <v>0.41</v>
      </c>
      <c r="S1616" s="313">
        <v>0</v>
      </c>
      <c r="T1616" s="313">
        <v>102</v>
      </c>
    </row>
    <row r="1617" spans="1:20" ht="15" customHeight="1">
      <c r="A1617" s="313" t="s">
        <v>244</v>
      </c>
      <c r="B1617" s="313" t="s">
        <v>310</v>
      </c>
      <c r="C1617" s="313" t="s">
        <v>7</v>
      </c>
      <c r="D1617" s="313" t="s">
        <v>449</v>
      </c>
      <c r="E1617" s="313" t="s">
        <v>13</v>
      </c>
      <c r="F1617" s="313" t="s">
        <v>11</v>
      </c>
      <c r="G1617" s="313"/>
      <c r="H1617" s="313"/>
      <c r="I1617" s="313"/>
      <c r="J1617" s="313"/>
      <c r="K1617" s="313"/>
      <c r="L1617" s="313"/>
      <c r="M1617" s="313"/>
      <c r="N1617" s="313"/>
      <c r="O1617" s="313"/>
      <c r="P1617" s="313"/>
      <c r="Q1617" s="313"/>
      <c r="R1617" s="313">
        <v>0.3</v>
      </c>
      <c r="S1617" s="313">
        <v>0</v>
      </c>
      <c r="T1617" s="313">
        <v>102</v>
      </c>
    </row>
    <row r="1618" spans="1:20" ht="15" customHeight="1">
      <c r="A1618" s="313" t="s">
        <v>244</v>
      </c>
      <c r="B1618" s="313" t="s">
        <v>311</v>
      </c>
      <c r="C1618" s="313" t="s">
        <v>7</v>
      </c>
      <c r="D1618" s="313" t="s">
        <v>449</v>
      </c>
      <c r="E1618" s="313" t="s">
        <v>13</v>
      </c>
      <c r="F1618" s="313" t="s">
        <v>11</v>
      </c>
      <c r="G1618" s="313"/>
      <c r="H1618" s="313"/>
      <c r="I1618" s="313"/>
      <c r="J1618" s="313"/>
      <c r="K1618" s="313"/>
      <c r="L1618" s="313"/>
      <c r="M1618" s="313"/>
      <c r="N1618" s="313"/>
      <c r="O1618" s="313"/>
      <c r="P1618" s="313"/>
      <c r="Q1618" s="313"/>
      <c r="R1618" s="313">
        <v>0.11</v>
      </c>
      <c r="S1618" s="313">
        <v>0</v>
      </c>
      <c r="T1618" s="313">
        <v>96.5</v>
      </c>
    </row>
    <row r="1619" spans="1:20" ht="15" customHeight="1">
      <c r="A1619" s="313" t="s">
        <v>244</v>
      </c>
      <c r="B1619" s="313" t="s">
        <v>314</v>
      </c>
      <c r="C1619" s="313" t="s">
        <v>7</v>
      </c>
      <c r="D1619" s="313" t="s">
        <v>449</v>
      </c>
      <c r="E1619" s="313" t="s">
        <v>13</v>
      </c>
      <c r="F1619" s="313" t="s">
        <v>11</v>
      </c>
      <c r="G1619" s="313"/>
      <c r="H1619" s="313"/>
      <c r="I1619" s="313"/>
      <c r="J1619" s="313"/>
      <c r="K1619" s="313"/>
      <c r="L1619" s="313"/>
      <c r="M1619" s="313"/>
      <c r="N1619" s="313"/>
      <c r="O1619" s="313"/>
      <c r="P1619" s="313"/>
      <c r="Q1619" s="313"/>
      <c r="R1619" s="313">
        <v>100</v>
      </c>
      <c r="S1619" s="313">
        <v>0</v>
      </c>
      <c r="T1619" s="313">
        <v>102</v>
      </c>
    </row>
    <row r="1620" spans="1:20" ht="15" customHeight="1">
      <c r="A1620" s="313" t="s">
        <v>244</v>
      </c>
      <c r="B1620" s="313" t="s">
        <v>315</v>
      </c>
      <c r="C1620" s="313" t="s">
        <v>7</v>
      </c>
      <c r="D1620" s="313" t="s">
        <v>449</v>
      </c>
      <c r="E1620" s="313" t="s">
        <v>13</v>
      </c>
      <c r="F1620" s="313" t="s">
        <v>11</v>
      </c>
      <c r="G1620" s="313"/>
      <c r="H1620" s="313"/>
      <c r="I1620" s="313"/>
      <c r="J1620" s="313"/>
      <c r="K1620" s="313"/>
      <c r="L1620" s="313"/>
      <c r="M1620" s="313"/>
      <c r="N1620" s="313"/>
      <c r="O1620" s="313"/>
      <c r="P1620" s="313"/>
      <c r="Q1620" s="313"/>
      <c r="R1620" s="313">
        <v>100</v>
      </c>
      <c r="S1620" s="313">
        <v>0</v>
      </c>
      <c r="T1620" s="313">
        <v>102</v>
      </c>
    </row>
    <row r="1621" spans="1:20" ht="15" customHeight="1">
      <c r="A1621" s="313" t="s">
        <v>244</v>
      </c>
      <c r="B1621" s="313" t="s">
        <v>317</v>
      </c>
      <c r="C1621" s="313" t="s">
        <v>7</v>
      </c>
      <c r="D1621" s="313" t="s">
        <v>449</v>
      </c>
      <c r="E1621" s="313" t="s">
        <v>13</v>
      </c>
      <c r="F1621" s="313" t="s">
        <v>11</v>
      </c>
      <c r="G1621" s="313"/>
      <c r="H1621" s="313"/>
      <c r="I1621" s="313"/>
      <c r="J1621" s="313"/>
      <c r="K1621" s="313"/>
      <c r="L1621" s="313"/>
      <c r="M1621" s="313"/>
      <c r="N1621" s="313"/>
      <c r="O1621" s="313"/>
      <c r="P1621" s="313"/>
      <c r="Q1621" s="313"/>
      <c r="R1621" s="313">
        <v>0.36</v>
      </c>
      <c r="S1621" s="313">
        <v>0</v>
      </c>
      <c r="T1621" s="313">
        <v>96.6</v>
      </c>
    </row>
    <row r="1622" spans="1:20" ht="15" customHeight="1">
      <c r="A1622" s="313" t="s">
        <v>244</v>
      </c>
      <c r="B1622" s="313" t="s">
        <v>318</v>
      </c>
      <c r="C1622" s="313" t="s">
        <v>7</v>
      </c>
      <c r="D1622" s="313" t="s">
        <v>449</v>
      </c>
      <c r="E1622" s="313" t="s">
        <v>13</v>
      </c>
      <c r="F1622" s="313" t="s">
        <v>11</v>
      </c>
      <c r="G1622" s="313"/>
      <c r="H1622" s="313"/>
      <c r="I1622" s="313"/>
      <c r="J1622" s="313"/>
      <c r="K1622" s="313"/>
      <c r="L1622" s="313"/>
      <c r="M1622" s="313"/>
      <c r="N1622" s="313"/>
      <c r="O1622" s="313"/>
      <c r="P1622" s="313"/>
      <c r="Q1622" s="313"/>
      <c r="R1622" s="313">
        <v>0.37</v>
      </c>
      <c r="S1622" s="313">
        <v>0</v>
      </c>
      <c r="T1622" s="313">
        <v>96.6</v>
      </c>
    </row>
    <row r="1623" spans="1:20" ht="15" customHeight="1">
      <c r="A1623" s="313" t="s">
        <v>244</v>
      </c>
      <c r="B1623" s="313" t="s">
        <v>305</v>
      </c>
      <c r="C1623" s="313" t="s">
        <v>7</v>
      </c>
      <c r="D1623" s="313" t="s">
        <v>449</v>
      </c>
      <c r="E1623" s="313" t="s">
        <v>13</v>
      </c>
      <c r="F1623" s="313" t="s">
        <v>11</v>
      </c>
      <c r="G1623" s="313"/>
      <c r="H1623" s="313"/>
      <c r="I1623" s="313"/>
      <c r="J1623" s="313"/>
      <c r="K1623" s="313"/>
      <c r="L1623" s="313"/>
      <c r="M1623" s="313"/>
      <c r="N1623" s="313"/>
      <c r="O1623" s="313"/>
      <c r="P1623" s="313"/>
      <c r="Q1623" s="313"/>
      <c r="R1623" s="313">
        <v>1.1399999999999999</v>
      </c>
      <c r="S1623" s="313">
        <v>0</v>
      </c>
      <c r="T1623" s="313">
        <v>102</v>
      </c>
    </row>
    <row r="1624" spans="1:20" ht="15" customHeight="1">
      <c r="A1624" s="313" t="s">
        <v>244</v>
      </c>
      <c r="B1624" s="313" t="s">
        <v>316</v>
      </c>
      <c r="C1624" s="313" t="s">
        <v>7</v>
      </c>
      <c r="D1624" s="313" t="s">
        <v>449</v>
      </c>
      <c r="E1624" s="313" t="s">
        <v>13</v>
      </c>
      <c r="F1624" s="313" t="s">
        <v>11</v>
      </c>
      <c r="G1624" s="313"/>
      <c r="H1624" s="313"/>
      <c r="I1624" s="313"/>
      <c r="J1624" s="313"/>
      <c r="K1624" s="313"/>
      <c r="L1624" s="313"/>
      <c r="M1624" s="313"/>
      <c r="N1624" s="313"/>
      <c r="O1624" s="313"/>
      <c r="P1624" s="313"/>
      <c r="Q1624" s="313"/>
      <c r="R1624" s="313">
        <v>0.73</v>
      </c>
      <c r="S1624" s="313">
        <v>0</v>
      </c>
      <c r="T1624" s="313">
        <v>96.6</v>
      </c>
    </row>
    <row r="1625" spans="1:20" ht="15" customHeight="1">
      <c r="A1625" s="313" t="s">
        <v>246</v>
      </c>
      <c r="B1625" s="313" t="s">
        <v>308</v>
      </c>
      <c r="C1625" s="313" t="s">
        <v>7</v>
      </c>
      <c r="D1625" s="313" t="s">
        <v>449</v>
      </c>
      <c r="E1625" s="313" t="s">
        <v>13</v>
      </c>
      <c r="F1625" s="313" t="s">
        <v>11</v>
      </c>
      <c r="G1625" s="313"/>
      <c r="H1625" s="313"/>
      <c r="I1625" s="313"/>
      <c r="J1625" s="313"/>
      <c r="K1625" s="313"/>
      <c r="L1625" s="313"/>
      <c r="M1625" s="313"/>
      <c r="N1625" s="313"/>
      <c r="O1625" s="313"/>
      <c r="P1625" s="313"/>
      <c r="Q1625" s="313"/>
      <c r="R1625" s="313">
        <v>3.36</v>
      </c>
      <c r="S1625" s="313">
        <v>0</v>
      </c>
      <c r="T1625" s="313">
        <v>26.9</v>
      </c>
    </row>
    <row r="1626" spans="1:20" ht="15" customHeight="1">
      <c r="A1626" s="313" t="s">
        <v>246</v>
      </c>
      <c r="B1626" s="313" t="s">
        <v>309</v>
      </c>
      <c r="C1626" s="313" t="s">
        <v>7</v>
      </c>
      <c r="D1626" s="313" t="s">
        <v>449</v>
      </c>
      <c r="E1626" s="313" t="s">
        <v>13</v>
      </c>
      <c r="F1626" s="313" t="s">
        <v>11</v>
      </c>
      <c r="G1626" s="313"/>
      <c r="H1626" s="313"/>
      <c r="I1626" s="313"/>
      <c r="J1626" s="313"/>
      <c r="K1626" s="313"/>
      <c r="L1626" s="313"/>
      <c r="M1626" s="313"/>
      <c r="N1626" s="313"/>
      <c r="O1626" s="313"/>
      <c r="P1626" s="313"/>
      <c r="Q1626" s="313"/>
      <c r="R1626" s="313">
        <v>3.53</v>
      </c>
      <c r="S1626" s="313">
        <v>0</v>
      </c>
      <c r="T1626" s="313">
        <v>26.9</v>
      </c>
    </row>
    <row r="1627" spans="1:20" ht="15" customHeight="1">
      <c r="A1627" s="313" t="s">
        <v>246</v>
      </c>
      <c r="B1627" s="313" t="s">
        <v>310</v>
      </c>
      <c r="C1627" s="313" t="s">
        <v>7</v>
      </c>
      <c r="D1627" s="313" t="s">
        <v>449</v>
      </c>
      <c r="E1627" s="313" t="s">
        <v>13</v>
      </c>
      <c r="F1627" s="313" t="s">
        <v>11</v>
      </c>
      <c r="G1627" s="313"/>
      <c r="H1627" s="313"/>
      <c r="I1627" s="313"/>
      <c r="J1627" s="313"/>
      <c r="K1627" s="313"/>
      <c r="L1627" s="313"/>
      <c r="M1627" s="313"/>
      <c r="N1627" s="313"/>
      <c r="O1627" s="313"/>
      <c r="P1627" s="313"/>
      <c r="Q1627" s="313"/>
      <c r="R1627" s="313">
        <v>5.0199999999999996</v>
      </c>
      <c r="S1627" s="313">
        <v>0</v>
      </c>
      <c r="T1627" s="313">
        <v>26.9</v>
      </c>
    </row>
    <row r="1628" spans="1:20" ht="15" customHeight="1">
      <c r="A1628" s="313" t="s">
        <v>246</v>
      </c>
      <c r="B1628" s="313" t="s">
        <v>311</v>
      </c>
      <c r="C1628" s="313" t="s">
        <v>7</v>
      </c>
      <c r="D1628" s="313" t="s">
        <v>449</v>
      </c>
      <c r="E1628" s="313" t="s">
        <v>13</v>
      </c>
      <c r="F1628" s="313" t="s">
        <v>11</v>
      </c>
      <c r="G1628" s="313"/>
      <c r="H1628" s="313"/>
      <c r="I1628" s="313"/>
      <c r="J1628" s="313"/>
      <c r="K1628" s="313"/>
      <c r="L1628" s="313"/>
      <c r="M1628" s="313"/>
      <c r="N1628" s="313"/>
      <c r="O1628" s="313"/>
      <c r="P1628" s="313"/>
      <c r="Q1628" s="313"/>
      <c r="R1628" s="313">
        <v>3.19</v>
      </c>
      <c r="S1628" s="313">
        <v>0</v>
      </c>
      <c r="T1628" s="313">
        <v>26.9</v>
      </c>
    </row>
    <row r="1629" spans="1:20" ht="15" customHeight="1">
      <c r="A1629" s="313" t="s">
        <v>246</v>
      </c>
      <c r="B1629" s="313" t="s">
        <v>314</v>
      </c>
      <c r="C1629" s="313" t="s">
        <v>7</v>
      </c>
      <c r="D1629" s="313" t="s">
        <v>449</v>
      </c>
      <c r="E1629" s="313" t="s">
        <v>13</v>
      </c>
      <c r="F1629" s="313" t="s">
        <v>11</v>
      </c>
      <c r="G1629" s="313"/>
      <c r="H1629" s="313"/>
      <c r="I1629" s="313"/>
      <c r="J1629" s="313"/>
      <c r="K1629" s="313"/>
      <c r="L1629" s="313"/>
      <c r="M1629" s="313"/>
      <c r="N1629" s="313"/>
      <c r="O1629" s="313"/>
      <c r="P1629" s="313"/>
      <c r="Q1629" s="313"/>
      <c r="R1629" s="313">
        <v>10.199999999999999</v>
      </c>
      <c r="S1629" s="313">
        <v>0</v>
      </c>
      <c r="T1629" s="313">
        <v>26.9</v>
      </c>
    </row>
    <row r="1630" spans="1:20" ht="15" customHeight="1">
      <c r="A1630" s="313" t="s">
        <v>246</v>
      </c>
      <c r="B1630" s="313" t="s">
        <v>313</v>
      </c>
      <c r="C1630" s="313" t="s">
        <v>7</v>
      </c>
      <c r="D1630" s="313" t="s">
        <v>449</v>
      </c>
      <c r="E1630" s="313" t="s">
        <v>13</v>
      </c>
      <c r="F1630" s="313" t="s">
        <v>11</v>
      </c>
      <c r="G1630" s="313"/>
      <c r="H1630" s="313"/>
      <c r="I1630" s="313"/>
      <c r="J1630" s="313"/>
      <c r="K1630" s="313"/>
      <c r="L1630" s="313"/>
      <c r="M1630" s="313"/>
      <c r="N1630" s="313"/>
      <c r="O1630" s="313"/>
      <c r="P1630" s="313"/>
      <c r="Q1630" s="313"/>
      <c r="R1630" s="313">
        <v>11</v>
      </c>
      <c r="S1630" s="313">
        <v>0</v>
      </c>
      <c r="T1630" s="313">
        <v>26.9</v>
      </c>
    </row>
    <row r="1631" spans="1:20" ht="15" customHeight="1">
      <c r="A1631" s="313" t="s">
        <v>246</v>
      </c>
      <c r="B1631" s="313" t="s">
        <v>312</v>
      </c>
      <c r="C1631" s="313" t="s">
        <v>7</v>
      </c>
      <c r="D1631" s="313" t="s">
        <v>449</v>
      </c>
      <c r="E1631" s="313" t="s">
        <v>13</v>
      </c>
      <c r="F1631" s="313" t="s">
        <v>11</v>
      </c>
      <c r="G1631" s="313"/>
      <c r="H1631" s="313"/>
      <c r="I1631" s="313"/>
      <c r="J1631" s="313"/>
      <c r="K1631" s="313"/>
      <c r="L1631" s="313"/>
      <c r="M1631" s="313"/>
      <c r="N1631" s="313"/>
      <c r="O1631" s="313"/>
      <c r="P1631" s="313"/>
      <c r="Q1631" s="313"/>
      <c r="R1631" s="313">
        <v>11.8</v>
      </c>
      <c r="S1631" s="313">
        <v>0</v>
      </c>
      <c r="T1631" s="313">
        <v>26.9</v>
      </c>
    </row>
    <row r="1632" spans="1:20" ht="15" customHeight="1">
      <c r="A1632" s="313" t="s">
        <v>246</v>
      </c>
      <c r="B1632" s="313" t="s">
        <v>315</v>
      </c>
      <c r="C1632" s="313" t="s">
        <v>7</v>
      </c>
      <c r="D1632" s="313" t="s">
        <v>449</v>
      </c>
      <c r="E1632" s="313" t="s">
        <v>13</v>
      </c>
      <c r="F1632" s="313" t="s">
        <v>11</v>
      </c>
      <c r="G1632" s="313"/>
      <c r="H1632" s="313"/>
      <c r="I1632" s="313"/>
      <c r="J1632" s="313"/>
      <c r="K1632" s="313"/>
      <c r="L1632" s="313"/>
      <c r="M1632" s="313"/>
      <c r="N1632" s="313"/>
      <c r="O1632" s="313"/>
      <c r="P1632" s="313"/>
      <c r="Q1632" s="313"/>
      <c r="R1632" s="313">
        <v>10.199999999999999</v>
      </c>
      <c r="S1632" s="313">
        <v>0</v>
      </c>
      <c r="T1632" s="313">
        <v>26.9</v>
      </c>
    </row>
    <row r="1633" spans="1:20" ht="15" customHeight="1">
      <c r="A1633" s="313" t="s">
        <v>246</v>
      </c>
      <c r="B1633" s="313" t="s">
        <v>317</v>
      </c>
      <c r="C1633" s="313" t="s">
        <v>7</v>
      </c>
      <c r="D1633" s="313" t="s">
        <v>449</v>
      </c>
      <c r="E1633" s="313" t="s">
        <v>13</v>
      </c>
      <c r="F1633" s="313" t="s">
        <v>11</v>
      </c>
      <c r="G1633" s="313"/>
      <c r="H1633" s="313"/>
      <c r="I1633" s="313"/>
      <c r="J1633" s="313"/>
      <c r="K1633" s="313"/>
      <c r="L1633" s="313"/>
      <c r="M1633" s="313"/>
      <c r="N1633" s="313"/>
      <c r="O1633" s="313"/>
      <c r="P1633" s="313"/>
      <c r="Q1633" s="313"/>
      <c r="R1633" s="313">
        <v>0.4</v>
      </c>
      <c r="S1633" s="313">
        <v>0</v>
      </c>
      <c r="T1633" s="313">
        <v>26.9</v>
      </c>
    </row>
    <row r="1634" spans="1:20" ht="15" customHeight="1">
      <c r="A1634" s="313" t="s">
        <v>246</v>
      </c>
      <c r="B1634" s="313" t="s">
        <v>318</v>
      </c>
      <c r="C1634" s="313" t="s">
        <v>7</v>
      </c>
      <c r="D1634" s="313" t="s">
        <v>449</v>
      </c>
      <c r="E1634" s="313" t="s">
        <v>13</v>
      </c>
      <c r="F1634" s="313" t="s">
        <v>11</v>
      </c>
      <c r="G1634" s="313"/>
      <c r="H1634" s="313"/>
      <c r="I1634" s="313"/>
      <c r="J1634" s="313"/>
      <c r="K1634" s="313"/>
      <c r="L1634" s="313"/>
      <c r="M1634" s="313"/>
      <c r="N1634" s="313"/>
      <c r="O1634" s="313"/>
      <c r="P1634" s="313"/>
      <c r="Q1634" s="313"/>
      <c r="R1634" s="313">
        <v>0.4</v>
      </c>
      <c r="S1634" s="313">
        <v>0</v>
      </c>
      <c r="T1634" s="313">
        <v>26.9</v>
      </c>
    </row>
    <row r="1635" spans="1:20" ht="15" customHeight="1">
      <c r="A1635" s="313" t="s">
        <v>246</v>
      </c>
      <c r="B1635" s="313" t="s">
        <v>328</v>
      </c>
      <c r="C1635" s="313" t="s">
        <v>7</v>
      </c>
      <c r="D1635" s="313" t="s">
        <v>449</v>
      </c>
      <c r="E1635" s="313" t="s">
        <v>13</v>
      </c>
      <c r="F1635" s="313" t="s">
        <v>11</v>
      </c>
      <c r="G1635" s="313"/>
      <c r="H1635" s="313"/>
      <c r="I1635" s="313"/>
      <c r="J1635" s="313"/>
      <c r="K1635" s="313"/>
      <c r="L1635" s="313"/>
      <c r="M1635" s="313"/>
      <c r="N1635" s="313"/>
      <c r="O1635" s="313"/>
      <c r="P1635" s="313"/>
      <c r="Q1635" s="313"/>
      <c r="R1635" s="313">
        <v>0.71</v>
      </c>
      <c r="S1635" s="313">
        <v>0</v>
      </c>
      <c r="T1635" s="313">
        <v>26.9</v>
      </c>
    </row>
    <row r="1636" spans="1:20" ht="15" customHeight="1">
      <c r="A1636" s="313" t="s">
        <v>246</v>
      </c>
      <c r="B1636" s="313" t="s">
        <v>307</v>
      </c>
      <c r="C1636" s="313" t="s">
        <v>7</v>
      </c>
      <c r="D1636" s="313" t="s">
        <v>449</v>
      </c>
      <c r="E1636" s="313" t="s">
        <v>13</v>
      </c>
      <c r="F1636" s="313" t="s">
        <v>11</v>
      </c>
      <c r="G1636" s="313"/>
      <c r="H1636" s="313"/>
      <c r="I1636" s="313"/>
      <c r="J1636" s="313"/>
      <c r="K1636" s="313"/>
      <c r="L1636" s="313"/>
      <c r="M1636" s="313"/>
      <c r="N1636" s="313"/>
      <c r="O1636" s="313"/>
      <c r="P1636" s="313"/>
      <c r="Q1636" s="313"/>
      <c r="R1636" s="313">
        <v>15.1</v>
      </c>
      <c r="S1636" s="313">
        <v>0</v>
      </c>
      <c r="T1636" s="313">
        <v>26.9</v>
      </c>
    </row>
    <row r="1637" spans="1:20" ht="15" customHeight="1">
      <c r="A1637" s="313" t="s">
        <v>246</v>
      </c>
      <c r="B1637" s="313" t="s">
        <v>305</v>
      </c>
      <c r="C1637" s="313" t="s">
        <v>7</v>
      </c>
      <c r="D1637" s="313" t="s">
        <v>449</v>
      </c>
      <c r="E1637" s="313" t="s">
        <v>13</v>
      </c>
      <c r="F1637" s="313" t="s">
        <v>11</v>
      </c>
      <c r="G1637" s="313"/>
      <c r="H1637" s="313"/>
      <c r="I1637" s="313"/>
      <c r="J1637" s="313"/>
      <c r="K1637" s="313"/>
      <c r="L1637" s="313"/>
      <c r="M1637" s="313"/>
      <c r="N1637" s="313"/>
      <c r="O1637" s="313"/>
      <c r="P1637" s="313"/>
      <c r="Q1637" s="313"/>
      <c r="R1637" s="313">
        <v>15.1</v>
      </c>
      <c r="S1637" s="313">
        <v>0</v>
      </c>
      <c r="T1637" s="313">
        <v>26.9</v>
      </c>
    </row>
    <row r="1638" spans="1:20" ht="15" customHeight="1">
      <c r="A1638" s="313" t="s">
        <v>246</v>
      </c>
      <c r="B1638" s="313" t="s">
        <v>316</v>
      </c>
      <c r="C1638" s="313" t="s">
        <v>7</v>
      </c>
      <c r="D1638" s="313" t="s">
        <v>449</v>
      </c>
      <c r="E1638" s="313" t="s">
        <v>13</v>
      </c>
      <c r="F1638" s="313" t="s">
        <v>11</v>
      </c>
      <c r="G1638" s="313"/>
      <c r="H1638" s="313"/>
      <c r="I1638" s="313"/>
      <c r="J1638" s="313"/>
      <c r="K1638" s="313"/>
      <c r="L1638" s="313"/>
      <c r="M1638" s="313"/>
      <c r="N1638" s="313"/>
      <c r="O1638" s="313"/>
      <c r="P1638" s="313"/>
      <c r="Q1638" s="313"/>
      <c r="R1638" s="313">
        <v>0.8</v>
      </c>
      <c r="S1638" s="313">
        <v>0</v>
      </c>
      <c r="T1638" s="313">
        <v>26.9</v>
      </c>
    </row>
    <row r="1639" spans="1:20" ht="15" customHeight="1">
      <c r="A1639" s="313" t="s">
        <v>246</v>
      </c>
      <c r="B1639" s="313" t="s">
        <v>326</v>
      </c>
      <c r="C1639" s="313" t="s">
        <v>7</v>
      </c>
      <c r="D1639" s="313" t="s">
        <v>449</v>
      </c>
      <c r="E1639" s="313" t="s">
        <v>13</v>
      </c>
      <c r="F1639" s="313" t="s">
        <v>11</v>
      </c>
      <c r="G1639" s="313"/>
      <c r="H1639" s="313"/>
      <c r="I1639" s="313"/>
      <c r="J1639" s="313"/>
      <c r="K1639" s="313"/>
      <c r="L1639" s="313"/>
      <c r="M1639" s="313"/>
      <c r="N1639" s="313"/>
      <c r="O1639" s="313"/>
      <c r="P1639" s="313"/>
      <c r="Q1639" s="313"/>
      <c r="R1639" s="313">
        <v>0.71</v>
      </c>
      <c r="S1639" s="313">
        <v>0</v>
      </c>
      <c r="T1639" s="313">
        <v>26.9</v>
      </c>
    </row>
    <row r="1640" spans="1:20" ht="15" customHeight="1">
      <c r="A1640" s="313" t="s">
        <v>247</v>
      </c>
      <c r="B1640" s="313" t="s">
        <v>305</v>
      </c>
      <c r="C1640" s="313" t="s">
        <v>7</v>
      </c>
      <c r="D1640" s="313" t="s">
        <v>449</v>
      </c>
      <c r="E1640" s="313" t="s">
        <v>13</v>
      </c>
      <c r="F1640" s="313" t="s">
        <v>11</v>
      </c>
      <c r="G1640" s="313"/>
      <c r="H1640" s="313"/>
      <c r="I1640" s="313"/>
      <c r="J1640" s="313"/>
      <c r="K1640" s="313"/>
      <c r="L1640" s="313"/>
      <c r="M1640" s="313"/>
      <c r="N1640" s="313"/>
      <c r="O1640" s="313"/>
      <c r="P1640" s="313"/>
      <c r="Q1640" s="313"/>
      <c r="R1640" s="313">
        <v>7.06</v>
      </c>
      <c r="S1640" s="313">
        <v>0</v>
      </c>
      <c r="T1640" s="313">
        <v>888</v>
      </c>
    </row>
    <row r="1641" spans="1:20" ht="15" customHeight="1">
      <c r="A1641" s="313" t="s">
        <v>247</v>
      </c>
      <c r="B1641" s="313" t="s">
        <v>332</v>
      </c>
      <c r="C1641" s="313" t="s">
        <v>7</v>
      </c>
      <c r="D1641" s="313" t="s">
        <v>449</v>
      </c>
      <c r="E1641" s="313" t="s">
        <v>13</v>
      </c>
      <c r="F1641" s="313" t="s">
        <v>11</v>
      </c>
      <c r="G1641" s="313"/>
      <c r="H1641" s="313"/>
      <c r="I1641" s="313"/>
      <c r="J1641" s="313"/>
      <c r="K1641" s="313"/>
      <c r="L1641" s="313"/>
      <c r="M1641" s="313"/>
      <c r="N1641" s="313"/>
      <c r="O1641" s="313"/>
      <c r="P1641" s="313"/>
      <c r="Q1641" s="313"/>
      <c r="R1641" s="313">
        <v>62.6</v>
      </c>
      <c r="S1641" s="313"/>
      <c r="T1641" s="313"/>
    </row>
    <row r="1642" spans="1:20" ht="15" customHeight="1">
      <c r="A1642" s="313" t="s">
        <v>247</v>
      </c>
      <c r="B1642" s="313" t="s">
        <v>307</v>
      </c>
      <c r="C1642" s="313" t="s">
        <v>7</v>
      </c>
      <c r="D1642" s="313" t="s">
        <v>449</v>
      </c>
      <c r="E1642" s="313" t="s">
        <v>13</v>
      </c>
      <c r="F1642" s="313" t="s">
        <v>11</v>
      </c>
      <c r="G1642" s="313"/>
      <c r="H1642" s="313"/>
      <c r="I1642" s="313"/>
      <c r="J1642" s="313"/>
      <c r="K1642" s="313"/>
      <c r="L1642" s="313"/>
      <c r="M1642" s="313"/>
      <c r="N1642" s="313"/>
      <c r="O1642" s="313"/>
      <c r="P1642" s="313"/>
      <c r="Q1642" s="313"/>
      <c r="R1642" s="313">
        <v>7.06</v>
      </c>
      <c r="S1642" s="313">
        <v>0</v>
      </c>
      <c r="T1642" s="313">
        <v>357</v>
      </c>
    </row>
    <row r="1643" spans="1:20" ht="15" customHeight="1">
      <c r="A1643" s="313" t="s">
        <v>247</v>
      </c>
      <c r="B1643" s="313" t="s">
        <v>308</v>
      </c>
      <c r="C1643" s="313" t="s">
        <v>7</v>
      </c>
      <c r="D1643" s="313" t="s">
        <v>449</v>
      </c>
      <c r="E1643" s="313" t="s">
        <v>13</v>
      </c>
      <c r="F1643" s="313" t="s">
        <v>11</v>
      </c>
      <c r="G1643" s="313"/>
      <c r="H1643" s="313"/>
      <c r="I1643" s="313"/>
      <c r="J1643" s="313"/>
      <c r="K1643" s="313"/>
      <c r="L1643" s="313"/>
      <c r="M1643" s="313"/>
      <c r="N1643" s="313"/>
      <c r="O1643" s="313"/>
      <c r="P1643" s="313"/>
      <c r="Q1643" s="313"/>
      <c r="R1643" s="313">
        <v>1.19</v>
      </c>
      <c r="S1643" s="313">
        <v>0</v>
      </c>
      <c r="T1643" s="313">
        <v>225</v>
      </c>
    </row>
    <row r="1644" spans="1:20" ht="15" customHeight="1">
      <c r="A1644" s="313" t="s">
        <v>247</v>
      </c>
      <c r="B1644" s="313" t="s">
        <v>309</v>
      </c>
      <c r="C1644" s="313" t="s">
        <v>7</v>
      </c>
      <c r="D1644" s="313" t="s">
        <v>449</v>
      </c>
      <c r="E1644" s="313" t="s">
        <v>13</v>
      </c>
      <c r="F1644" s="313" t="s">
        <v>11</v>
      </c>
      <c r="G1644" s="313"/>
      <c r="H1644" s="313"/>
      <c r="I1644" s="313"/>
      <c r="J1644" s="313"/>
      <c r="K1644" s="313"/>
      <c r="L1644" s="313"/>
      <c r="M1644" s="313"/>
      <c r="N1644" s="313"/>
      <c r="O1644" s="313"/>
      <c r="P1644" s="313"/>
      <c r="Q1644" s="313"/>
      <c r="R1644" s="313">
        <v>1.68</v>
      </c>
      <c r="S1644" s="313">
        <v>0</v>
      </c>
      <c r="T1644" s="313">
        <v>209</v>
      </c>
    </row>
    <row r="1645" spans="1:20" ht="15" customHeight="1">
      <c r="A1645" s="313" t="s">
        <v>247</v>
      </c>
      <c r="B1645" s="313" t="s">
        <v>310</v>
      </c>
      <c r="C1645" s="313" t="s">
        <v>7</v>
      </c>
      <c r="D1645" s="313" t="s">
        <v>449</v>
      </c>
      <c r="E1645" s="313" t="s">
        <v>13</v>
      </c>
      <c r="F1645" s="313" t="s">
        <v>11</v>
      </c>
      <c r="G1645" s="313"/>
      <c r="H1645" s="313"/>
      <c r="I1645" s="313"/>
      <c r="J1645" s="313"/>
      <c r="K1645" s="313"/>
      <c r="L1645" s="313"/>
      <c r="M1645" s="313"/>
      <c r="N1645" s="313"/>
      <c r="O1645" s="313"/>
      <c r="P1645" s="313"/>
      <c r="Q1645" s="313"/>
      <c r="R1645" s="313">
        <v>2.85</v>
      </c>
      <c r="S1645" s="313">
        <v>0</v>
      </c>
      <c r="T1645" s="313">
        <v>357</v>
      </c>
    </row>
    <row r="1646" spans="1:20" ht="15" customHeight="1">
      <c r="A1646" s="313" t="s">
        <v>247</v>
      </c>
      <c r="B1646" s="313" t="s">
        <v>311</v>
      </c>
      <c r="C1646" s="313" t="s">
        <v>7</v>
      </c>
      <c r="D1646" s="313" t="s">
        <v>449</v>
      </c>
      <c r="E1646" s="313" t="s">
        <v>13</v>
      </c>
      <c r="F1646" s="313" t="s">
        <v>11</v>
      </c>
      <c r="G1646" s="313"/>
      <c r="H1646" s="313"/>
      <c r="I1646" s="313"/>
      <c r="J1646" s="313"/>
      <c r="K1646" s="313"/>
      <c r="L1646" s="313"/>
      <c r="M1646" s="313"/>
      <c r="N1646" s="313"/>
      <c r="O1646" s="313"/>
      <c r="P1646" s="313"/>
      <c r="Q1646" s="313"/>
      <c r="R1646" s="313">
        <v>1.34</v>
      </c>
      <c r="S1646" s="313">
        <v>0</v>
      </c>
      <c r="T1646" s="313">
        <v>96.5</v>
      </c>
    </row>
    <row r="1647" spans="1:20" ht="15" customHeight="1">
      <c r="A1647" s="313" t="s">
        <v>247</v>
      </c>
      <c r="B1647" s="313" t="s">
        <v>314</v>
      </c>
      <c r="C1647" s="313" t="s">
        <v>7</v>
      </c>
      <c r="D1647" s="313" t="s">
        <v>449</v>
      </c>
      <c r="E1647" s="313" t="s">
        <v>13</v>
      </c>
      <c r="F1647" s="313" t="s">
        <v>11</v>
      </c>
      <c r="G1647" s="313"/>
      <c r="H1647" s="313"/>
      <c r="I1647" s="313"/>
      <c r="J1647" s="313"/>
      <c r="K1647" s="313"/>
      <c r="L1647" s="313"/>
      <c r="M1647" s="313"/>
      <c r="N1647" s="313"/>
      <c r="O1647" s="313"/>
      <c r="P1647" s="313"/>
      <c r="Q1647" s="313"/>
      <c r="R1647" s="313">
        <v>349</v>
      </c>
      <c r="S1647" s="313">
        <v>0</v>
      </c>
      <c r="T1647" s="313">
        <v>357</v>
      </c>
    </row>
    <row r="1648" spans="1:20" ht="15" customHeight="1">
      <c r="A1648" s="313" t="s">
        <v>247</v>
      </c>
      <c r="B1648" s="313" t="s">
        <v>313</v>
      </c>
      <c r="C1648" s="313" t="s">
        <v>7</v>
      </c>
      <c r="D1648" s="313" t="s">
        <v>449</v>
      </c>
      <c r="E1648" s="313" t="s">
        <v>13</v>
      </c>
      <c r="F1648" s="313" t="s">
        <v>11</v>
      </c>
      <c r="G1648" s="313"/>
      <c r="H1648" s="313"/>
      <c r="I1648" s="313"/>
      <c r="J1648" s="313"/>
      <c r="K1648" s="313"/>
      <c r="L1648" s="313"/>
      <c r="M1648" s="313"/>
      <c r="N1648" s="313"/>
      <c r="O1648" s="313"/>
      <c r="P1648" s="313"/>
      <c r="Q1648" s="313"/>
      <c r="R1648" s="313">
        <v>350</v>
      </c>
      <c r="S1648" s="313">
        <v>0</v>
      </c>
      <c r="T1648" s="313">
        <v>357</v>
      </c>
    </row>
    <row r="1649" spans="1:20" ht="15" customHeight="1">
      <c r="A1649" s="313" t="s">
        <v>247</v>
      </c>
      <c r="B1649" s="313" t="s">
        <v>312</v>
      </c>
      <c r="C1649" s="313" t="s">
        <v>7</v>
      </c>
      <c r="D1649" s="313" t="s">
        <v>449</v>
      </c>
      <c r="E1649" s="313" t="s">
        <v>13</v>
      </c>
      <c r="F1649" s="313" t="s">
        <v>11</v>
      </c>
      <c r="G1649" s="313"/>
      <c r="H1649" s="313"/>
      <c r="I1649" s="313"/>
      <c r="J1649" s="313"/>
      <c r="K1649" s="313"/>
      <c r="L1649" s="313"/>
      <c r="M1649" s="313"/>
      <c r="N1649" s="313"/>
      <c r="O1649" s="313"/>
      <c r="P1649" s="313"/>
      <c r="Q1649" s="313"/>
      <c r="R1649" s="313">
        <v>350</v>
      </c>
      <c r="S1649" s="313">
        <v>0</v>
      </c>
      <c r="T1649" s="313">
        <v>357</v>
      </c>
    </row>
    <row r="1650" spans="1:20" ht="15" customHeight="1">
      <c r="A1650" s="313" t="s">
        <v>247</v>
      </c>
      <c r="B1650" s="313" t="s">
        <v>315</v>
      </c>
      <c r="C1650" s="313" t="s">
        <v>7</v>
      </c>
      <c r="D1650" s="313" t="s">
        <v>449</v>
      </c>
      <c r="E1650" s="313" t="s">
        <v>13</v>
      </c>
      <c r="F1650" s="313" t="s">
        <v>11</v>
      </c>
      <c r="G1650" s="313"/>
      <c r="H1650" s="313"/>
      <c r="I1650" s="313"/>
      <c r="J1650" s="313"/>
      <c r="K1650" s="313"/>
      <c r="L1650" s="313"/>
      <c r="M1650" s="313"/>
      <c r="N1650" s="313"/>
      <c r="O1650" s="313"/>
      <c r="P1650" s="313"/>
      <c r="Q1650" s="313"/>
      <c r="R1650" s="313">
        <v>349</v>
      </c>
      <c r="S1650" s="313">
        <v>0</v>
      </c>
      <c r="T1650" s="313">
        <v>357</v>
      </c>
    </row>
    <row r="1651" spans="1:20" ht="15" customHeight="1">
      <c r="A1651" s="313" t="s">
        <v>247</v>
      </c>
      <c r="B1651" s="313" t="s">
        <v>317</v>
      </c>
      <c r="C1651" s="313" t="s">
        <v>7</v>
      </c>
      <c r="D1651" s="313" t="s">
        <v>449</v>
      </c>
      <c r="E1651" s="313" t="s">
        <v>13</v>
      </c>
      <c r="F1651" s="313" t="s">
        <v>11</v>
      </c>
      <c r="G1651" s="313"/>
      <c r="H1651" s="313"/>
      <c r="I1651" s="313"/>
      <c r="J1651" s="313"/>
      <c r="K1651" s="313"/>
      <c r="L1651" s="313"/>
      <c r="M1651" s="313"/>
      <c r="N1651" s="313"/>
      <c r="O1651" s="313"/>
      <c r="P1651" s="313"/>
      <c r="Q1651" s="313"/>
      <c r="R1651" s="313">
        <v>0.19</v>
      </c>
      <c r="S1651" s="313">
        <v>0</v>
      </c>
      <c r="T1651" s="313">
        <v>96.6</v>
      </c>
    </row>
    <row r="1652" spans="1:20" ht="15" customHeight="1">
      <c r="A1652" s="313" t="s">
        <v>247</v>
      </c>
      <c r="B1652" s="313" t="s">
        <v>318</v>
      </c>
      <c r="C1652" s="313" t="s">
        <v>7</v>
      </c>
      <c r="D1652" s="313" t="s">
        <v>449</v>
      </c>
      <c r="E1652" s="313" t="s">
        <v>13</v>
      </c>
      <c r="F1652" s="313" t="s">
        <v>11</v>
      </c>
      <c r="G1652" s="313"/>
      <c r="H1652" s="313"/>
      <c r="I1652" s="313"/>
      <c r="J1652" s="313"/>
      <c r="K1652" s="313"/>
      <c r="L1652" s="313"/>
      <c r="M1652" s="313"/>
      <c r="N1652" s="313"/>
      <c r="O1652" s="313"/>
      <c r="P1652" s="313"/>
      <c r="Q1652" s="313"/>
      <c r="R1652" s="313">
        <v>0.19</v>
      </c>
      <c r="S1652" s="313">
        <v>0</v>
      </c>
      <c r="T1652" s="313">
        <v>96.6</v>
      </c>
    </row>
    <row r="1653" spans="1:20" ht="15" customHeight="1">
      <c r="A1653" s="313" t="s">
        <v>247</v>
      </c>
      <c r="B1653" s="313" t="s">
        <v>328</v>
      </c>
      <c r="C1653" s="313" t="s">
        <v>7</v>
      </c>
      <c r="D1653" s="313" t="s">
        <v>449</v>
      </c>
      <c r="E1653" s="313" t="s">
        <v>13</v>
      </c>
      <c r="F1653" s="313" t="s">
        <v>11</v>
      </c>
      <c r="G1653" s="313"/>
      <c r="H1653" s="313"/>
      <c r="I1653" s="313"/>
      <c r="J1653" s="313"/>
      <c r="K1653" s="313"/>
      <c r="L1653" s="313"/>
      <c r="M1653" s="313"/>
      <c r="N1653" s="313"/>
      <c r="O1653" s="313"/>
      <c r="P1653" s="313"/>
      <c r="Q1653" s="313"/>
      <c r="R1653" s="313">
        <v>0.63</v>
      </c>
      <c r="S1653" s="313">
        <v>0</v>
      </c>
      <c r="T1653" s="313">
        <v>357</v>
      </c>
    </row>
    <row r="1654" spans="1:20" ht="15" customHeight="1">
      <c r="A1654" s="313" t="s">
        <v>247</v>
      </c>
      <c r="B1654" s="313" t="s">
        <v>316</v>
      </c>
      <c r="C1654" s="313" t="s">
        <v>7</v>
      </c>
      <c r="D1654" s="313" t="s">
        <v>449</v>
      </c>
      <c r="E1654" s="313" t="s">
        <v>13</v>
      </c>
      <c r="F1654" s="313" t="s">
        <v>11</v>
      </c>
      <c r="G1654" s="313"/>
      <c r="H1654" s="313"/>
      <c r="I1654" s="313"/>
      <c r="J1654" s="313"/>
      <c r="K1654" s="313"/>
      <c r="L1654" s="313"/>
      <c r="M1654" s="313"/>
      <c r="N1654" s="313"/>
      <c r="O1654" s="313"/>
      <c r="P1654" s="313"/>
      <c r="Q1654" s="313"/>
      <c r="R1654" s="313">
        <v>0.38</v>
      </c>
      <c r="S1654" s="313">
        <v>0</v>
      </c>
      <c r="T1654" s="313">
        <v>96.6</v>
      </c>
    </row>
    <row r="1655" spans="1:20" ht="15" customHeight="1">
      <c r="A1655" s="313" t="s">
        <v>247</v>
      </c>
      <c r="B1655" s="313" t="s">
        <v>326</v>
      </c>
      <c r="C1655" s="313" t="s">
        <v>7</v>
      </c>
      <c r="D1655" s="313" t="s">
        <v>449</v>
      </c>
      <c r="E1655" s="313" t="s">
        <v>13</v>
      </c>
      <c r="F1655" s="313" t="s">
        <v>11</v>
      </c>
      <c r="G1655" s="313"/>
      <c r="H1655" s="313"/>
      <c r="I1655" s="313"/>
      <c r="J1655" s="313"/>
      <c r="K1655" s="313"/>
      <c r="L1655" s="313"/>
      <c r="M1655" s="313"/>
      <c r="N1655" s="313"/>
      <c r="O1655" s="313"/>
      <c r="P1655" s="313"/>
      <c r="Q1655" s="313"/>
      <c r="R1655" s="313">
        <v>0.63</v>
      </c>
      <c r="S1655" s="313">
        <v>0</v>
      </c>
      <c r="T1655" s="313">
        <v>357</v>
      </c>
    </row>
    <row r="1656" spans="1:20" ht="15" customHeight="1">
      <c r="A1656" s="313" t="s">
        <v>248</v>
      </c>
      <c r="B1656" s="313" t="s">
        <v>308</v>
      </c>
      <c r="C1656" s="313" t="s">
        <v>7</v>
      </c>
      <c r="D1656" s="313" t="s">
        <v>449</v>
      </c>
      <c r="E1656" s="313" t="s">
        <v>13</v>
      </c>
      <c r="F1656" s="313" t="s">
        <v>11</v>
      </c>
      <c r="G1656" s="313"/>
      <c r="H1656" s="313"/>
      <c r="I1656" s="313"/>
      <c r="J1656" s="313"/>
      <c r="K1656" s="313"/>
      <c r="L1656" s="313"/>
      <c r="M1656" s="313"/>
      <c r="N1656" s="313"/>
      <c r="O1656" s="313"/>
      <c r="P1656" s="313"/>
      <c r="Q1656" s="313"/>
      <c r="R1656" s="313">
        <v>0.99</v>
      </c>
      <c r="S1656" s="313">
        <v>0</v>
      </c>
      <c r="T1656" s="313">
        <v>225</v>
      </c>
    </row>
    <row r="1657" spans="1:20" ht="15" customHeight="1">
      <c r="A1657" s="313" t="s">
        <v>248</v>
      </c>
      <c r="B1657" s="313" t="s">
        <v>309</v>
      </c>
      <c r="C1657" s="313" t="s">
        <v>7</v>
      </c>
      <c r="D1657" s="313" t="s">
        <v>449</v>
      </c>
      <c r="E1657" s="313" t="s">
        <v>13</v>
      </c>
      <c r="F1657" s="313" t="s">
        <v>11</v>
      </c>
      <c r="G1657" s="313"/>
      <c r="H1657" s="313"/>
      <c r="I1657" s="313"/>
      <c r="J1657" s="313"/>
      <c r="K1657" s="313"/>
      <c r="L1657" s="313"/>
      <c r="M1657" s="313"/>
      <c r="N1657" s="313"/>
      <c r="O1657" s="313"/>
      <c r="P1657" s="313"/>
      <c r="Q1657" s="313"/>
      <c r="R1657" s="313">
        <v>0.21</v>
      </c>
      <c r="S1657" s="313">
        <v>0</v>
      </c>
      <c r="T1657" s="313">
        <v>209</v>
      </c>
    </row>
    <row r="1658" spans="1:20" ht="15" customHeight="1">
      <c r="A1658" s="313" t="s">
        <v>248</v>
      </c>
      <c r="B1658" s="313" t="s">
        <v>310</v>
      </c>
      <c r="C1658" s="313" t="s">
        <v>7</v>
      </c>
      <c r="D1658" s="313" t="s">
        <v>449</v>
      </c>
      <c r="E1658" s="313" t="s">
        <v>13</v>
      </c>
      <c r="F1658" s="313" t="s">
        <v>11</v>
      </c>
      <c r="G1658" s="313"/>
      <c r="H1658" s="313"/>
      <c r="I1658" s="313"/>
      <c r="J1658" s="313"/>
      <c r="K1658" s="313"/>
      <c r="L1658" s="313"/>
      <c r="M1658" s="313"/>
      <c r="N1658" s="313"/>
      <c r="O1658" s="313"/>
      <c r="P1658" s="313"/>
      <c r="Q1658" s="313"/>
      <c r="R1658" s="313">
        <v>103</v>
      </c>
      <c r="S1658" s="313">
        <v>0</v>
      </c>
      <c r="T1658" s="313">
        <v>428</v>
      </c>
    </row>
    <row r="1659" spans="1:20" ht="15" customHeight="1">
      <c r="A1659" s="313" t="s">
        <v>248</v>
      </c>
      <c r="B1659" s="313" t="s">
        <v>311</v>
      </c>
      <c r="C1659" s="313" t="s">
        <v>7</v>
      </c>
      <c r="D1659" s="313" t="s">
        <v>449</v>
      </c>
      <c r="E1659" s="313" t="s">
        <v>13</v>
      </c>
      <c r="F1659" s="313" t="s">
        <v>11</v>
      </c>
      <c r="G1659" s="313"/>
      <c r="H1659" s="313"/>
      <c r="I1659" s="313"/>
      <c r="J1659" s="313"/>
      <c r="K1659" s="313"/>
      <c r="L1659" s="313"/>
      <c r="M1659" s="313"/>
      <c r="N1659" s="313"/>
      <c r="O1659" s="313"/>
      <c r="P1659" s="313"/>
      <c r="Q1659" s="313"/>
      <c r="R1659" s="313">
        <v>2.0299999999999998</v>
      </c>
      <c r="S1659" s="313">
        <v>0</v>
      </c>
      <c r="T1659" s="313">
        <v>96.5</v>
      </c>
    </row>
    <row r="1660" spans="1:20" ht="15" customHeight="1">
      <c r="A1660" s="313" t="s">
        <v>248</v>
      </c>
      <c r="B1660" s="313" t="s">
        <v>314</v>
      </c>
      <c r="C1660" s="313" t="s">
        <v>7</v>
      </c>
      <c r="D1660" s="313" t="s">
        <v>449</v>
      </c>
      <c r="E1660" s="313" t="s">
        <v>13</v>
      </c>
      <c r="F1660" s="313" t="s">
        <v>11</v>
      </c>
      <c r="G1660" s="313"/>
      <c r="H1660" s="313"/>
      <c r="I1660" s="313"/>
      <c r="J1660" s="313"/>
      <c r="K1660" s="313"/>
      <c r="L1660" s="313"/>
      <c r="M1660" s="313"/>
      <c r="N1660" s="313"/>
      <c r="O1660" s="313"/>
      <c r="P1660" s="313"/>
      <c r="Q1660" s="313"/>
      <c r="R1660" s="313">
        <v>320</v>
      </c>
      <c r="S1660" s="313">
        <v>0</v>
      </c>
      <c r="T1660" s="313">
        <v>428</v>
      </c>
    </row>
    <row r="1661" spans="1:20" ht="15" customHeight="1">
      <c r="A1661" s="313" t="s">
        <v>248</v>
      </c>
      <c r="B1661" s="313" t="s">
        <v>313</v>
      </c>
      <c r="C1661" s="313" t="s">
        <v>7</v>
      </c>
      <c r="D1661" s="313" t="s">
        <v>449</v>
      </c>
      <c r="E1661" s="313" t="s">
        <v>13</v>
      </c>
      <c r="F1661" s="313" t="s">
        <v>11</v>
      </c>
      <c r="G1661" s="313"/>
      <c r="H1661" s="313"/>
      <c r="I1661" s="313"/>
      <c r="J1661" s="313"/>
      <c r="K1661" s="313"/>
      <c r="L1661" s="313"/>
      <c r="M1661" s="313"/>
      <c r="N1661" s="313"/>
      <c r="O1661" s="313"/>
      <c r="P1661" s="313"/>
      <c r="Q1661" s="313"/>
      <c r="R1661" s="313">
        <v>321</v>
      </c>
      <c r="S1661" s="313">
        <v>0</v>
      </c>
      <c r="T1661" s="313">
        <v>428</v>
      </c>
    </row>
    <row r="1662" spans="1:20" ht="15" customHeight="1">
      <c r="A1662" s="313" t="s">
        <v>248</v>
      </c>
      <c r="B1662" s="313" t="s">
        <v>312</v>
      </c>
      <c r="C1662" s="313" t="s">
        <v>7</v>
      </c>
      <c r="D1662" s="313" t="s">
        <v>449</v>
      </c>
      <c r="E1662" s="313" t="s">
        <v>13</v>
      </c>
      <c r="F1662" s="313" t="s">
        <v>11</v>
      </c>
      <c r="G1662" s="313"/>
      <c r="H1662" s="313"/>
      <c r="I1662" s="313"/>
      <c r="J1662" s="313"/>
      <c r="K1662" s="313"/>
      <c r="L1662" s="313"/>
      <c r="M1662" s="313"/>
      <c r="N1662" s="313"/>
      <c r="O1662" s="313"/>
      <c r="P1662" s="313"/>
      <c r="Q1662" s="313"/>
      <c r="R1662" s="313">
        <v>322</v>
      </c>
      <c r="S1662" s="313">
        <v>0</v>
      </c>
      <c r="T1662" s="313">
        <v>428</v>
      </c>
    </row>
    <row r="1663" spans="1:20" ht="15" customHeight="1">
      <c r="A1663" s="313" t="s">
        <v>248</v>
      </c>
      <c r="B1663" s="313" t="s">
        <v>315</v>
      </c>
      <c r="C1663" s="313" t="s">
        <v>7</v>
      </c>
      <c r="D1663" s="313" t="s">
        <v>449</v>
      </c>
      <c r="E1663" s="313" t="s">
        <v>13</v>
      </c>
      <c r="F1663" s="313" t="s">
        <v>11</v>
      </c>
      <c r="G1663" s="313"/>
      <c r="H1663" s="313"/>
      <c r="I1663" s="313"/>
      <c r="J1663" s="313"/>
      <c r="K1663" s="313"/>
      <c r="L1663" s="313"/>
      <c r="M1663" s="313"/>
      <c r="N1663" s="313"/>
      <c r="O1663" s="313"/>
      <c r="P1663" s="313"/>
      <c r="Q1663" s="313"/>
      <c r="R1663" s="313">
        <v>320</v>
      </c>
      <c r="S1663" s="313">
        <v>0</v>
      </c>
      <c r="T1663" s="313">
        <v>428</v>
      </c>
    </row>
    <row r="1664" spans="1:20" ht="15" customHeight="1">
      <c r="A1664" s="313" t="s">
        <v>248</v>
      </c>
      <c r="B1664" s="313" t="s">
        <v>317</v>
      </c>
      <c r="C1664" s="313" t="s">
        <v>7</v>
      </c>
      <c r="D1664" s="313" t="s">
        <v>449</v>
      </c>
      <c r="E1664" s="313" t="s">
        <v>13</v>
      </c>
      <c r="F1664" s="313" t="s">
        <v>11</v>
      </c>
      <c r="G1664" s="313"/>
      <c r="H1664" s="313"/>
      <c r="I1664" s="313"/>
      <c r="J1664" s="313"/>
      <c r="K1664" s="313"/>
      <c r="L1664" s="313"/>
      <c r="M1664" s="313"/>
      <c r="N1664" s="313"/>
      <c r="O1664" s="313"/>
      <c r="P1664" s="313"/>
      <c r="Q1664" s="313"/>
      <c r="R1664" s="313">
        <v>0.78</v>
      </c>
      <c r="S1664" s="313">
        <v>0</v>
      </c>
      <c r="T1664" s="313">
        <v>96.6</v>
      </c>
    </row>
    <row r="1665" spans="1:20" ht="15" customHeight="1">
      <c r="A1665" s="313" t="s">
        <v>248</v>
      </c>
      <c r="B1665" s="313" t="s">
        <v>318</v>
      </c>
      <c r="C1665" s="313" t="s">
        <v>7</v>
      </c>
      <c r="D1665" s="313" t="s">
        <v>449</v>
      </c>
      <c r="E1665" s="313" t="s">
        <v>13</v>
      </c>
      <c r="F1665" s="313" t="s">
        <v>11</v>
      </c>
      <c r="G1665" s="313"/>
      <c r="H1665" s="313"/>
      <c r="I1665" s="313"/>
      <c r="J1665" s="313"/>
      <c r="K1665" s="313"/>
      <c r="L1665" s="313"/>
      <c r="M1665" s="313"/>
      <c r="N1665" s="313"/>
      <c r="O1665" s="313"/>
      <c r="P1665" s="313"/>
      <c r="Q1665" s="313"/>
      <c r="R1665" s="313">
        <v>0.78</v>
      </c>
      <c r="S1665" s="313">
        <v>0</v>
      </c>
      <c r="T1665" s="313">
        <v>96.6</v>
      </c>
    </row>
    <row r="1666" spans="1:20" ht="15" customHeight="1">
      <c r="A1666" s="313" t="s">
        <v>248</v>
      </c>
      <c r="B1666" s="313" t="s">
        <v>328</v>
      </c>
      <c r="C1666" s="313" t="s">
        <v>7</v>
      </c>
      <c r="D1666" s="313" t="s">
        <v>449</v>
      </c>
      <c r="E1666" s="313" t="s">
        <v>13</v>
      </c>
      <c r="F1666" s="313" t="s">
        <v>11</v>
      </c>
      <c r="G1666" s="313"/>
      <c r="H1666" s="313"/>
      <c r="I1666" s="313"/>
      <c r="J1666" s="313"/>
      <c r="K1666" s="313"/>
      <c r="L1666" s="313"/>
      <c r="M1666" s="313"/>
      <c r="N1666" s="313"/>
      <c r="O1666" s="313"/>
      <c r="P1666" s="313"/>
      <c r="Q1666" s="313"/>
      <c r="R1666" s="313">
        <v>1.28</v>
      </c>
      <c r="S1666" s="313">
        <v>0</v>
      </c>
      <c r="T1666" s="313">
        <v>428</v>
      </c>
    </row>
    <row r="1667" spans="1:20" ht="15" customHeight="1">
      <c r="A1667" s="313" t="s">
        <v>248</v>
      </c>
      <c r="B1667" s="313" t="s">
        <v>307</v>
      </c>
      <c r="C1667" s="313" t="s">
        <v>7</v>
      </c>
      <c r="D1667" s="313" t="s">
        <v>449</v>
      </c>
      <c r="E1667" s="313" t="s">
        <v>13</v>
      </c>
      <c r="F1667" s="313" t="s">
        <v>11</v>
      </c>
      <c r="G1667" s="313"/>
      <c r="H1667" s="313"/>
      <c r="I1667" s="313"/>
      <c r="J1667" s="313"/>
      <c r="K1667" s="313"/>
      <c r="L1667" s="313"/>
      <c r="M1667" s="313"/>
      <c r="N1667" s="313"/>
      <c r="O1667" s="313"/>
      <c r="P1667" s="313"/>
      <c r="Q1667" s="313"/>
      <c r="R1667" s="313">
        <v>106</v>
      </c>
      <c r="S1667" s="313">
        <v>0</v>
      </c>
      <c r="T1667" s="313">
        <v>428</v>
      </c>
    </row>
    <row r="1668" spans="1:20" ht="15" customHeight="1">
      <c r="A1668" s="313" t="s">
        <v>248</v>
      </c>
      <c r="B1668" s="313" t="s">
        <v>305</v>
      </c>
      <c r="C1668" s="313" t="s">
        <v>7</v>
      </c>
      <c r="D1668" s="313" t="s">
        <v>449</v>
      </c>
      <c r="E1668" s="313" t="s">
        <v>13</v>
      </c>
      <c r="F1668" s="313" t="s">
        <v>11</v>
      </c>
      <c r="G1668" s="313"/>
      <c r="H1668" s="313"/>
      <c r="I1668" s="313"/>
      <c r="J1668" s="313"/>
      <c r="K1668" s="313"/>
      <c r="L1668" s="313"/>
      <c r="M1668" s="313"/>
      <c r="N1668" s="313"/>
      <c r="O1668" s="313"/>
      <c r="P1668" s="313"/>
      <c r="Q1668" s="313"/>
      <c r="R1668" s="313">
        <v>106</v>
      </c>
      <c r="S1668" s="313">
        <v>0</v>
      </c>
      <c r="T1668" s="313">
        <v>428</v>
      </c>
    </row>
    <row r="1669" spans="1:20" ht="15" customHeight="1">
      <c r="A1669" s="313" t="s">
        <v>248</v>
      </c>
      <c r="B1669" s="313" t="s">
        <v>316</v>
      </c>
      <c r="C1669" s="313" t="s">
        <v>7</v>
      </c>
      <c r="D1669" s="313" t="s">
        <v>449</v>
      </c>
      <c r="E1669" s="313" t="s">
        <v>13</v>
      </c>
      <c r="F1669" s="313" t="s">
        <v>11</v>
      </c>
      <c r="G1669" s="313"/>
      <c r="H1669" s="313"/>
      <c r="I1669" s="313"/>
      <c r="J1669" s="313"/>
      <c r="K1669" s="313"/>
      <c r="L1669" s="313"/>
      <c r="M1669" s="313"/>
      <c r="N1669" s="313"/>
      <c r="O1669" s="313"/>
      <c r="P1669" s="313"/>
      <c r="Q1669" s="313"/>
      <c r="R1669" s="313">
        <v>1.57</v>
      </c>
      <c r="S1669" s="313">
        <v>0</v>
      </c>
      <c r="T1669" s="313">
        <v>96.6</v>
      </c>
    </row>
    <row r="1670" spans="1:20" ht="15" customHeight="1">
      <c r="A1670" s="313" t="s">
        <v>248</v>
      </c>
      <c r="B1670" s="313" t="s">
        <v>326</v>
      </c>
      <c r="C1670" s="313" t="s">
        <v>7</v>
      </c>
      <c r="D1670" s="313" t="s">
        <v>449</v>
      </c>
      <c r="E1670" s="313" t="s">
        <v>13</v>
      </c>
      <c r="F1670" s="313" t="s">
        <v>11</v>
      </c>
      <c r="G1670" s="313"/>
      <c r="H1670" s="313"/>
      <c r="I1670" s="313"/>
      <c r="J1670" s="313"/>
      <c r="K1670" s="313"/>
      <c r="L1670" s="313"/>
      <c r="M1670" s="313"/>
      <c r="N1670" s="313"/>
      <c r="O1670" s="313"/>
      <c r="P1670" s="313"/>
      <c r="Q1670" s="313"/>
      <c r="R1670" s="313">
        <v>1.28</v>
      </c>
      <c r="S1670" s="313">
        <v>0</v>
      </c>
      <c r="T1670" s="313">
        <v>428</v>
      </c>
    </row>
    <row r="1671" spans="1:20" ht="15" customHeight="1">
      <c r="A1671" s="313" t="s">
        <v>249</v>
      </c>
      <c r="B1671" s="313" t="s">
        <v>305</v>
      </c>
      <c r="C1671" s="313" t="s">
        <v>7</v>
      </c>
      <c r="D1671" s="313" t="s">
        <v>449</v>
      </c>
      <c r="E1671" s="313" t="s">
        <v>13</v>
      </c>
      <c r="F1671" s="313" t="s">
        <v>11</v>
      </c>
      <c r="G1671" s="313"/>
      <c r="H1671" s="313"/>
      <c r="I1671" s="313"/>
      <c r="J1671" s="313"/>
      <c r="K1671" s="313"/>
      <c r="L1671" s="313"/>
      <c r="M1671" s="313"/>
      <c r="N1671" s="313"/>
      <c r="O1671" s="313"/>
      <c r="P1671" s="313"/>
      <c r="Q1671" s="313"/>
      <c r="R1671" s="313">
        <v>1480</v>
      </c>
      <c r="S1671" s="313">
        <v>163</v>
      </c>
      <c r="T1671" s="313">
        <v>1610</v>
      </c>
    </row>
    <row r="1672" spans="1:20" ht="15" customHeight="1">
      <c r="A1672" s="313" t="s">
        <v>249</v>
      </c>
      <c r="B1672" s="313" t="s">
        <v>332</v>
      </c>
      <c r="C1672" s="313" t="s">
        <v>7</v>
      </c>
      <c r="D1672" s="313" t="s">
        <v>449</v>
      </c>
      <c r="E1672" s="313" t="s">
        <v>13</v>
      </c>
      <c r="F1672" s="313" t="s">
        <v>11</v>
      </c>
      <c r="G1672" s="313"/>
      <c r="H1672" s="313"/>
      <c r="I1672" s="313"/>
      <c r="J1672" s="313"/>
      <c r="K1672" s="313"/>
      <c r="L1672" s="313"/>
      <c r="M1672" s="313"/>
      <c r="N1672" s="313"/>
      <c r="O1672" s="313"/>
      <c r="P1672" s="313"/>
      <c r="Q1672" s="313"/>
      <c r="R1672" s="313">
        <v>3450</v>
      </c>
      <c r="S1672" s="313"/>
      <c r="T1672" s="313"/>
    </row>
    <row r="1673" spans="1:20" ht="15" customHeight="1">
      <c r="A1673" s="313" t="s">
        <v>249</v>
      </c>
      <c r="B1673" s="313" t="s">
        <v>307</v>
      </c>
      <c r="C1673" s="313" t="s">
        <v>7</v>
      </c>
      <c r="D1673" s="313" t="s">
        <v>449</v>
      </c>
      <c r="E1673" s="313" t="s">
        <v>13</v>
      </c>
      <c r="F1673" s="313" t="s">
        <v>11</v>
      </c>
      <c r="G1673" s="313"/>
      <c r="H1673" s="313"/>
      <c r="I1673" s="313"/>
      <c r="J1673" s="313"/>
      <c r="K1673" s="313"/>
      <c r="L1673" s="313"/>
      <c r="M1673" s="313"/>
      <c r="N1673" s="313"/>
      <c r="O1673" s="313"/>
      <c r="P1673" s="313"/>
      <c r="Q1673" s="313"/>
      <c r="R1673" s="313">
        <v>1480</v>
      </c>
      <c r="S1673" s="313">
        <v>163</v>
      </c>
      <c r="T1673" s="313">
        <v>1243</v>
      </c>
    </row>
    <row r="1674" spans="1:20" ht="15" customHeight="1">
      <c r="A1674" s="313" t="s">
        <v>249</v>
      </c>
      <c r="B1674" s="313" t="s">
        <v>308</v>
      </c>
      <c r="C1674" s="313" t="s">
        <v>7</v>
      </c>
      <c r="D1674" s="313" t="s">
        <v>449</v>
      </c>
      <c r="E1674" s="313" t="s">
        <v>13</v>
      </c>
      <c r="F1674" s="313" t="s">
        <v>11</v>
      </c>
      <c r="G1674" s="313"/>
      <c r="H1674" s="313"/>
      <c r="I1674" s="313"/>
      <c r="J1674" s="313"/>
      <c r="K1674" s="313"/>
      <c r="L1674" s="313"/>
      <c r="M1674" s="313"/>
      <c r="N1674" s="313"/>
      <c r="O1674" s="313"/>
      <c r="P1674" s="313"/>
      <c r="Q1674" s="313"/>
      <c r="R1674" s="313">
        <v>219</v>
      </c>
      <c r="S1674" s="313">
        <v>0</v>
      </c>
      <c r="T1674" s="313">
        <v>225</v>
      </c>
    </row>
    <row r="1675" spans="1:20" ht="15" customHeight="1">
      <c r="A1675" s="313" t="s">
        <v>249</v>
      </c>
      <c r="B1675" s="313" t="s">
        <v>309</v>
      </c>
      <c r="C1675" s="313" t="s">
        <v>7</v>
      </c>
      <c r="D1675" s="313" t="s">
        <v>449</v>
      </c>
      <c r="E1675" s="313" t="s">
        <v>13</v>
      </c>
      <c r="F1675" s="313" t="s">
        <v>11</v>
      </c>
      <c r="G1675" s="313"/>
      <c r="H1675" s="313"/>
      <c r="I1675" s="313"/>
      <c r="J1675" s="313"/>
      <c r="K1675" s="313"/>
      <c r="L1675" s="313"/>
      <c r="M1675" s="313"/>
      <c r="N1675" s="313"/>
      <c r="O1675" s="313"/>
      <c r="P1675" s="313"/>
      <c r="Q1675" s="313"/>
      <c r="R1675" s="313">
        <v>203</v>
      </c>
      <c r="S1675" s="313">
        <v>0</v>
      </c>
      <c r="T1675" s="313">
        <v>209</v>
      </c>
    </row>
    <row r="1676" spans="1:20" ht="15" customHeight="1">
      <c r="A1676" s="313" t="s">
        <v>249</v>
      </c>
      <c r="B1676" s="313" t="s">
        <v>310</v>
      </c>
      <c r="C1676" s="313" t="s">
        <v>7</v>
      </c>
      <c r="D1676" s="313" t="s">
        <v>449</v>
      </c>
      <c r="E1676" s="313" t="s">
        <v>13</v>
      </c>
      <c r="F1676" s="313" t="s">
        <v>11</v>
      </c>
      <c r="G1676" s="313"/>
      <c r="H1676" s="313"/>
      <c r="I1676" s="313"/>
      <c r="J1676" s="313"/>
      <c r="K1676" s="313"/>
      <c r="L1676" s="313"/>
      <c r="M1676" s="313"/>
      <c r="N1676" s="313"/>
      <c r="O1676" s="313"/>
      <c r="P1676" s="313"/>
      <c r="Q1676" s="313"/>
      <c r="R1676" s="313">
        <v>967</v>
      </c>
      <c r="S1676" s="313">
        <v>163</v>
      </c>
      <c r="T1676" s="313">
        <v>1080</v>
      </c>
    </row>
    <row r="1677" spans="1:20" ht="15" customHeight="1">
      <c r="A1677" s="313" t="s">
        <v>249</v>
      </c>
      <c r="B1677" s="313" t="s">
        <v>311</v>
      </c>
      <c r="C1677" s="313" t="s">
        <v>7</v>
      </c>
      <c r="D1677" s="313" t="s">
        <v>449</v>
      </c>
      <c r="E1677" s="313" t="s">
        <v>13</v>
      </c>
      <c r="F1677" s="313" t="s">
        <v>11</v>
      </c>
      <c r="G1677" s="313"/>
      <c r="H1677" s="313"/>
      <c r="I1677" s="313"/>
      <c r="J1677" s="313"/>
      <c r="K1677" s="313"/>
      <c r="L1677" s="313"/>
      <c r="M1677" s="313"/>
      <c r="N1677" s="313"/>
      <c r="O1677" s="313"/>
      <c r="P1677" s="313"/>
      <c r="Q1677" s="313"/>
      <c r="R1677" s="313">
        <v>89.9</v>
      </c>
      <c r="S1677" s="313">
        <v>0</v>
      </c>
      <c r="T1677" s="313">
        <v>96.5</v>
      </c>
    </row>
    <row r="1678" spans="1:20" ht="15" customHeight="1">
      <c r="A1678" s="313" t="s">
        <v>249</v>
      </c>
      <c r="B1678" s="313" t="s">
        <v>314</v>
      </c>
      <c r="C1678" s="313" t="s">
        <v>7</v>
      </c>
      <c r="D1678" s="313" t="s">
        <v>449</v>
      </c>
      <c r="E1678" s="313" t="s">
        <v>13</v>
      </c>
      <c r="F1678" s="313" t="s">
        <v>11</v>
      </c>
      <c r="G1678" s="313"/>
      <c r="H1678" s="313"/>
      <c r="I1678" s="313"/>
      <c r="J1678" s="313"/>
      <c r="K1678" s="313"/>
      <c r="L1678" s="313"/>
      <c r="M1678" s="313"/>
      <c r="N1678" s="313"/>
      <c r="O1678" s="313"/>
      <c r="P1678" s="313"/>
      <c r="Q1678" s="313"/>
      <c r="R1678" s="313">
        <v>704</v>
      </c>
      <c r="S1678" s="313">
        <v>569</v>
      </c>
      <c r="T1678" s="313">
        <v>1480</v>
      </c>
    </row>
    <row r="1679" spans="1:20" ht="15" customHeight="1">
      <c r="A1679" s="313" t="s">
        <v>249</v>
      </c>
      <c r="B1679" s="313" t="s">
        <v>313</v>
      </c>
      <c r="C1679" s="313" t="s">
        <v>7</v>
      </c>
      <c r="D1679" s="313" t="s">
        <v>449</v>
      </c>
      <c r="E1679" s="313" t="s">
        <v>13</v>
      </c>
      <c r="F1679" s="313" t="s">
        <v>11</v>
      </c>
      <c r="G1679" s="313"/>
      <c r="H1679" s="313"/>
      <c r="I1679" s="313"/>
      <c r="J1679" s="313"/>
      <c r="K1679" s="313"/>
      <c r="L1679" s="313"/>
      <c r="M1679" s="313"/>
      <c r="N1679" s="313"/>
      <c r="O1679" s="313"/>
      <c r="P1679" s="313"/>
      <c r="Q1679" s="313"/>
      <c r="R1679" s="313">
        <v>797</v>
      </c>
      <c r="S1679" s="313">
        <v>665</v>
      </c>
      <c r="T1679" s="313">
        <v>1580</v>
      </c>
    </row>
    <row r="1680" spans="1:20" ht="15" customHeight="1">
      <c r="A1680" s="313" t="s">
        <v>249</v>
      </c>
      <c r="B1680" s="313" t="s">
        <v>312</v>
      </c>
      <c r="C1680" s="313" t="s">
        <v>7</v>
      </c>
      <c r="D1680" s="313" t="s">
        <v>449</v>
      </c>
      <c r="E1680" s="313" t="s">
        <v>13</v>
      </c>
      <c r="F1680" s="313" t="s">
        <v>11</v>
      </c>
      <c r="G1680" s="313"/>
      <c r="H1680" s="313"/>
      <c r="I1680" s="313"/>
      <c r="J1680" s="313"/>
      <c r="K1680" s="313"/>
      <c r="L1680" s="313"/>
      <c r="M1680" s="313"/>
      <c r="N1680" s="313"/>
      <c r="O1680" s="313"/>
      <c r="P1680" s="313"/>
      <c r="Q1680" s="313"/>
      <c r="R1680" s="313">
        <v>1790</v>
      </c>
      <c r="S1680" s="313">
        <v>1670</v>
      </c>
      <c r="T1680" s="313">
        <v>2433</v>
      </c>
    </row>
    <row r="1681" spans="1:20" ht="15" customHeight="1">
      <c r="A1681" s="313" t="s">
        <v>249</v>
      </c>
      <c r="B1681" s="313" t="s">
        <v>315</v>
      </c>
      <c r="C1681" s="313" t="s">
        <v>7</v>
      </c>
      <c r="D1681" s="313" t="s">
        <v>449</v>
      </c>
      <c r="E1681" s="313" t="s">
        <v>13</v>
      </c>
      <c r="F1681" s="313" t="s">
        <v>11</v>
      </c>
      <c r="G1681" s="313"/>
      <c r="H1681" s="313"/>
      <c r="I1681" s="313"/>
      <c r="J1681" s="313"/>
      <c r="K1681" s="313"/>
      <c r="L1681" s="313"/>
      <c r="M1681" s="313"/>
      <c r="N1681" s="313"/>
      <c r="O1681" s="313"/>
      <c r="P1681" s="313"/>
      <c r="Q1681" s="313"/>
      <c r="R1681" s="313">
        <v>704</v>
      </c>
      <c r="S1681" s="313">
        <v>569</v>
      </c>
      <c r="T1681" s="313">
        <v>1480</v>
      </c>
    </row>
    <row r="1682" spans="1:20" ht="15" customHeight="1">
      <c r="A1682" s="313" t="s">
        <v>249</v>
      </c>
      <c r="B1682" s="313" t="s">
        <v>317</v>
      </c>
      <c r="C1682" s="313" t="s">
        <v>7</v>
      </c>
      <c r="D1682" s="313" t="s">
        <v>449</v>
      </c>
      <c r="E1682" s="313" t="s">
        <v>13</v>
      </c>
      <c r="F1682" s="313" t="s">
        <v>11</v>
      </c>
      <c r="G1682" s="313"/>
      <c r="H1682" s="313"/>
      <c r="I1682" s="313"/>
      <c r="J1682" s="313"/>
      <c r="K1682" s="313"/>
      <c r="L1682" s="313"/>
      <c r="M1682" s="313"/>
      <c r="N1682" s="313"/>
      <c r="O1682" s="313"/>
      <c r="P1682" s="313"/>
      <c r="Q1682" s="313"/>
      <c r="R1682" s="313">
        <v>46.6</v>
      </c>
      <c r="S1682" s="313">
        <v>0</v>
      </c>
      <c r="T1682" s="313">
        <v>96.6</v>
      </c>
    </row>
    <row r="1683" spans="1:20" ht="15" customHeight="1">
      <c r="A1683" s="313" t="s">
        <v>249</v>
      </c>
      <c r="B1683" s="313" t="s">
        <v>318</v>
      </c>
      <c r="C1683" s="313" t="s">
        <v>7</v>
      </c>
      <c r="D1683" s="313" t="s">
        <v>449</v>
      </c>
      <c r="E1683" s="313" t="s">
        <v>13</v>
      </c>
      <c r="F1683" s="313" t="s">
        <v>11</v>
      </c>
      <c r="G1683" s="313"/>
      <c r="H1683" s="313"/>
      <c r="I1683" s="313"/>
      <c r="J1683" s="313"/>
      <c r="K1683" s="313"/>
      <c r="L1683" s="313"/>
      <c r="M1683" s="313"/>
      <c r="N1683" s="313"/>
      <c r="O1683" s="313"/>
      <c r="P1683" s="313"/>
      <c r="Q1683" s="313"/>
      <c r="R1683" s="313">
        <v>46.6</v>
      </c>
      <c r="S1683" s="313">
        <v>0</v>
      </c>
      <c r="T1683" s="313">
        <v>96.6</v>
      </c>
    </row>
    <row r="1684" spans="1:20" ht="15" customHeight="1">
      <c r="A1684" s="313" t="s">
        <v>249</v>
      </c>
      <c r="B1684" s="313" t="s">
        <v>328</v>
      </c>
      <c r="C1684" s="313" t="s">
        <v>7</v>
      </c>
      <c r="D1684" s="313" t="s">
        <v>449</v>
      </c>
      <c r="E1684" s="313" t="s">
        <v>13</v>
      </c>
      <c r="F1684" s="313" t="s">
        <v>11</v>
      </c>
      <c r="G1684" s="313"/>
      <c r="H1684" s="313"/>
      <c r="I1684" s="313"/>
      <c r="J1684" s="313"/>
      <c r="K1684" s="313"/>
      <c r="L1684" s="313"/>
      <c r="M1684" s="313"/>
      <c r="N1684" s="313"/>
      <c r="O1684" s="313"/>
      <c r="P1684" s="313"/>
      <c r="Q1684" s="313"/>
      <c r="R1684" s="313">
        <v>997</v>
      </c>
      <c r="S1684" s="313">
        <v>188</v>
      </c>
      <c r="T1684" s="313">
        <v>1000</v>
      </c>
    </row>
    <row r="1685" spans="1:20" ht="15" customHeight="1">
      <c r="A1685" s="313" t="s">
        <v>249</v>
      </c>
      <c r="B1685" s="313" t="s">
        <v>316</v>
      </c>
      <c r="C1685" s="313" t="s">
        <v>7</v>
      </c>
      <c r="D1685" s="313" t="s">
        <v>449</v>
      </c>
      <c r="E1685" s="313" t="s">
        <v>13</v>
      </c>
      <c r="F1685" s="313" t="s">
        <v>11</v>
      </c>
      <c r="G1685" s="313"/>
      <c r="H1685" s="313"/>
      <c r="I1685" s="313"/>
      <c r="J1685" s="313"/>
      <c r="K1685" s="313"/>
      <c r="L1685" s="313"/>
      <c r="M1685" s="313"/>
      <c r="N1685" s="313"/>
      <c r="O1685" s="313"/>
      <c r="P1685" s="313"/>
      <c r="Q1685" s="313"/>
      <c r="R1685" s="313">
        <v>93.1</v>
      </c>
      <c r="S1685" s="313">
        <v>0</v>
      </c>
      <c r="T1685" s="313">
        <v>96.6</v>
      </c>
    </row>
    <row r="1686" spans="1:20" ht="15" customHeight="1">
      <c r="A1686" s="313" t="s">
        <v>249</v>
      </c>
      <c r="B1686" s="313" t="s">
        <v>326</v>
      </c>
      <c r="C1686" s="313" t="s">
        <v>7</v>
      </c>
      <c r="D1686" s="313" t="s">
        <v>449</v>
      </c>
      <c r="E1686" s="313" t="s">
        <v>13</v>
      </c>
      <c r="F1686" s="313" t="s">
        <v>11</v>
      </c>
      <c r="G1686" s="313"/>
      <c r="H1686" s="313"/>
      <c r="I1686" s="313"/>
      <c r="J1686" s="313"/>
      <c r="K1686" s="313"/>
      <c r="L1686" s="313"/>
      <c r="M1686" s="313"/>
      <c r="N1686" s="313"/>
      <c r="O1686" s="313"/>
      <c r="P1686" s="313"/>
      <c r="Q1686" s="313"/>
      <c r="R1686" s="313">
        <v>997</v>
      </c>
      <c r="S1686" s="313">
        <v>188</v>
      </c>
      <c r="T1686" s="313">
        <v>1000</v>
      </c>
    </row>
    <row r="1687" spans="1:20" ht="15" customHeight="1">
      <c r="A1687" s="313" t="s">
        <v>250</v>
      </c>
      <c r="B1687" s="313" t="s">
        <v>307</v>
      </c>
      <c r="C1687" s="313" t="s">
        <v>7</v>
      </c>
      <c r="D1687" s="313" t="s">
        <v>449</v>
      </c>
      <c r="E1687" s="313" t="s">
        <v>13</v>
      </c>
      <c r="F1687" s="313" t="s">
        <v>11</v>
      </c>
      <c r="G1687" s="313" t="s">
        <v>449</v>
      </c>
      <c r="H1687" s="313" t="s">
        <v>458</v>
      </c>
      <c r="I1687" s="313" t="s">
        <v>251</v>
      </c>
      <c r="J1687" s="313"/>
      <c r="K1687" s="313" t="s">
        <v>339</v>
      </c>
      <c r="L1687" s="313" t="s">
        <v>363</v>
      </c>
      <c r="M1687" s="313" t="s">
        <v>48</v>
      </c>
      <c r="N1687" s="313"/>
      <c r="O1687" s="313" t="s">
        <v>341</v>
      </c>
      <c r="P1687" s="313" t="s">
        <v>342</v>
      </c>
      <c r="Q1687" s="313" t="s">
        <v>343</v>
      </c>
      <c r="R1687" s="313">
        <v>1240</v>
      </c>
      <c r="S1687" s="313"/>
      <c r="T1687" s="313"/>
    </row>
    <row r="1688" spans="1:20" ht="15" customHeight="1">
      <c r="A1688" s="313" t="s">
        <v>250</v>
      </c>
      <c r="B1688" s="313" t="s">
        <v>305</v>
      </c>
      <c r="C1688" s="313" t="s">
        <v>7</v>
      </c>
      <c r="D1688" s="313" t="s">
        <v>449</v>
      </c>
      <c r="E1688" s="313" t="s">
        <v>13</v>
      </c>
      <c r="F1688" s="313" t="s">
        <v>11</v>
      </c>
      <c r="G1688" s="313"/>
      <c r="H1688" s="313"/>
      <c r="I1688" s="313"/>
      <c r="J1688" s="313"/>
      <c r="K1688" s="313"/>
      <c r="L1688" s="313"/>
      <c r="M1688" s="313"/>
      <c r="N1688" s="313"/>
      <c r="O1688" s="313"/>
      <c r="P1688" s="313"/>
      <c r="Q1688" s="313"/>
      <c r="R1688" s="313">
        <v>1240</v>
      </c>
      <c r="S1688" s="313"/>
      <c r="T1688" s="313"/>
    </row>
    <row r="1689" spans="1:20" ht="15" customHeight="1">
      <c r="A1689" s="313" t="s">
        <v>250</v>
      </c>
      <c r="B1689" s="313" t="s">
        <v>332</v>
      </c>
      <c r="C1689" s="313" t="s">
        <v>7</v>
      </c>
      <c r="D1689" s="313" t="s">
        <v>449</v>
      </c>
      <c r="E1689" s="313" t="s">
        <v>13</v>
      </c>
      <c r="F1689" s="313" t="s">
        <v>11</v>
      </c>
      <c r="G1689" s="313"/>
      <c r="H1689" s="313"/>
      <c r="I1689" s="313"/>
      <c r="J1689" s="313"/>
      <c r="K1689" s="313"/>
      <c r="L1689" s="313"/>
      <c r="M1689" s="313"/>
      <c r="N1689" s="313"/>
      <c r="O1689" s="313"/>
      <c r="P1689" s="313"/>
      <c r="Q1689" s="313"/>
      <c r="R1689" s="313">
        <v>1480</v>
      </c>
      <c r="S1689" s="313">
        <v>0</v>
      </c>
      <c r="T1689" s="313">
        <v>3510</v>
      </c>
    </row>
    <row r="1690" spans="1:20" ht="15" customHeight="1">
      <c r="A1690" s="313" t="s">
        <v>250</v>
      </c>
      <c r="B1690" s="313" t="s">
        <v>308</v>
      </c>
      <c r="C1690" s="313" t="s">
        <v>7</v>
      </c>
      <c r="D1690" s="313" t="s">
        <v>449</v>
      </c>
      <c r="E1690" s="313" t="s">
        <v>13</v>
      </c>
      <c r="F1690" s="313" t="s">
        <v>11</v>
      </c>
      <c r="G1690" s="313"/>
      <c r="H1690" s="313"/>
      <c r="I1690" s="313"/>
      <c r="J1690" s="313"/>
      <c r="K1690" s="313"/>
      <c r="L1690" s="313"/>
      <c r="M1690" s="313"/>
      <c r="N1690" s="313"/>
      <c r="O1690" s="313"/>
      <c r="P1690" s="313"/>
      <c r="Q1690" s="313"/>
      <c r="R1690" s="313">
        <v>218</v>
      </c>
      <c r="S1690" s="313">
        <v>0</v>
      </c>
      <c r="T1690" s="313">
        <v>225</v>
      </c>
    </row>
    <row r="1691" spans="1:20" ht="15" customHeight="1">
      <c r="A1691" s="313" t="s">
        <v>250</v>
      </c>
      <c r="B1691" s="313" t="s">
        <v>309</v>
      </c>
      <c r="C1691" s="313" t="s">
        <v>7</v>
      </c>
      <c r="D1691" s="313" t="s">
        <v>449</v>
      </c>
      <c r="E1691" s="313" t="s">
        <v>13</v>
      </c>
      <c r="F1691" s="313" t="s">
        <v>11</v>
      </c>
      <c r="G1691" s="313"/>
      <c r="H1691" s="313"/>
      <c r="I1691" s="313"/>
      <c r="J1691" s="313"/>
      <c r="K1691" s="313"/>
      <c r="L1691" s="313"/>
      <c r="M1691" s="313"/>
      <c r="N1691" s="313"/>
      <c r="O1691" s="313"/>
      <c r="P1691" s="313"/>
      <c r="Q1691" s="313"/>
      <c r="R1691" s="313">
        <v>204</v>
      </c>
      <c r="S1691" s="313">
        <v>0</v>
      </c>
      <c r="T1691" s="313">
        <v>209</v>
      </c>
    </row>
    <row r="1692" spans="1:20" ht="15" customHeight="1">
      <c r="A1692" s="313" t="s">
        <v>250</v>
      </c>
      <c r="B1692" s="313" t="s">
        <v>310</v>
      </c>
      <c r="C1692" s="313" t="s">
        <v>7</v>
      </c>
      <c r="D1692" s="313" t="s">
        <v>449</v>
      </c>
      <c r="E1692" s="313" t="s">
        <v>13</v>
      </c>
      <c r="F1692" s="313" t="s">
        <v>11</v>
      </c>
      <c r="G1692" s="313"/>
      <c r="H1692" s="313"/>
      <c r="I1692" s="313"/>
      <c r="J1692" s="313"/>
      <c r="K1692" s="313"/>
      <c r="L1692" s="313"/>
      <c r="M1692" s="313"/>
      <c r="N1692" s="313"/>
      <c r="O1692" s="313"/>
      <c r="P1692" s="313"/>
      <c r="Q1692" s="313"/>
      <c r="R1692" s="313">
        <v>724</v>
      </c>
      <c r="S1692" s="313">
        <v>704</v>
      </c>
      <c r="T1692" s="313">
        <v>1080</v>
      </c>
    </row>
    <row r="1693" spans="1:20" ht="15" customHeight="1">
      <c r="A1693" s="313" t="s">
        <v>250</v>
      </c>
      <c r="B1693" s="313" t="s">
        <v>311</v>
      </c>
      <c r="C1693" s="313" t="s">
        <v>7</v>
      </c>
      <c r="D1693" s="313" t="s">
        <v>449</v>
      </c>
      <c r="E1693" s="313" t="s">
        <v>13</v>
      </c>
      <c r="F1693" s="313" t="s">
        <v>11</v>
      </c>
      <c r="G1693" s="313"/>
      <c r="H1693" s="313"/>
      <c r="I1693" s="313"/>
      <c r="J1693" s="313"/>
      <c r="K1693" s="313"/>
      <c r="L1693" s="313"/>
      <c r="M1693" s="313"/>
      <c r="N1693" s="313"/>
      <c r="O1693" s="313"/>
      <c r="P1693" s="313"/>
      <c r="Q1693" s="313"/>
      <c r="R1693" s="313">
        <v>89.1</v>
      </c>
      <c r="S1693" s="313">
        <v>0</v>
      </c>
      <c r="T1693" s="313">
        <v>96.5</v>
      </c>
    </row>
    <row r="1694" spans="1:20" ht="15" customHeight="1">
      <c r="A1694" s="313" t="s">
        <v>250</v>
      </c>
      <c r="B1694" s="313" t="s">
        <v>314</v>
      </c>
      <c r="C1694" s="313" t="s">
        <v>7</v>
      </c>
      <c r="D1694" s="313" t="s">
        <v>449</v>
      </c>
      <c r="E1694" s="313" t="s">
        <v>13</v>
      </c>
      <c r="F1694" s="313" t="s">
        <v>11</v>
      </c>
      <c r="G1694" s="313"/>
      <c r="H1694" s="313"/>
      <c r="I1694" s="313"/>
      <c r="J1694" s="313"/>
      <c r="K1694" s="313"/>
      <c r="L1694" s="313"/>
      <c r="M1694" s="313"/>
      <c r="N1694" s="313"/>
      <c r="O1694" s="313"/>
      <c r="P1694" s="313"/>
      <c r="Q1694" s="313"/>
      <c r="R1694" s="313">
        <v>634</v>
      </c>
      <c r="S1694" s="313">
        <v>0</v>
      </c>
      <c r="T1694" s="313">
        <v>1480</v>
      </c>
    </row>
    <row r="1695" spans="1:20" ht="15" customHeight="1">
      <c r="A1695" s="313" t="s">
        <v>250</v>
      </c>
      <c r="B1695" s="313" t="s">
        <v>313</v>
      </c>
      <c r="C1695" s="313" t="s">
        <v>7</v>
      </c>
      <c r="D1695" s="313" t="s">
        <v>449</v>
      </c>
      <c r="E1695" s="313" t="s">
        <v>13</v>
      </c>
      <c r="F1695" s="313" t="s">
        <v>11</v>
      </c>
      <c r="G1695" s="313"/>
      <c r="H1695" s="313"/>
      <c r="I1695" s="313"/>
      <c r="J1695" s="313"/>
      <c r="K1695" s="313"/>
      <c r="L1695" s="313"/>
      <c r="M1695" s="313"/>
      <c r="N1695" s="313"/>
      <c r="O1695" s="313"/>
      <c r="P1695" s="313"/>
      <c r="Q1695" s="313"/>
      <c r="R1695" s="313">
        <v>649</v>
      </c>
      <c r="S1695" s="313">
        <v>0</v>
      </c>
      <c r="T1695" s="313">
        <v>1480</v>
      </c>
    </row>
    <row r="1696" spans="1:20" ht="15" customHeight="1">
      <c r="A1696" s="313" t="s">
        <v>250</v>
      </c>
      <c r="B1696" s="313" t="s">
        <v>312</v>
      </c>
      <c r="C1696" s="313" t="s">
        <v>7</v>
      </c>
      <c r="D1696" s="313" t="s">
        <v>449</v>
      </c>
      <c r="E1696" s="313" t="s">
        <v>13</v>
      </c>
      <c r="F1696" s="313" t="s">
        <v>11</v>
      </c>
      <c r="G1696" s="313"/>
      <c r="H1696" s="313"/>
      <c r="I1696" s="313"/>
      <c r="J1696" s="313"/>
      <c r="K1696" s="313"/>
      <c r="L1696" s="313"/>
      <c r="M1696" s="313"/>
      <c r="N1696" s="313"/>
      <c r="O1696" s="313"/>
      <c r="P1696" s="313"/>
      <c r="Q1696" s="313"/>
      <c r="R1696" s="313">
        <v>1070</v>
      </c>
      <c r="S1696" s="313">
        <v>0</v>
      </c>
      <c r="T1696" s="313">
        <v>1480</v>
      </c>
    </row>
    <row r="1697" spans="1:20" ht="15" customHeight="1">
      <c r="A1697" s="313" t="s">
        <v>250</v>
      </c>
      <c r="B1697" s="313" t="s">
        <v>315</v>
      </c>
      <c r="C1697" s="313" t="s">
        <v>7</v>
      </c>
      <c r="D1697" s="313" t="s">
        <v>449</v>
      </c>
      <c r="E1697" s="313" t="s">
        <v>13</v>
      </c>
      <c r="F1697" s="313" t="s">
        <v>11</v>
      </c>
      <c r="G1697" s="313"/>
      <c r="H1697" s="313"/>
      <c r="I1697" s="313"/>
      <c r="J1697" s="313"/>
      <c r="K1697" s="313"/>
      <c r="L1697" s="313"/>
      <c r="M1697" s="313"/>
      <c r="N1697" s="313"/>
      <c r="O1697" s="313"/>
      <c r="P1697" s="313"/>
      <c r="Q1697" s="313"/>
      <c r="R1697" s="313">
        <v>634</v>
      </c>
      <c r="S1697" s="313">
        <v>0</v>
      </c>
      <c r="T1697" s="313">
        <v>1480</v>
      </c>
    </row>
    <row r="1698" spans="1:20" ht="15" customHeight="1">
      <c r="A1698" s="313" t="s">
        <v>250</v>
      </c>
      <c r="B1698" s="313" t="s">
        <v>317</v>
      </c>
      <c r="C1698" s="313" t="s">
        <v>7</v>
      </c>
      <c r="D1698" s="313" t="s">
        <v>449</v>
      </c>
      <c r="E1698" s="313" t="s">
        <v>13</v>
      </c>
      <c r="F1698" s="313" t="s">
        <v>11</v>
      </c>
      <c r="G1698" s="313"/>
      <c r="H1698" s="313"/>
      <c r="I1698" s="313"/>
      <c r="J1698" s="313"/>
      <c r="K1698" s="313"/>
      <c r="L1698" s="313"/>
      <c r="M1698" s="313"/>
      <c r="N1698" s="313"/>
      <c r="O1698" s="313"/>
      <c r="P1698" s="313"/>
      <c r="Q1698" s="313"/>
      <c r="R1698" s="313">
        <v>7.48</v>
      </c>
      <c r="S1698" s="313">
        <v>0</v>
      </c>
      <c r="T1698" s="313">
        <v>96.6</v>
      </c>
    </row>
    <row r="1699" spans="1:20" ht="15" customHeight="1">
      <c r="A1699" s="313" t="s">
        <v>250</v>
      </c>
      <c r="B1699" s="313" t="s">
        <v>318</v>
      </c>
      <c r="C1699" s="313" t="s">
        <v>7</v>
      </c>
      <c r="D1699" s="313" t="s">
        <v>449</v>
      </c>
      <c r="E1699" s="313" t="s">
        <v>13</v>
      </c>
      <c r="F1699" s="313" t="s">
        <v>11</v>
      </c>
      <c r="G1699" s="313"/>
      <c r="H1699" s="313"/>
      <c r="I1699" s="313"/>
      <c r="J1699" s="313"/>
      <c r="K1699" s="313"/>
      <c r="L1699" s="313"/>
      <c r="M1699" s="313"/>
      <c r="N1699" s="313"/>
      <c r="O1699" s="313"/>
      <c r="P1699" s="313"/>
      <c r="Q1699" s="313"/>
      <c r="R1699" s="313">
        <v>7.49</v>
      </c>
      <c r="S1699" s="313">
        <v>0</v>
      </c>
      <c r="T1699" s="313">
        <v>96.6</v>
      </c>
    </row>
    <row r="1700" spans="1:20" ht="15" customHeight="1">
      <c r="A1700" s="313" t="s">
        <v>250</v>
      </c>
      <c r="B1700" s="313" t="s">
        <v>328</v>
      </c>
      <c r="C1700" s="313" t="s">
        <v>7</v>
      </c>
      <c r="D1700" s="313" t="s">
        <v>449</v>
      </c>
      <c r="E1700" s="313" t="s">
        <v>13</v>
      </c>
      <c r="F1700" s="313" t="s">
        <v>11</v>
      </c>
      <c r="G1700" s="313"/>
      <c r="H1700" s="313"/>
      <c r="I1700" s="313"/>
      <c r="J1700" s="313"/>
      <c r="K1700" s="313"/>
      <c r="L1700" s="313"/>
      <c r="M1700" s="313"/>
      <c r="N1700" s="313"/>
      <c r="O1700" s="313"/>
      <c r="P1700" s="313"/>
      <c r="Q1700" s="313"/>
      <c r="R1700" s="313">
        <v>420</v>
      </c>
      <c r="S1700" s="313">
        <v>0</v>
      </c>
      <c r="T1700" s="313">
        <v>1000</v>
      </c>
    </row>
    <row r="1701" spans="1:20" ht="15" customHeight="1">
      <c r="A1701" s="313" t="s">
        <v>250</v>
      </c>
      <c r="B1701" s="313" t="s">
        <v>316</v>
      </c>
      <c r="C1701" s="313" t="s">
        <v>7</v>
      </c>
      <c r="D1701" s="313" t="s">
        <v>449</v>
      </c>
      <c r="E1701" s="313" t="s">
        <v>13</v>
      </c>
      <c r="F1701" s="313" t="s">
        <v>11</v>
      </c>
      <c r="G1701" s="313"/>
      <c r="H1701" s="313"/>
      <c r="I1701" s="313"/>
      <c r="J1701" s="313"/>
      <c r="K1701" s="313"/>
      <c r="L1701" s="313"/>
      <c r="M1701" s="313"/>
      <c r="N1701" s="313"/>
      <c r="O1701" s="313"/>
      <c r="P1701" s="313"/>
      <c r="Q1701" s="313"/>
      <c r="R1701" s="313">
        <v>15</v>
      </c>
      <c r="S1701" s="313">
        <v>0</v>
      </c>
      <c r="T1701" s="313">
        <v>96.6</v>
      </c>
    </row>
    <row r="1702" spans="1:20" ht="15" customHeight="1">
      <c r="A1702" s="313" t="s">
        <v>250</v>
      </c>
      <c r="B1702" s="313" t="s">
        <v>326</v>
      </c>
      <c r="C1702" s="313" t="s">
        <v>7</v>
      </c>
      <c r="D1702" s="313" t="s">
        <v>449</v>
      </c>
      <c r="E1702" s="313" t="s">
        <v>13</v>
      </c>
      <c r="F1702" s="313" t="s">
        <v>11</v>
      </c>
      <c r="G1702" s="313"/>
      <c r="H1702" s="313"/>
      <c r="I1702" s="313"/>
      <c r="J1702" s="313"/>
      <c r="K1702" s="313"/>
      <c r="L1702" s="313"/>
      <c r="M1702" s="313"/>
      <c r="N1702" s="313"/>
      <c r="O1702" s="313"/>
      <c r="P1702" s="313"/>
      <c r="Q1702" s="313"/>
      <c r="R1702" s="313">
        <v>420</v>
      </c>
      <c r="S1702" s="313">
        <v>0</v>
      </c>
      <c r="T1702" s="313">
        <v>1000</v>
      </c>
    </row>
    <row r="1703" spans="1:20" ht="15" customHeight="1">
      <c r="A1703" s="313" t="s">
        <v>252</v>
      </c>
      <c r="B1703" s="313" t="s">
        <v>307</v>
      </c>
      <c r="C1703" s="313" t="s">
        <v>7</v>
      </c>
      <c r="D1703" s="313" t="s">
        <v>449</v>
      </c>
      <c r="E1703" s="313" t="s">
        <v>13</v>
      </c>
      <c r="F1703" s="313" t="s">
        <v>11</v>
      </c>
      <c r="G1703" s="313" t="s">
        <v>449</v>
      </c>
      <c r="H1703" s="313" t="s">
        <v>459</v>
      </c>
      <c r="I1703" s="313" t="s">
        <v>251</v>
      </c>
      <c r="J1703" s="313"/>
      <c r="K1703" s="313" t="s">
        <v>339</v>
      </c>
      <c r="L1703" s="313" t="s">
        <v>366</v>
      </c>
      <c r="M1703" s="313" t="s">
        <v>48</v>
      </c>
      <c r="N1703" s="313"/>
      <c r="O1703" s="313" t="s">
        <v>341</v>
      </c>
      <c r="P1703" s="313" t="s">
        <v>342</v>
      </c>
      <c r="Q1703" s="313" t="s">
        <v>343</v>
      </c>
      <c r="R1703" s="313">
        <v>130</v>
      </c>
      <c r="S1703" s="313"/>
      <c r="T1703" s="313"/>
    </row>
    <row r="1704" spans="1:20" ht="15" customHeight="1">
      <c r="A1704" s="313" t="s">
        <v>252</v>
      </c>
      <c r="B1704" s="313" t="s">
        <v>305</v>
      </c>
      <c r="C1704" s="313" t="s">
        <v>7</v>
      </c>
      <c r="D1704" s="313" t="s">
        <v>449</v>
      </c>
      <c r="E1704" s="313" t="s">
        <v>13</v>
      </c>
      <c r="F1704" s="313" t="s">
        <v>11</v>
      </c>
      <c r="G1704" s="313"/>
      <c r="H1704" s="313"/>
      <c r="I1704" s="313"/>
      <c r="J1704" s="313"/>
      <c r="K1704" s="313"/>
      <c r="L1704" s="313"/>
      <c r="M1704" s="313"/>
      <c r="N1704" s="313"/>
      <c r="O1704" s="313"/>
      <c r="P1704" s="313"/>
      <c r="Q1704" s="313"/>
      <c r="R1704" s="313">
        <v>130</v>
      </c>
      <c r="S1704" s="313"/>
      <c r="T1704" s="313"/>
    </row>
    <row r="1705" spans="1:20" ht="15" customHeight="1">
      <c r="A1705" s="313" t="s">
        <v>252</v>
      </c>
      <c r="B1705" s="313" t="s">
        <v>332</v>
      </c>
      <c r="C1705" s="313" t="s">
        <v>7</v>
      </c>
      <c r="D1705" s="313" t="s">
        <v>449</v>
      </c>
      <c r="E1705" s="313" t="s">
        <v>13</v>
      </c>
      <c r="F1705" s="313" t="s">
        <v>11</v>
      </c>
      <c r="G1705" s="313"/>
      <c r="H1705" s="313"/>
      <c r="I1705" s="313"/>
      <c r="J1705" s="313"/>
      <c r="K1705" s="313"/>
      <c r="L1705" s="313"/>
      <c r="M1705" s="313"/>
      <c r="N1705" s="313"/>
      <c r="O1705" s="313"/>
      <c r="P1705" s="313"/>
      <c r="Q1705" s="313"/>
      <c r="R1705" s="313">
        <v>2030</v>
      </c>
      <c r="S1705" s="313">
        <v>0</v>
      </c>
      <c r="T1705" s="313">
        <v>3510</v>
      </c>
    </row>
    <row r="1706" spans="1:20" ht="15" customHeight="1">
      <c r="A1706" s="313" t="s">
        <v>252</v>
      </c>
      <c r="B1706" s="313" t="s">
        <v>308</v>
      </c>
      <c r="C1706" s="313" t="s">
        <v>7</v>
      </c>
      <c r="D1706" s="313" t="s">
        <v>449</v>
      </c>
      <c r="E1706" s="313" t="s">
        <v>13</v>
      </c>
      <c r="F1706" s="313" t="s">
        <v>11</v>
      </c>
      <c r="G1706" s="313"/>
      <c r="H1706" s="313"/>
      <c r="I1706" s="313"/>
      <c r="J1706" s="313"/>
      <c r="K1706" s="313"/>
      <c r="L1706" s="313"/>
      <c r="M1706" s="313"/>
      <c r="N1706" s="313"/>
      <c r="O1706" s="313"/>
      <c r="P1706" s="313"/>
      <c r="Q1706" s="313"/>
      <c r="R1706" s="313">
        <v>2.8</v>
      </c>
      <c r="S1706" s="313">
        <v>0</v>
      </c>
      <c r="T1706" s="313">
        <v>130</v>
      </c>
    </row>
    <row r="1707" spans="1:20" ht="15" customHeight="1">
      <c r="A1707" s="313" t="s">
        <v>252</v>
      </c>
      <c r="B1707" s="313" t="s">
        <v>309</v>
      </c>
      <c r="C1707" s="313" t="s">
        <v>7</v>
      </c>
      <c r="D1707" s="313" t="s">
        <v>449</v>
      </c>
      <c r="E1707" s="313" t="s">
        <v>13</v>
      </c>
      <c r="F1707" s="313" t="s">
        <v>11</v>
      </c>
      <c r="G1707" s="313"/>
      <c r="H1707" s="313"/>
      <c r="I1707" s="313"/>
      <c r="J1707" s="313"/>
      <c r="K1707" s="313"/>
      <c r="L1707" s="313"/>
      <c r="M1707" s="313"/>
      <c r="N1707" s="313"/>
      <c r="O1707" s="313"/>
      <c r="P1707" s="313"/>
      <c r="Q1707" s="313"/>
      <c r="R1707" s="313">
        <v>2.06</v>
      </c>
      <c r="S1707" s="313">
        <v>0</v>
      </c>
      <c r="T1707" s="313">
        <v>130</v>
      </c>
    </row>
    <row r="1708" spans="1:20" ht="15" customHeight="1">
      <c r="A1708" s="313" t="s">
        <v>252</v>
      </c>
      <c r="B1708" s="313" t="s">
        <v>310</v>
      </c>
      <c r="C1708" s="313" t="s">
        <v>7</v>
      </c>
      <c r="D1708" s="313" t="s">
        <v>449</v>
      </c>
      <c r="E1708" s="313" t="s">
        <v>13</v>
      </c>
      <c r="F1708" s="313" t="s">
        <v>11</v>
      </c>
      <c r="G1708" s="313"/>
      <c r="H1708" s="313"/>
      <c r="I1708" s="313"/>
      <c r="J1708" s="313"/>
      <c r="K1708" s="313"/>
      <c r="L1708" s="313"/>
      <c r="M1708" s="313"/>
      <c r="N1708" s="313"/>
      <c r="O1708" s="313"/>
      <c r="P1708" s="313"/>
      <c r="Q1708" s="313"/>
      <c r="R1708" s="313">
        <v>121</v>
      </c>
      <c r="S1708" s="313">
        <v>0</v>
      </c>
      <c r="T1708" s="313">
        <v>130</v>
      </c>
    </row>
    <row r="1709" spans="1:20" ht="15" customHeight="1">
      <c r="A1709" s="313" t="s">
        <v>252</v>
      </c>
      <c r="B1709" s="313" t="s">
        <v>311</v>
      </c>
      <c r="C1709" s="313" t="s">
        <v>7</v>
      </c>
      <c r="D1709" s="313" t="s">
        <v>449</v>
      </c>
      <c r="E1709" s="313" t="s">
        <v>13</v>
      </c>
      <c r="F1709" s="313" t="s">
        <v>11</v>
      </c>
      <c r="G1709" s="313"/>
      <c r="H1709" s="313"/>
      <c r="I1709" s="313"/>
      <c r="J1709" s="313"/>
      <c r="K1709" s="313"/>
      <c r="L1709" s="313"/>
      <c r="M1709" s="313"/>
      <c r="N1709" s="313"/>
      <c r="O1709" s="313"/>
      <c r="P1709" s="313"/>
      <c r="Q1709" s="313"/>
      <c r="R1709" s="313">
        <v>4.37</v>
      </c>
      <c r="S1709" s="313">
        <v>0</v>
      </c>
      <c r="T1709" s="313">
        <v>96.5</v>
      </c>
    </row>
    <row r="1710" spans="1:20" ht="15" customHeight="1">
      <c r="A1710" s="313" t="s">
        <v>252</v>
      </c>
      <c r="B1710" s="313" t="s">
        <v>314</v>
      </c>
      <c r="C1710" s="313" t="s">
        <v>7</v>
      </c>
      <c r="D1710" s="313" t="s">
        <v>449</v>
      </c>
      <c r="E1710" s="313" t="s">
        <v>13</v>
      </c>
      <c r="F1710" s="313" t="s">
        <v>11</v>
      </c>
      <c r="G1710" s="313"/>
      <c r="H1710" s="313"/>
      <c r="I1710" s="313"/>
      <c r="J1710" s="313"/>
      <c r="K1710" s="313"/>
      <c r="L1710" s="313"/>
      <c r="M1710" s="313"/>
      <c r="N1710" s="313"/>
      <c r="O1710" s="313"/>
      <c r="P1710" s="313"/>
      <c r="Q1710" s="313"/>
      <c r="R1710" s="313">
        <v>643</v>
      </c>
      <c r="S1710" s="313">
        <v>0</v>
      </c>
      <c r="T1710" s="313">
        <v>1480</v>
      </c>
    </row>
    <row r="1711" spans="1:20" ht="15" customHeight="1">
      <c r="A1711" s="313" t="s">
        <v>252</v>
      </c>
      <c r="B1711" s="313" t="s">
        <v>313</v>
      </c>
      <c r="C1711" s="313" t="s">
        <v>7</v>
      </c>
      <c r="D1711" s="313" t="s">
        <v>449</v>
      </c>
      <c r="E1711" s="313" t="s">
        <v>13</v>
      </c>
      <c r="F1711" s="313" t="s">
        <v>11</v>
      </c>
      <c r="G1711" s="313"/>
      <c r="H1711" s="313"/>
      <c r="I1711" s="313"/>
      <c r="J1711" s="313"/>
      <c r="K1711" s="313"/>
      <c r="L1711" s="313"/>
      <c r="M1711" s="313"/>
      <c r="N1711" s="313"/>
      <c r="O1711" s="313"/>
      <c r="P1711" s="313"/>
      <c r="Q1711" s="313"/>
      <c r="R1711" s="313">
        <v>722</v>
      </c>
      <c r="S1711" s="313">
        <v>0</v>
      </c>
      <c r="T1711" s="313">
        <v>1480</v>
      </c>
    </row>
    <row r="1712" spans="1:20" ht="15" customHeight="1">
      <c r="A1712" s="313" t="s">
        <v>252</v>
      </c>
      <c r="B1712" s="313" t="s">
        <v>312</v>
      </c>
      <c r="C1712" s="313" t="s">
        <v>7</v>
      </c>
      <c r="D1712" s="313" t="s">
        <v>449</v>
      </c>
      <c r="E1712" s="313" t="s">
        <v>13</v>
      </c>
      <c r="F1712" s="313" t="s">
        <v>11</v>
      </c>
      <c r="G1712" s="313"/>
      <c r="H1712" s="313"/>
      <c r="I1712" s="313"/>
      <c r="J1712" s="313"/>
      <c r="K1712" s="313"/>
      <c r="L1712" s="313"/>
      <c r="M1712" s="313"/>
      <c r="N1712" s="313"/>
      <c r="O1712" s="313"/>
      <c r="P1712" s="313"/>
      <c r="Q1712" s="313"/>
      <c r="R1712" s="313">
        <v>1300</v>
      </c>
      <c r="S1712" s="313">
        <v>0</v>
      </c>
      <c r="T1712" s="313">
        <v>1480</v>
      </c>
    </row>
    <row r="1713" spans="1:20" ht="15" customHeight="1">
      <c r="A1713" s="313" t="s">
        <v>252</v>
      </c>
      <c r="B1713" s="313" t="s">
        <v>315</v>
      </c>
      <c r="C1713" s="313" t="s">
        <v>7</v>
      </c>
      <c r="D1713" s="313" t="s">
        <v>449</v>
      </c>
      <c r="E1713" s="313" t="s">
        <v>13</v>
      </c>
      <c r="F1713" s="313" t="s">
        <v>11</v>
      </c>
      <c r="G1713" s="313"/>
      <c r="H1713" s="313"/>
      <c r="I1713" s="313"/>
      <c r="J1713" s="313"/>
      <c r="K1713" s="313"/>
      <c r="L1713" s="313"/>
      <c r="M1713" s="313"/>
      <c r="N1713" s="313"/>
      <c r="O1713" s="313"/>
      <c r="P1713" s="313"/>
      <c r="Q1713" s="313"/>
      <c r="R1713" s="313">
        <v>643</v>
      </c>
      <c r="S1713" s="313">
        <v>0</v>
      </c>
      <c r="T1713" s="313">
        <v>1480</v>
      </c>
    </row>
    <row r="1714" spans="1:20" ht="15" customHeight="1">
      <c r="A1714" s="313" t="s">
        <v>252</v>
      </c>
      <c r="B1714" s="313" t="s">
        <v>317</v>
      </c>
      <c r="C1714" s="313" t="s">
        <v>7</v>
      </c>
      <c r="D1714" s="313" t="s">
        <v>449</v>
      </c>
      <c r="E1714" s="313" t="s">
        <v>13</v>
      </c>
      <c r="F1714" s="313" t="s">
        <v>11</v>
      </c>
      <c r="G1714" s="313"/>
      <c r="H1714" s="313"/>
      <c r="I1714" s="313"/>
      <c r="J1714" s="313"/>
      <c r="K1714" s="313"/>
      <c r="L1714" s="313"/>
      <c r="M1714" s="313"/>
      <c r="N1714" s="313"/>
      <c r="O1714" s="313"/>
      <c r="P1714" s="313"/>
      <c r="Q1714" s="313"/>
      <c r="R1714" s="313">
        <v>39.799999999999997</v>
      </c>
      <c r="S1714" s="313">
        <v>0</v>
      </c>
      <c r="T1714" s="313">
        <v>96.6</v>
      </c>
    </row>
    <row r="1715" spans="1:20" ht="15" customHeight="1">
      <c r="A1715" s="313" t="s">
        <v>252</v>
      </c>
      <c r="B1715" s="313" t="s">
        <v>318</v>
      </c>
      <c r="C1715" s="313" t="s">
        <v>7</v>
      </c>
      <c r="D1715" s="313" t="s">
        <v>449</v>
      </c>
      <c r="E1715" s="313" t="s">
        <v>13</v>
      </c>
      <c r="F1715" s="313" t="s">
        <v>11</v>
      </c>
      <c r="G1715" s="313"/>
      <c r="H1715" s="313"/>
      <c r="I1715" s="313"/>
      <c r="J1715" s="313"/>
      <c r="K1715" s="313"/>
      <c r="L1715" s="313"/>
      <c r="M1715" s="313"/>
      <c r="N1715" s="313"/>
      <c r="O1715" s="313"/>
      <c r="P1715" s="313"/>
      <c r="Q1715" s="313"/>
      <c r="R1715" s="313">
        <v>39.799999999999997</v>
      </c>
      <c r="S1715" s="313">
        <v>0</v>
      </c>
      <c r="T1715" s="313">
        <v>96.6</v>
      </c>
    </row>
    <row r="1716" spans="1:20" ht="15" customHeight="1">
      <c r="A1716" s="313" t="s">
        <v>252</v>
      </c>
      <c r="B1716" s="313" t="s">
        <v>328</v>
      </c>
      <c r="C1716" s="313" t="s">
        <v>7</v>
      </c>
      <c r="D1716" s="313" t="s">
        <v>449</v>
      </c>
      <c r="E1716" s="313" t="s">
        <v>13</v>
      </c>
      <c r="F1716" s="313" t="s">
        <v>11</v>
      </c>
      <c r="G1716" s="313"/>
      <c r="H1716" s="313"/>
      <c r="I1716" s="313"/>
      <c r="J1716" s="313"/>
      <c r="K1716" s="313"/>
      <c r="L1716" s="313"/>
      <c r="M1716" s="313"/>
      <c r="N1716" s="313"/>
      <c r="O1716" s="313"/>
      <c r="P1716" s="313"/>
      <c r="Q1716" s="313"/>
      <c r="R1716" s="313">
        <v>578</v>
      </c>
      <c r="S1716" s="313">
        <v>0</v>
      </c>
      <c r="T1716" s="313">
        <v>1000</v>
      </c>
    </row>
    <row r="1717" spans="1:20" ht="15" customHeight="1">
      <c r="A1717" s="313" t="s">
        <v>252</v>
      </c>
      <c r="B1717" s="313" t="s">
        <v>316</v>
      </c>
      <c r="C1717" s="313" t="s">
        <v>7</v>
      </c>
      <c r="D1717" s="313" t="s">
        <v>449</v>
      </c>
      <c r="E1717" s="313" t="s">
        <v>13</v>
      </c>
      <c r="F1717" s="313" t="s">
        <v>11</v>
      </c>
      <c r="G1717" s="313"/>
      <c r="H1717" s="313"/>
      <c r="I1717" s="313"/>
      <c r="J1717" s="313"/>
      <c r="K1717" s="313"/>
      <c r="L1717" s="313"/>
      <c r="M1717" s="313"/>
      <c r="N1717" s="313"/>
      <c r="O1717" s="313"/>
      <c r="P1717" s="313"/>
      <c r="Q1717" s="313"/>
      <c r="R1717" s="313">
        <v>79.599999999999994</v>
      </c>
      <c r="S1717" s="313">
        <v>0</v>
      </c>
      <c r="T1717" s="313">
        <v>96.6</v>
      </c>
    </row>
    <row r="1718" spans="1:20" ht="15" customHeight="1">
      <c r="A1718" s="313" t="s">
        <v>252</v>
      </c>
      <c r="B1718" s="313" t="s">
        <v>326</v>
      </c>
      <c r="C1718" s="313" t="s">
        <v>7</v>
      </c>
      <c r="D1718" s="313" t="s">
        <v>449</v>
      </c>
      <c r="E1718" s="313" t="s">
        <v>13</v>
      </c>
      <c r="F1718" s="313" t="s">
        <v>11</v>
      </c>
      <c r="G1718" s="313"/>
      <c r="H1718" s="313"/>
      <c r="I1718" s="313"/>
      <c r="J1718" s="313"/>
      <c r="K1718" s="313"/>
      <c r="L1718" s="313"/>
      <c r="M1718" s="313"/>
      <c r="N1718" s="313"/>
      <c r="O1718" s="313"/>
      <c r="P1718" s="313"/>
      <c r="Q1718" s="313"/>
      <c r="R1718" s="313">
        <v>578</v>
      </c>
      <c r="S1718" s="313">
        <v>0</v>
      </c>
      <c r="T1718" s="313">
        <v>1000</v>
      </c>
    </row>
    <row r="1719" spans="1:20" ht="15" customHeight="1">
      <c r="A1719" s="313" t="s">
        <v>253</v>
      </c>
      <c r="B1719" s="313" t="s">
        <v>307</v>
      </c>
      <c r="C1719" s="313" t="s">
        <v>7</v>
      </c>
      <c r="D1719" s="313" t="s">
        <v>449</v>
      </c>
      <c r="E1719" s="313" t="s">
        <v>13</v>
      </c>
      <c r="F1719" s="313" t="s">
        <v>11</v>
      </c>
      <c r="G1719" s="313" t="s">
        <v>449</v>
      </c>
      <c r="H1719" s="313" t="s">
        <v>460</v>
      </c>
      <c r="I1719" s="313" t="s">
        <v>251</v>
      </c>
      <c r="J1719" s="313"/>
      <c r="K1719" s="313" t="s">
        <v>339</v>
      </c>
      <c r="L1719" s="313" t="s">
        <v>368</v>
      </c>
      <c r="M1719" s="313" t="s">
        <v>48</v>
      </c>
      <c r="N1719" s="313"/>
      <c r="O1719" s="313" t="s">
        <v>341</v>
      </c>
      <c r="P1719" s="313" t="s">
        <v>342</v>
      </c>
      <c r="Q1719" s="313" t="s">
        <v>343</v>
      </c>
      <c r="R1719" s="313">
        <v>244</v>
      </c>
      <c r="S1719" s="313"/>
      <c r="T1719" s="313"/>
    </row>
    <row r="1720" spans="1:20" ht="15" customHeight="1">
      <c r="A1720" s="313" t="s">
        <v>253</v>
      </c>
      <c r="B1720" s="313" t="s">
        <v>305</v>
      </c>
      <c r="C1720" s="313" t="s">
        <v>7</v>
      </c>
      <c r="D1720" s="313" t="s">
        <v>449</v>
      </c>
      <c r="E1720" s="313" t="s">
        <v>13</v>
      </c>
      <c r="F1720" s="313" t="s">
        <v>11</v>
      </c>
      <c r="G1720" s="313"/>
      <c r="H1720" s="313"/>
      <c r="I1720" s="313"/>
      <c r="J1720" s="313"/>
      <c r="K1720" s="313"/>
      <c r="L1720" s="313"/>
      <c r="M1720" s="313"/>
      <c r="N1720" s="313"/>
      <c r="O1720" s="313"/>
      <c r="P1720" s="313"/>
      <c r="Q1720" s="313"/>
      <c r="R1720" s="313">
        <v>244</v>
      </c>
      <c r="S1720" s="313"/>
      <c r="T1720" s="313"/>
    </row>
    <row r="1721" spans="1:20" ht="15" customHeight="1">
      <c r="A1721" s="313" t="s">
        <v>253</v>
      </c>
      <c r="B1721" s="313" t="s">
        <v>308</v>
      </c>
      <c r="C1721" s="313" t="s">
        <v>7</v>
      </c>
      <c r="D1721" s="313" t="s">
        <v>449</v>
      </c>
      <c r="E1721" s="313" t="s">
        <v>13</v>
      </c>
      <c r="F1721" s="313" t="s">
        <v>11</v>
      </c>
      <c r="G1721" s="313"/>
      <c r="H1721" s="313"/>
      <c r="I1721" s="313"/>
      <c r="J1721" s="313"/>
      <c r="K1721" s="313"/>
      <c r="L1721" s="313"/>
      <c r="M1721" s="313"/>
      <c r="N1721" s="313"/>
      <c r="O1721" s="313"/>
      <c r="P1721" s="313"/>
      <c r="Q1721" s="313"/>
      <c r="R1721" s="313">
        <v>4.5199999999999996</v>
      </c>
      <c r="S1721" s="313">
        <v>0</v>
      </c>
      <c r="T1721" s="313">
        <v>225</v>
      </c>
    </row>
    <row r="1722" spans="1:20" ht="15" customHeight="1">
      <c r="A1722" s="313" t="s">
        <v>253</v>
      </c>
      <c r="B1722" s="313" t="s">
        <v>309</v>
      </c>
      <c r="C1722" s="313" t="s">
        <v>7</v>
      </c>
      <c r="D1722" s="313" t="s">
        <v>449</v>
      </c>
      <c r="E1722" s="313" t="s">
        <v>13</v>
      </c>
      <c r="F1722" s="313" t="s">
        <v>11</v>
      </c>
      <c r="G1722" s="313"/>
      <c r="H1722" s="313"/>
      <c r="I1722" s="313"/>
      <c r="J1722" s="313"/>
      <c r="K1722" s="313"/>
      <c r="L1722" s="313"/>
      <c r="M1722" s="313"/>
      <c r="N1722" s="313"/>
      <c r="O1722" s="313"/>
      <c r="P1722" s="313"/>
      <c r="Q1722" s="313"/>
      <c r="R1722" s="313">
        <v>3.52</v>
      </c>
      <c r="S1722" s="313">
        <v>0</v>
      </c>
      <c r="T1722" s="313">
        <v>209</v>
      </c>
    </row>
    <row r="1723" spans="1:20" ht="15" customHeight="1">
      <c r="A1723" s="313" t="s">
        <v>253</v>
      </c>
      <c r="B1723" s="313" t="s">
        <v>310</v>
      </c>
      <c r="C1723" s="313" t="s">
        <v>7</v>
      </c>
      <c r="D1723" s="313" t="s">
        <v>449</v>
      </c>
      <c r="E1723" s="313" t="s">
        <v>13</v>
      </c>
      <c r="F1723" s="313" t="s">
        <v>11</v>
      </c>
      <c r="G1723" s="313"/>
      <c r="H1723" s="313"/>
      <c r="I1723" s="313"/>
      <c r="J1723" s="313"/>
      <c r="K1723" s="313"/>
      <c r="L1723" s="313"/>
      <c r="M1723" s="313"/>
      <c r="N1723" s="313"/>
      <c r="O1723" s="313"/>
      <c r="P1723" s="313"/>
      <c r="Q1723" s="313"/>
      <c r="R1723" s="313">
        <v>233</v>
      </c>
      <c r="S1723" s="313">
        <v>0</v>
      </c>
      <c r="T1723" s="313">
        <v>244</v>
      </c>
    </row>
    <row r="1724" spans="1:20" ht="15" customHeight="1">
      <c r="A1724" s="313" t="s">
        <v>253</v>
      </c>
      <c r="B1724" s="313" t="s">
        <v>311</v>
      </c>
      <c r="C1724" s="313" t="s">
        <v>7</v>
      </c>
      <c r="D1724" s="313" t="s">
        <v>449</v>
      </c>
      <c r="E1724" s="313" t="s">
        <v>13</v>
      </c>
      <c r="F1724" s="313" t="s">
        <v>11</v>
      </c>
      <c r="G1724" s="313"/>
      <c r="H1724" s="313"/>
      <c r="I1724" s="313"/>
      <c r="J1724" s="313"/>
      <c r="K1724" s="313"/>
      <c r="L1724" s="313"/>
      <c r="M1724" s="313"/>
      <c r="N1724" s="313"/>
      <c r="O1724" s="313"/>
      <c r="P1724" s="313"/>
      <c r="Q1724" s="313"/>
      <c r="R1724" s="313">
        <v>3.06</v>
      </c>
      <c r="S1724" s="313">
        <v>0</v>
      </c>
      <c r="T1724" s="313">
        <v>96.5</v>
      </c>
    </row>
    <row r="1725" spans="1:20" ht="15" customHeight="1">
      <c r="A1725" s="313" t="s">
        <v>253</v>
      </c>
      <c r="B1725" s="313" t="s">
        <v>314</v>
      </c>
      <c r="C1725" s="313" t="s">
        <v>7</v>
      </c>
      <c r="D1725" s="313" t="s">
        <v>449</v>
      </c>
      <c r="E1725" s="313" t="s">
        <v>13</v>
      </c>
      <c r="F1725" s="313" t="s">
        <v>11</v>
      </c>
      <c r="G1725" s="313"/>
      <c r="H1725" s="313"/>
      <c r="I1725" s="313"/>
      <c r="J1725" s="313"/>
      <c r="K1725" s="313"/>
      <c r="L1725" s="313"/>
      <c r="M1725" s="313"/>
      <c r="N1725" s="313"/>
      <c r="O1725" s="313"/>
      <c r="P1725" s="313"/>
      <c r="Q1725" s="313"/>
      <c r="R1725" s="313">
        <v>207</v>
      </c>
      <c r="S1725" s="313">
        <v>0</v>
      </c>
      <c r="T1725" s="313">
        <v>211</v>
      </c>
    </row>
    <row r="1726" spans="1:20" ht="15" customHeight="1">
      <c r="A1726" s="313" t="s">
        <v>253</v>
      </c>
      <c r="B1726" s="313" t="s">
        <v>313</v>
      </c>
      <c r="C1726" s="313" t="s">
        <v>7</v>
      </c>
      <c r="D1726" s="313" t="s">
        <v>449</v>
      </c>
      <c r="E1726" s="313" t="s">
        <v>13</v>
      </c>
      <c r="F1726" s="313" t="s">
        <v>11</v>
      </c>
      <c r="G1726" s="313"/>
      <c r="H1726" s="313"/>
      <c r="I1726" s="313"/>
      <c r="J1726" s="313"/>
      <c r="K1726" s="313"/>
      <c r="L1726" s="313"/>
      <c r="M1726" s="313"/>
      <c r="N1726" s="313"/>
      <c r="O1726" s="313"/>
      <c r="P1726" s="313"/>
      <c r="Q1726" s="313"/>
      <c r="R1726" s="313">
        <v>209</v>
      </c>
      <c r="S1726" s="313">
        <v>0</v>
      </c>
      <c r="T1726" s="313">
        <v>211</v>
      </c>
    </row>
    <row r="1727" spans="1:20" ht="15" customHeight="1">
      <c r="A1727" s="313" t="s">
        <v>253</v>
      </c>
      <c r="B1727" s="313" t="s">
        <v>312</v>
      </c>
      <c r="C1727" s="313" t="s">
        <v>7</v>
      </c>
      <c r="D1727" s="313" t="s">
        <v>449</v>
      </c>
      <c r="E1727" s="313" t="s">
        <v>13</v>
      </c>
      <c r="F1727" s="313" t="s">
        <v>11</v>
      </c>
      <c r="G1727" s="313"/>
      <c r="H1727" s="313"/>
      <c r="I1727" s="313"/>
      <c r="J1727" s="313"/>
      <c r="K1727" s="313"/>
      <c r="L1727" s="313"/>
      <c r="M1727" s="313"/>
      <c r="N1727" s="313"/>
      <c r="O1727" s="313"/>
      <c r="P1727" s="313"/>
      <c r="Q1727" s="313"/>
      <c r="R1727" s="313">
        <v>211</v>
      </c>
      <c r="S1727" s="313"/>
      <c r="T1727" s="313"/>
    </row>
    <row r="1728" spans="1:20" ht="15" customHeight="1">
      <c r="A1728" s="313" t="s">
        <v>253</v>
      </c>
      <c r="B1728" s="313" t="s">
        <v>315</v>
      </c>
      <c r="C1728" s="313" t="s">
        <v>7</v>
      </c>
      <c r="D1728" s="313" t="s">
        <v>449</v>
      </c>
      <c r="E1728" s="313" t="s">
        <v>13</v>
      </c>
      <c r="F1728" s="313" t="s">
        <v>11</v>
      </c>
      <c r="G1728" s="313"/>
      <c r="H1728" s="313"/>
      <c r="I1728" s="313"/>
      <c r="J1728" s="313"/>
      <c r="K1728" s="313"/>
      <c r="L1728" s="313"/>
      <c r="M1728" s="313"/>
      <c r="N1728" s="313"/>
      <c r="O1728" s="313"/>
      <c r="P1728" s="313"/>
      <c r="Q1728" s="313"/>
      <c r="R1728" s="313">
        <v>207</v>
      </c>
      <c r="S1728" s="313">
        <v>0</v>
      </c>
      <c r="T1728" s="313">
        <v>211</v>
      </c>
    </row>
    <row r="1729" spans="1:20" ht="15" customHeight="1">
      <c r="A1729" s="313" t="s">
        <v>253</v>
      </c>
      <c r="B1729" s="313" t="s">
        <v>317</v>
      </c>
      <c r="C1729" s="313" t="s">
        <v>7</v>
      </c>
      <c r="D1729" s="313" t="s">
        <v>449</v>
      </c>
      <c r="E1729" s="313" t="s">
        <v>13</v>
      </c>
      <c r="F1729" s="313" t="s">
        <v>11</v>
      </c>
      <c r="G1729" s="313"/>
      <c r="H1729" s="313"/>
      <c r="I1729" s="313"/>
      <c r="J1729" s="313"/>
      <c r="K1729" s="313"/>
      <c r="L1729" s="313"/>
      <c r="M1729" s="313"/>
      <c r="N1729" s="313"/>
      <c r="O1729" s="313"/>
      <c r="P1729" s="313"/>
      <c r="Q1729" s="313"/>
      <c r="R1729" s="313">
        <v>1.03</v>
      </c>
      <c r="S1729" s="313">
        <v>0</v>
      </c>
      <c r="T1729" s="313">
        <v>96.6</v>
      </c>
    </row>
    <row r="1730" spans="1:20" ht="15" customHeight="1">
      <c r="A1730" s="313" t="s">
        <v>253</v>
      </c>
      <c r="B1730" s="313" t="s">
        <v>318</v>
      </c>
      <c r="C1730" s="313" t="s">
        <v>7</v>
      </c>
      <c r="D1730" s="313" t="s">
        <v>449</v>
      </c>
      <c r="E1730" s="313" t="s">
        <v>13</v>
      </c>
      <c r="F1730" s="313" t="s">
        <v>11</v>
      </c>
      <c r="G1730" s="313"/>
      <c r="H1730" s="313"/>
      <c r="I1730" s="313"/>
      <c r="J1730" s="313"/>
      <c r="K1730" s="313"/>
      <c r="L1730" s="313"/>
      <c r="M1730" s="313"/>
      <c r="N1730" s="313"/>
      <c r="O1730" s="313"/>
      <c r="P1730" s="313"/>
      <c r="Q1730" s="313"/>
      <c r="R1730" s="313">
        <v>1.03</v>
      </c>
      <c r="S1730" s="313">
        <v>0</v>
      </c>
      <c r="T1730" s="313">
        <v>96.6</v>
      </c>
    </row>
    <row r="1731" spans="1:20" ht="15" customHeight="1">
      <c r="A1731" s="313" t="s">
        <v>253</v>
      </c>
      <c r="B1731" s="313" t="s">
        <v>328</v>
      </c>
      <c r="C1731" s="313" t="s">
        <v>7</v>
      </c>
      <c r="D1731" s="313" t="s">
        <v>449</v>
      </c>
      <c r="E1731" s="313" t="s">
        <v>13</v>
      </c>
      <c r="F1731" s="313" t="s">
        <v>11</v>
      </c>
      <c r="G1731" s="313"/>
      <c r="H1731" s="313"/>
      <c r="I1731" s="313"/>
      <c r="J1731" s="313"/>
      <c r="K1731" s="313"/>
      <c r="L1731" s="313"/>
      <c r="M1731" s="313"/>
      <c r="N1731" s="313"/>
      <c r="O1731" s="313"/>
      <c r="P1731" s="313"/>
      <c r="Q1731" s="313"/>
      <c r="R1731" s="313">
        <v>2.34</v>
      </c>
      <c r="S1731" s="313">
        <v>0</v>
      </c>
      <c r="T1731" s="313">
        <v>211</v>
      </c>
    </row>
    <row r="1732" spans="1:20" ht="15" customHeight="1">
      <c r="A1732" s="313" t="s">
        <v>253</v>
      </c>
      <c r="B1732" s="313" t="s">
        <v>316</v>
      </c>
      <c r="C1732" s="313" t="s">
        <v>7</v>
      </c>
      <c r="D1732" s="313" t="s">
        <v>449</v>
      </c>
      <c r="E1732" s="313" t="s">
        <v>13</v>
      </c>
      <c r="F1732" s="313" t="s">
        <v>11</v>
      </c>
      <c r="G1732" s="313"/>
      <c r="H1732" s="313"/>
      <c r="I1732" s="313"/>
      <c r="J1732" s="313"/>
      <c r="K1732" s="313"/>
      <c r="L1732" s="313"/>
      <c r="M1732" s="313"/>
      <c r="N1732" s="313"/>
      <c r="O1732" s="313"/>
      <c r="P1732" s="313"/>
      <c r="Q1732" s="313"/>
      <c r="R1732" s="313">
        <v>2.06</v>
      </c>
      <c r="S1732" s="313">
        <v>0</v>
      </c>
      <c r="T1732" s="313">
        <v>96.6</v>
      </c>
    </row>
    <row r="1733" spans="1:20" ht="15" customHeight="1">
      <c r="A1733" s="313" t="s">
        <v>253</v>
      </c>
      <c r="B1733" s="313" t="s">
        <v>326</v>
      </c>
      <c r="C1733" s="313" t="s">
        <v>7</v>
      </c>
      <c r="D1733" s="313" t="s">
        <v>449</v>
      </c>
      <c r="E1733" s="313" t="s">
        <v>13</v>
      </c>
      <c r="F1733" s="313" t="s">
        <v>11</v>
      </c>
      <c r="G1733" s="313"/>
      <c r="H1733" s="313"/>
      <c r="I1733" s="313"/>
      <c r="J1733" s="313"/>
      <c r="K1733" s="313"/>
      <c r="L1733" s="313"/>
      <c r="M1733" s="313"/>
      <c r="N1733" s="313"/>
      <c r="O1733" s="313"/>
      <c r="P1733" s="313"/>
      <c r="Q1733" s="313"/>
      <c r="R1733" s="313">
        <v>2.34</v>
      </c>
      <c r="S1733" s="313">
        <v>0</v>
      </c>
      <c r="T1733" s="313">
        <v>211</v>
      </c>
    </row>
    <row r="1734" spans="1:20" ht="15" customHeight="1">
      <c r="A1734" s="313" t="s">
        <v>254</v>
      </c>
      <c r="B1734" s="313" t="s">
        <v>332</v>
      </c>
      <c r="C1734" s="313" t="s">
        <v>7</v>
      </c>
      <c r="D1734" s="313" t="s">
        <v>449</v>
      </c>
      <c r="E1734" s="313" t="s">
        <v>13</v>
      </c>
      <c r="F1734" s="313" t="s">
        <v>11</v>
      </c>
      <c r="G1734" s="313"/>
      <c r="H1734" s="313"/>
      <c r="I1734" s="313"/>
      <c r="J1734" s="313"/>
      <c r="K1734" s="313"/>
      <c r="L1734" s="313"/>
      <c r="M1734" s="313"/>
      <c r="N1734" s="313"/>
      <c r="O1734" s="313"/>
      <c r="P1734" s="313"/>
      <c r="Q1734" s="313"/>
      <c r="R1734" s="313">
        <v>622</v>
      </c>
      <c r="S1734" s="313"/>
      <c r="T1734" s="313"/>
    </row>
    <row r="1735" spans="1:20" ht="15" customHeight="1">
      <c r="A1735" s="313" t="s">
        <v>254</v>
      </c>
      <c r="B1735" s="313" t="s">
        <v>315</v>
      </c>
      <c r="C1735" s="313" t="s">
        <v>7</v>
      </c>
      <c r="D1735" s="313" t="s">
        <v>449</v>
      </c>
      <c r="E1735" s="313" t="s">
        <v>13</v>
      </c>
      <c r="F1735" s="313" t="s">
        <v>11</v>
      </c>
      <c r="G1735" s="313"/>
      <c r="H1735" s="313"/>
      <c r="I1735" s="313"/>
      <c r="J1735" s="313"/>
      <c r="K1735" s="313"/>
      <c r="L1735" s="313"/>
      <c r="M1735" s="313"/>
      <c r="N1735" s="313"/>
      <c r="O1735" s="313"/>
      <c r="P1735" s="313"/>
      <c r="Q1735" s="313"/>
      <c r="R1735" s="313">
        <v>481</v>
      </c>
      <c r="S1735" s="313"/>
      <c r="T1735" s="313"/>
    </row>
    <row r="1736" spans="1:20" ht="15" customHeight="1">
      <c r="A1736" s="313" t="s">
        <v>254</v>
      </c>
      <c r="B1736" s="313" t="s">
        <v>314</v>
      </c>
      <c r="C1736" s="313" t="s">
        <v>7</v>
      </c>
      <c r="D1736" s="313" t="s">
        <v>449</v>
      </c>
      <c r="E1736" s="313" t="s">
        <v>13</v>
      </c>
      <c r="F1736" s="313" t="s">
        <v>11</v>
      </c>
      <c r="G1736" s="313"/>
      <c r="H1736" s="313"/>
      <c r="I1736" s="313"/>
      <c r="J1736" s="313"/>
      <c r="K1736" s="313"/>
      <c r="L1736" s="313"/>
      <c r="M1736" s="313"/>
      <c r="N1736" s="313"/>
      <c r="O1736" s="313"/>
      <c r="P1736" s="313"/>
      <c r="Q1736" s="313"/>
      <c r="R1736" s="313">
        <v>481</v>
      </c>
      <c r="S1736" s="313"/>
      <c r="T1736" s="313"/>
    </row>
    <row r="1737" spans="1:20" ht="15" customHeight="1">
      <c r="A1737" s="313" t="s">
        <v>254</v>
      </c>
      <c r="B1737" s="313" t="s">
        <v>317</v>
      </c>
      <c r="C1737" s="313" t="s">
        <v>7</v>
      </c>
      <c r="D1737" s="313" t="s">
        <v>449</v>
      </c>
      <c r="E1737" s="313" t="s">
        <v>13</v>
      </c>
      <c r="F1737" s="313" t="s">
        <v>11</v>
      </c>
      <c r="G1737" s="313"/>
      <c r="H1737" s="313"/>
      <c r="I1737" s="313"/>
      <c r="J1737" s="313"/>
      <c r="K1737" s="313"/>
      <c r="L1737" s="313"/>
      <c r="M1737" s="313"/>
      <c r="N1737" s="313"/>
      <c r="O1737" s="313"/>
      <c r="P1737" s="313"/>
      <c r="Q1737" s="313"/>
      <c r="R1737" s="313">
        <v>304</v>
      </c>
      <c r="S1737" s="313"/>
      <c r="T1737" s="313"/>
    </row>
    <row r="1738" spans="1:20" ht="15" customHeight="1">
      <c r="A1738" s="313" t="s">
        <v>254</v>
      </c>
      <c r="B1738" s="313" t="s">
        <v>318</v>
      </c>
      <c r="C1738" s="313" t="s">
        <v>7</v>
      </c>
      <c r="D1738" s="313" t="s">
        <v>449</v>
      </c>
      <c r="E1738" s="313" t="s">
        <v>13</v>
      </c>
      <c r="F1738" s="313" t="s">
        <v>11</v>
      </c>
      <c r="G1738" s="313"/>
      <c r="H1738" s="313"/>
      <c r="I1738" s="313"/>
      <c r="J1738" s="313"/>
      <c r="K1738" s="313"/>
      <c r="L1738" s="313"/>
      <c r="M1738" s="313"/>
      <c r="N1738" s="313"/>
      <c r="O1738" s="313"/>
      <c r="P1738" s="313"/>
      <c r="Q1738" s="313"/>
      <c r="R1738" s="313">
        <v>152</v>
      </c>
      <c r="S1738" s="313"/>
      <c r="T1738" s="313"/>
    </row>
    <row r="1739" spans="1:20" ht="15" customHeight="1">
      <c r="A1739" s="313" t="s">
        <v>254</v>
      </c>
      <c r="B1739" s="313" t="s">
        <v>313</v>
      </c>
      <c r="C1739" s="313" t="s">
        <v>7</v>
      </c>
      <c r="D1739" s="313" t="s">
        <v>449</v>
      </c>
      <c r="E1739" s="313" t="s">
        <v>13</v>
      </c>
      <c r="F1739" s="313" t="s">
        <v>11</v>
      </c>
      <c r="G1739" s="313"/>
      <c r="H1739" s="313"/>
      <c r="I1739" s="313"/>
      <c r="J1739" s="313"/>
      <c r="K1739" s="313"/>
      <c r="L1739" s="313"/>
      <c r="M1739" s="313"/>
      <c r="N1739" s="313"/>
      <c r="O1739" s="313"/>
      <c r="P1739" s="313"/>
      <c r="Q1739" s="313"/>
      <c r="R1739" s="313">
        <v>982</v>
      </c>
      <c r="S1739" s="313"/>
      <c r="T1739" s="313"/>
    </row>
    <row r="1740" spans="1:20" ht="15" customHeight="1">
      <c r="A1740" s="313" t="s">
        <v>254</v>
      </c>
      <c r="B1740" s="313" t="s">
        <v>316</v>
      </c>
      <c r="C1740" s="313" t="s">
        <v>7</v>
      </c>
      <c r="D1740" s="313" t="s">
        <v>449</v>
      </c>
      <c r="E1740" s="313" t="s">
        <v>13</v>
      </c>
      <c r="F1740" s="313" t="s">
        <v>11</v>
      </c>
      <c r="G1740" s="313"/>
      <c r="H1740" s="313"/>
      <c r="I1740" s="313"/>
      <c r="J1740" s="313"/>
      <c r="K1740" s="313"/>
      <c r="L1740" s="313"/>
      <c r="M1740" s="313"/>
      <c r="N1740" s="313"/>
      <c r="O1740" s="313"/>
      <c r="P1740" s="313"/>
      <c r="Q1740" s="313"/>
      <c r="R1740" s="313">
        <v>456</v>
      </c>
      <c r="S1740" s="313"/>
      <c r="T1740" s="313"/>
    </row>
    <row r="1741" spans="1:20" ht="15" customHeight="1">
      <c r="A1741" s="313" t="s">
        <v>254</v>
      </c>
      <c r="B1741" s="313" t="s">
        <v>312</v>
      </c>
      <c r="C1741" s="313" t="s">
        <v>7</v>
      </c>
      <c r="D1741" s="313" t="s">
        <v>449</v>
      </c>
      <c r="E1741" s="313" t="s">
        <v>13</v>
      </c>
      <c r="F1741" s="313" t="s">
        <v>11</v>
      </c>
      <c r="G1741" s="313"/>
      <c r="H1741" s="313"/>
      <c r="I1741" s="313"/>
      <c r="J1741" s="313"/>
      <c r="K1741" s="313"/>
      <c r="L1741" s="313"/>
      <c r="M1741" s="313"/>
      <c r="N1741" s="313"/>
      <c r="O1741" s="313"/>
      <c r="P1741" s="313"/>
      <c r="Q1741" s="313"/>
      <c r="R1741" s="313">
        <v>997</v>
      </c>
      <c r="S1741" s="313"/>
      <c r="T1741" s="313"/>
    </row>
    <row r="1742" spans="1:20" ht="15" customHeight="1">
      <c r="A1742" s="313" t="s">
        <v>254</v>
      </c>
      <c r="B1742" s="313" t="s">
        <v>319</v>
      </c>
      <c r="C1742" s="313" t="s">
        <v>7</v>
      </c>
      <c r="D1742" s="313" t="s">
        <v>449</v>
      </c>
      <c r="E1742" s="313" t="s">
        <v>13</v>
      </c>
      <c r="F1742" s="313" t="s">
        <v>11</v>
      </c>
      <c r="G1742" s="313"/>
      <c r="H1742" s="313"/>
      <c r="I1742" s="313"/>
      <c r="J1742" s="313"/>
      <c r="K1742" s="313"/>
      <c r="L1742" s="313"/>
      <c r="M1742" s="313"/>
      <c r="N1742" s="313"/>
      <c r="O1742" s="313"/>
      <c r="P1742" s="313"/>
      <c r="Q1742" s="313"/>
      <c r="R1742" s="313">
        <v>44.1</v>
      </c>
      <c r="S1742" s="313"/>
      <c r="T1742" s="313"/>
    </row>
    <row r="1743" spans="1:20" ht="15" customHeight="1">
      <c r="A1743" s="313" t="s">
        <v>254</v>
      </c>
      <c r="B1743" s="313" t="s">
        <v>323</v>
      </c>
      <c r="C1743" s="313" t="s">
        <v>7</v>
      </c>
      <c r="D1743" s="313" t="s">
        <v>449</v>
      </c>
      <c r="E1743" s="313" t="s">
        <v>13</v>
      </c>
      <c r="F1743" s="313" t="s">
        <v>11</v>
      </c>
      <c r="G1743" s="313"/>
      <c r="H1743" s="313"/>
      <c r="I1743" s="313"/>
      <c r="J1743" s="313"/>
      <c r="K1743" s="313"/>
      <c r="L1743" s="313"/>
      <c r="M1743" s="313"/>
      <c r="N1743" s="313"/>
      <c r="O1743" s="313"/>
      <c r="P1743" s="313"/>
      <c r="Q1743" s="313"/>
      <c r="R1743" s="313">
        <v>1.19</v>
      </c>
      <c r="S1743" s="313"/>
      <c r="T1743" s="313"/>
    </row>
    <row r="1744" spans="1:20" ht="15" customHeight="1">
      <c r="A1744" s="313" t="s">
        <v>254</v>
      </c>
      <c r="B1744" s="313" t="s">
        <v>324</v>
      </c>
      <c r="C1744" s="313" t="s">
        <v>7</v>
      </c>
      <c r="D1744" s="313" t="s">
        <v>449</v>
      </c>
      <c r="E1744" s="313" t="s">
        <v>13</v>
      </c>
      <c r="F1744" s="313" t="s">
        <v>11</v>
      </c>
      <c r="G1744" s="313"/>
      <c r="H1744" s="313"/>
      <c r="I1744" s="313"/>
      <c r="J1744" s="313"/>
      <c r="K1744" s="313"/>
      <c r="L1744" s="313"/>
      <c r="M1744" s="313"/>
      <c r="N1744" s="313"/>
      <c r="O1744" s="313"/>
      <c r="P1744" s="313"/>
      <c r="Q1744" s="313"/>
      <c r="R1744" s="313">
        <v>3.58</v>
      </c>
      <c r="S1744" s="313"/>
      <c r="T1744" s="313"/>
    </row>
    <row r="1745" spans="1:20" ht="15" customHeight="1">
      <c r="A1745" s="313" t="s">
        <v>254</v>
      </c>
      <c r="B1745" s="313" t="s">
        <v>325</v>
      </c>
      <c r="C1745" s="313" t="s">
        <v>7</v>
      </c>
      <c r="D1745" s="313" t="s">
        <v>449</v>
      </c>
      <c r="E1745" s="313" t="s">
        <v>13</v>
      </c>
      <c r="F1745" s="313" t="s">
        <v>11</v>
      </c>
      <c r="G1745" s="313"/>
      <c r="H1745" s="313"/>
      <c r="I1745" s="313"/>
      <c r="J1745" s="313"/>
      <c r="K1745" s="313"/>
      <c r="L1745" s="313"/>
      <c r="M1745" s="313"/>
      <c r="N1745" s="313"/>
      <c r="O1745" s="313"/>
      <c r="P1745" s="313"/>
      <c r="Q1745" s="313"/>
      <c r="R1745" s="313">
        <v>10.7</v>
      </c>
      <c r="S1745" s="313"/>
      <c r="T1745" s="313"/>
    </row>
    <row r="1746" spans="1:20" ht="15" customHeight="1">
      <c r="A1746" s="313" t="s">
        <v>254</v>
      </c>
      <c r="B1746" s="313" t="s">
        <v>322</v>
      </c>
      <c r="C1746" s="313" t="s">
        <v>7</v>
      </c>
      <c r="D1746" s="313" t="s">
        <v>449</v>
      </c>
      <c r="E1746" s="313" t="s">
        <v>13</v>
      </c>
      <c r="F1746" s="313" t="s">
        <v>11</v>
      </c>
      <c r="G1746" s="313"/>
      <c r="H1746" s="313"/>
      <c r="I1746" s="313"/>
      <c r="J1746" s="313"/>
      <c r="K1746" s="313"/>
      <c r="L1746" s="313"/>
      <c r="M1746" s="313"/>
      <c r="N1746" s="313"/>
      <c r="O1746" s="313"/>
      <c r="P1746" s="313"/>
      <c r="Q1746" s="313"/>
      <c r="R1746" s="313">
        <v>15.5</v>
      </c>
      <c r="S1746" s="313"/>
      <c r="T1746" s="313"/>
    </row>
    <row r="1747" spans="1:20" ht="15" customHeight="1">
      <c r="A1747" s="313" t="s">
        <v>254</v>
      </c>
      <c r="B1747" s="313" t="s">
        <v>321</v>
      </c>
      <c r="C1747" s="313" t="s">
        <v>7</v>
      </c>
      <c r="D1747" s="313" t="s">
        <v>449</v>
      </c>
      <c r="E1747" s="313" t="s">
        <v>13</v>
      </c>
      <c r="F1747" s="313" t="s">
        <v>11</v>
      </c>
      <c r="G1747" s="313"/>
      <c r="H1747" s="313"/>
      <c r="I1747" s="313"/>
      <c r="J1747" s="313"/>
      <c r="K1747" s="313"/>
      <c r="L1747" s="313"/>
      <c r="M1747" s="313"/>
      <c r="N1747" s="313"/>
      <c r="O1747" s="313"/>
      <c r="P1747" s="313"/>
      <c r="Q1747" s="313"/>
      <c r="R1747" s="313">
        <v>15.5</v>
      </c>
      <c r="S1747" s="313"/>
      <c r="T1747" s="313"/>
    </row>
    <row r="1748" spans="1:20" ht="15" customHeight="1">
      <c r="A1748" s="313" t="s">
        <v>256</v>
      </c>
      <c r="B1748" s="313" t="s">
        <v>332</v>
      </c>
      <c r="C1748" s="313" t="s">
        <v>7</v>
      </c>
      <c r="D1748" s="313" t="s">
        <v>449</v>
      </c>
      <c r="E1748" s="313" t="s">
        <v>13</v>
      </c>
      <c r="F1748" s="313" t="s">
        <v>11</v>
      </c>
      <c r="G1748" s="313" t="s">
        <v>449</v>
      </c>
      <c r="H1748" s="313" t="s">
        <v>461</v>
      </c>
      <c r="I1748" s="313" t="s">
        <v>232</v>
      </c>
      <c r="J1748" s="313"/>
      <c r="K1748" s="313" t="s">
        <v>339</v>
      </c>
      <c r="L1748" s="313" t="s">
        <v>462</v>
      </c>
      <c r="M1748" s="313" t="s">
        <v>41</v>
      </c>
      <c r="N1748" s="313"/>
      <c r="O1748" s="313" t="s">
        <v>341</v>
      </c>
      <c r="P1748" s="313" t="s">
        <v>342</v>
      </c>
      <c r="Q1748" s="313" t="s">
        <v>343</v>
      </c>
      <c r="R1748" s="313">
        <v>91.7</v>
      </c>
      <c r="S1748" s="313"/>
      <c r="T1748" s="313"/>
    </row>
    <row r="1749" spans="1:20" ht="15" customHeight="1">
      <c r="A1749" s="313" t="s">
        <v>256</v>
      </c>
      <c r="B1749" s="313" t="s">
        <v>319</v>
      </c>
      <c r="C1749" s="313" t="s">
        <v>7</v>
      </c>
      <c r="D1749" s="313" t="s">
        <v>449</v>
      </c>
      <c r="E1749" s="313" t="s">
        <v>13</v>
      </c>
      <c r="F1749" s="313" t="s">
        <v>11</v>
      </c>
      <c r="G1749" s="313" t="s">
        <v>591</v>
      </c>
      <c r="H1749" s="313" t="s">
        <v>772</v>
      </c>
      <c r="I1749" s="313" t="s">
        <v>251</v>
      </c>
      <c r="J1749" s="313" t="s">
        <v>773</v>
      </c>
      <c r="K1749" s="313" t="s">
        <v>702</v>
      </c>
      <c r="L1749" s="313" t="s">
        <v>703</v>
      </c>
      <c r="M1749" s="313" t="s">
        <v>48</v>
      </c>
      <c r="N1749" s="313"/>
      <c r="O1749" s="313" t="s">
        <v>364</v>
      </c>
      <c r="P1749" s="313" t="s">
        <v>699</v>
      </c>
      <c r="Q1749" s="313" t="s">
        <v>343</v>
      </c>
      <c r="R1749" s="313">
        <v>44.1</v>
      </c>
      <c r="S1749" s="313"/>
      <c r="T1749" s="313"/>
    </row>
    <row r="1750" spans="1:20" ht="15" customHeight="1">
      <c r="A1750" s="313" t="s">
        <v>256</v>
      </c>
      <c r="B1750" s="313" t="s">
        <v>323</v>
      </c>
      <c r="C1750" s="313" t="s">
        <v>7</v>
      </c>
      <c r="D1750" s="313" t="s">
        <v>449</v>
      </c>
      <c r="E1750" s="313" t="s">
        <v>13</v>
      </c>
      <c r="F1750" s="313" t="s">
        <v>11</v>
      </c>
      <c r="G1750" s="313" t="s">
        <v>591</v>
      </c>
      <c r="H1750" s="313" t="s">
        <v>774</v>
      </c>
      <c r="I1750" s="313" t="s">
        <v>251</v>
      </c>
      <c r="J1750" s="313" t="s">
        <v>773</v>
      </c>
      <c r="K1750" s="313" t="s">
        <v>702</v>
      </c>
      <c r="L1750" s="313" t="s">
        <v>705</v>
      </c>
      <c r="M1750" s="313" t="s">
        <v>48</v>
      </c>
      <c r="N1750" s="313"/>
      <c r="O1750" s="313" t="s">
        <v>364</v>
      </c>
      <c r="P1750" s="313" t="s">
        <v>699</v>
      </c>
      <c r="Q1750" s="313" t="s">
        <v>343</v>
      </c>
      <c r="R1750" s="313">
        <v>1.19</v>
      </c>
      <c r="S1750" s="313"/>
      <c r="T1750" s="313"/>
    </row>
    <row r="1751" spans="1:20" ht="15" customHeight="1">
      <c r="A1751" s="313" t="s">
        <v>256</v>
      </c>
      <c r="B1751" s="313" t="s">
        <v>324</v>
      </c>
      <c r="C1751" s="313" t="s">
        <v>7</v>
      </c>
      <c r="D1751" s="313" t="s">
        <v>449</v>
      </c>
      <c r="E1751" s="313" t="s">
        <v>13</v>
      </c>
      <c r="F1751" s="313" t="s">
        <v>11</v>
      </c>
      <c r="G1751" s="313" t="s">
        <v>591</v>
      </c>
      <c r="H1751" s="313" t="s">
        <v>775</v>
      </c>
      <c r="I1751" s="313" t="s">
        <v>251</v>
      </c>
      <c r="J1751" s="313" t="s">
        <v>773</v>
      </c>
      <c r="K1751" s="313" t="s">
        <v>702</v>
      </c>
      <c r="L1751" s="313" t="s">
        <v>707</v>
      </c>
      <c r="M1751" s="313" t="s">
        <v>48</v>
      </c>
      <c r="N1751" s="313"/>
      <c r="O1751" s="313" t="s">
        <v>364</v>
      </c>
      <c r="P1751" s="313" t="s">
        <v>699</v>
      </c>
      <c r="Q1751" s="313" t="s">
        <v>343</v>
      </c>
      <c r="R1751" s="313">
        <v>3.58</v>
      </c>
      <c r="S1751" s="313"/>
      <c r="T1751" s="313"/>
    </row>
    <row r="1752" spans="1:20" ht="15" customHeight="1">
      <c r="A1752" s="313" t="s">
        <v>256</v>
      </c>
      <c r="B1752" s="313" t="s">
        <v>325</v>
      </c>
      <c r="C1752" s="313" t="s">
        <v>7</v>
      </c>
      <c r="D1752" s="313" t="s">
        <v>449</v>
      </c>
      <c r="E1752" s="313" t="s">
        <v>13</v>
      </c>
      <c r="F1752" s="313" t="s">
        <v>11</v>
      </c>
      <c r="G1752" s="313" t="s">
        <v>591</v>
      </c>
      <c r="H1752" s="313" t="s">
        <v>776</v>
      </c>
      <c r="I1752" s="313" t="s">
        <v>251</v>
      </c>
      <c r="J1752" s="313" t="s">
        <v>773</v>
      </c>
      <c r="K1752" s="313" t="s">
        <v>702</v>
      </c>
      <c r="L1752" s="313" t="s">
        <v>777</v>
      </c>
      <c r="M1752" s="313" t="s">
        <v>48</v>
      </c>
      <c r="N1752" s="313"/>
      <c r="O1752" s="313" t="s">
        <v>364</v>
      </c>
      <c r="P1752" s="313" t="s">
        <v>699</v>
      </c>
      <c r="Q1752" s="313" t="s">
        <v>343</v>
      </c>
      <c r="R1752" s="313">
        <v>10.7</v>
      </c>
      <c r="S1752" s="313"/>
      <c r="T1752" s="313"/>
    </row>
    <row r="1753" spans="1:20" ht="15" customHeight="1">
      <c r="A1753" s="313" t="s">
        <v>256</v>
      </c>
      <c r="B1753" s="313" t="s">
        <v>313</v>
      </c>
      <c r="C1753" s="313" t="s">
        <v>7</v>
      </c>
      <c r="D1753" s="313" t="s">
        <v>449</v>
      </c>
      <c r="E1753" s="313" t="s">
        <v>13</v>
      </c>
      <c r="F1753" s="313" t="s">
        <v>11</v>
      </c>
      <c r="G1753" s="313"/>
      <c r="H1753" s="313"/>
      <c r="I1753" s="313"/>
      <c r="J1753" s="313"/>
      <c r="K1753" s="313"/>
      <c r="L1753" s="313"/>
      <c r="M1753" s="313"/>
      <c r="N1753" s="313"/>
      <c r="O1753" s="313"/>
      <c r="P1753" s="313"/>
      <c r="Q1753" s="313"/>
      <c r="R1753" s="313">
        <v>44.1</v>
      </c>
      <c r="S1753" s="313"/>
      <c r="T1753" s="313"/>
    </row>
    <row r="1754" spans="1:20" ht="15" customHeight="1">
      <c r="A1754" s="313" t="s">
        <v>256</v>
      </c>
      <c r="B1754" s="313" t="s">
        <v>312</v>
      </c>
      <c r="C1754" s="313" t="s">
        <v>7</v>
      </c>
      <c r="D1754" s="313" t="s">
        <v>449</v>
      </c>
      <c r="E1754" s="313" t="s">
        <v>13</v>
      </c>
      <c r="F1754" s="313" t="s">
        <v>11</v>
      </c>
      <c r="G1754" s="313"/>
      <c r="H1754" s="313"/>
      <c r="I1754" s="313"/>
      <c r="J1754" s="313"/>
      <c r="K1754" s="313"/>
      <c r="L1754" s="313"/>
      <c r="M1754" s="313"/>
      <c r="N1754" s="313"/>
      <c r="O1754" s="313"/>
      <c r="P1754" s="313"/>
      <c r="Q1754" s="313"/>
      <c r="R1754" s="313">
        <v>59.7</v>
      </c>
      <c r="S1754" s="313"/>
      <c r="T1754" s="313"/>
    </row>
    <row r="1755" spans="1:20" ht="15" customHeight="1">
      <c r="A1755" s="313" t="s">
        <v>256</v>
      </c>
      <c r="B1755" s="313" t="s">
        <v>322</v>
      </c>
      <c r="C1755" s="313" t="s">
        <v>7</v>
      </c>
      <c r="D1755" s="313" t="s">
        <v>449</v>
      </c>
      <c r="E1755" s="313" t="s">
        <v>13</v>
      </c>
      <c r="F1755" s="313" t="s">
        <v>11</v>
      </c>
      <c r="G1755" s="313"/>
      <c r="H1755" s="313"/>
      <c r="I1755" s="313"/>
      <c r="J1755" s="313"/>
      <c r="K1755" s="313"/>
      <c r="L1755" s="313"/>
      <c r="M1755" s="313"/>
      <c r="N1755" s="313"/>
      <c r="O1755" s="313"/>
      <c r="P1755" s="313"/>
      <c r="Q1755" s="313"/>
      <c r="R1755" s="313">
        <v>15.5</v>
      </c>
      <c r="S1755" s="313"/>
      <c r="T1755" s="313"/>
    </row>
    <row r="1756" spans="1:20" ht="15" customHeight="1">
      <c r="A1756" s="313" t="s">
        <v>256</v>
      </c>
      <c r="B1756" s="313" t="s">
        <v>321</v>
      </c>
      <c r="C1756" s="313" t="s">
        <v>7</v>
      </c>
      <c r="D1756" s="313" t="s">
        <v>449</v>
      </c>
      <c r="E1756" s="313" t="s">
        <v>13</v>
      </c>
      <c r="F1756" s="313" t="s">
        <v>11</v>
      </c>
      <c r="G1756" s="313" t="s">
        <v>591</v>
      </c>
      <c r="H1756" s="313" t="s">
        <v>1012</v>
      </c>
      <c r="I1756" s="313" t="s">
        <v>251</v>
      </c>
      <c r="J1756" s="313" t="s">
        <v>773</v>
      </c>
      <c r="K1756" s="313" t="s">
        <v>702</v>
      </c>
      <c r="L1756" s="313" t="s">
        <v>1013</v>
      </c>
      <c r="M1756" s="313" t="s">
        <v>48</v>
      </c>
      <c r="N1756" s="313"/>
      <c r="O1756" s="313" t="s">
        <v>364</v>
      </c>
      <c r="P1756" s="313" t="s">
        <v>699</v>
      </c>
      <c r="Q1756" s="313" t="s">
        <v>343</v>
      </c>
      <c r="R1756" s="313">
        <v>15.5</v>
      </c>
      <c r="S1756" s="313"/>
      <c r="T1756" s="313"/>
    </row>
    <row r="1757" spans="1:20" ht="15" customHeight="1">
      <c r="A1757" s="313" t="s">
        <v>258</v>
      </c>
      <c r="B1757" s="313" t="s">
        <v>332</v>
      </c>
      <c r="C1757" s="313" t="s">
        <v>7</v>
      </c>
      <c r="D1757" s="313" t="s">
        <v>449</v>
      </c>
      <c r="E1757" s="313" t="s">
        <v>13</v>
      </c>
      <c r="F1757" s="313" t="s">
        <v>11</v>
      </c>
      <c r="G1757" s="313"/>
      <c r="H1757" s="313"/>
      <c r="I1757" s="313"/>
      <c r="J1757" s="313"/>
      <c r="K1757" s="313"/>
      <c r="L1757" s="313"/>
      <c r="M1757" s="313"/>
      <c r="N1757" s="313"/>
      <c r="O1757" s="313"/>
      <c r="P1757" s="313"/>
      <c r="Q1757" s="313"/>
      <c r="R1757" s="313">
        <v>530</v>
      </c>
      <c r="S1757" s="313"/>
      <c r="T1757" s="313"/>
    </row>
    <row r="1758" spans="1:20" ht="15" customHeight="1">
      <c r="A1758" s="313" t="s">
        <v>258</v>
      </c>
      <c r="B1758" s="313" t="s">
        <v>315</v>
      </c>
      <c r="C1758" s="313" t="s">
        <v>7</v>
      </c>
      <c r="D1758" s="313" t="s">
        <v>449</v>
      </c>
      <c r="E1758" s="313" t="s">
        <v>13</v>
      </c>
      <c r="F1758" s="313" t="s">
        <v>11</v>
      </c>
      <c r="G1758" s="313"/>
      <c r="H1758" s="313"/>
      <c r="I1758" s="313"/>
      <c r="J1758" s="313"/>
      <c r="K1758" s="313"/>
      <c r="L1758" s="313"/>
      <c r="M1758" s="313"/>
      <c r="N1758" s="313"/>
      <c r="O1758" s="313"/>
      <c r="P1758" s="313"/>
      <c r="Q1758" s="313"/>
      <c r="R1758" s="313">
        <v>481</v>
      </c>
      <c r="S1758" s="313"/>
      <c r="T1758" s="313"/>
    </row>
    <row r="1759" spans="1:20" ht="15" customHeight="1">
      <c r="A1759" s="313" t="s">
        <v>258</v>
      </c>
      <c r="B1759" s="313" t="s">
        <v>314</v>
      </c>
      <c r="C1759" s="313" t="s">
        <v>7</v>
      </c>
      <c r="D1759" s="313" t="s">
        <v>449</v>
      </c>
      <c r="E1759" s="313" t="s">
        <v>13</v>
      </c>
      <c r="F1759" s="313" t="s">
        <v>11</v>
      </c>
      <c r="G1759" s="313"/>
      <c r="H1759" s="313"/>
      <c r="I1759" s="313"/>
      <c r="J1759" s="313"/>
      <c r="K1759" s="313"/>
      <c r="L1759" s="313"/>
      <c r="M1759" s="313"/>
      <c r="N1759" s="313"/>
      <c r="O1759" s="313"/>
      <c r="P1759" s="313"/>
      <c r="Q1759" s="313"/>
      <c r="R1759" s="313">
        <v>481</v>
      </c>
      <c r="S1759" s="313"/>
      <c r="T1759" s="313"/>
    </row>
    <row r="1760" spans="1:20" ht="15" customHeight="1">
      <c r="A1760" s="313" t="s">
        <v>258</v>
      </c>
      <c r="B1760" s="313" t="s">
        <v>317</v>
      </c>
      <c r="C1760" s="313" t="s">
        <v>7</v>
      </c>
      <c r="D1760" s="313" t="s">
        <v>449</v>
      </c>
      <c r="E1760" s="313" t="s">
        <v>13</v>
      </c>
      <c r="F1760" s="313" t="s">
        <v>11</v>
      </c>
      <c r="G1760" s="313"/>
      <c r="H1760" s="313"/>
      <c r="I1760" s="313"/>
      <c r="J1760" s="313"/>
      <c r="K1760" s="313"/>
      <c r="L1760" s="313"/>
      <c r="M1760" s="313"/>
      <c r="N1760" s="313"/>
      <c r="O1760" s="313"/>
      <c r="P1760" s="313"/>
      <c r="Q1760" s="313"/>
      <c r="R1760" s="313">
        <v>304</v>
      </c>
      <c r="S1760" s="313"/>
      <c r="T1760" s="313"/>
    </row>
    <row r="1761" spans="1:20" ht="15" customHeight="1">
      <c r="A1761" s="313" t="s">
        <v>258</v>
      </c>
      <c r="B1761" s="313" t="s">
        <v>318</v>
      </c>
      <c r="C1761" s="313" t="s">
        <v>7</v>
      </c>
      <c r="D1761" s="313" t="s">
        <v>449</v>
      </c>
      <c r="E1761" s="313" t="s">
        <v>13</v>
      </c>
      <c r="F1761" s="313" t="s">
        <v>11</v>
      </c>
      <c r="G1761" s="313"/>
      <c r="H1761" s="313"/>
      <c r="I1761" s="313"/>
      <c r="J1761" s="313"/>
      <c r="K1761" s="313"/>
      <c r="L1761" s="313"/>
      <c r="M1761" s="313"/>
      <c r="N1761" s="313"/>
      <c r="O1761" s="313"/>
      <c r="P1761" s="313"/>
      <c r="Q1761" s="313"/>
      <c r="R1761" s="313">
        <v>152</v>
      </c>
      <c r="S1761" s="313"/>
      <c r="T1761" s="313"/>
    </row>
    <row r="1762" spans="1:20" ht="15" customHeight="1">
      <c r="A1762" s="313" t="s">
        <v>258</v>
      </c>
      <c r="B1762" s="313" t="s">
        <v>313</v>
      </c>
      <c r="C1762" s="313" t="s">
        <v>7</v>
      </c>
      <c r="D1762" s="313" t="s">
        <v>449</v>
      </c>
      <c r="E1762" s="313" t="s">
        <v>13</v>
      </c>
      <c r="F1762" s="313" t="s">
        <v>11</v>
      </c>
      <c r="G1762" s="313"/>
      <c r="H1762" s="313"/>
      <c r="I1762" s="313"/>
      <c r="J1762" s="313"/>
      <c r="K1762" s="313"/>
      <c r="L1762" s="313"/>
      <c r="M1762" s="313"/>
      <c r="N1762" s="313"/>
      <c r="O1762" s="313"/>
      <c r="P1762" s="313"/>
      <c r="Q1762" s="313"/>
      <c r="R1762" s="313">
        <v>938</v>
      </c>
      <c r="S1762" s="313"/>
      <c r="T1762" s="313"/>
    </row>
    <row r="1763" spans="1:20" ht="15" customHeight="1">
      <c r="A1763" s="313" t="s">
        <v>258</v>
      </c>
      <c r="B1763" s="313" t="s">
        <v>316</v>
      </c>
      <c r="C1763" s="313" t="s">
        <v>7</v>
      </c>
      <c r="D1763" s="313" t="s">
        <v>449</v>
      </c>
      <c r="E1763" s="313" t="s">
        <v>13</v>
      </c>
      <c r="F1763" s="313" t="s">
        <v>11</v>
      </c>
      <c r="G1763" s="313"/>
      <c r="H1763" s="313"/>
      <c r="I1763" s="313"/>
      <c r="J1763" s="313"/>
      <c r="K1763" s="313"/>
      <c r="L1763" s="313"/>
      <c r="M1763" s="313"/>
      <c r="N1763" s="313"/>
      <c r="O1763" s="313"/>
      <c r="P1763" s="313"/>
      <c r="Q1763" s="313"/>
      <c r="R1763" s="313">
        <v>456</v>
      </c>
      <c r="S1763" s="313"/>
      <c r="T1763" s="313"/>
    </row>
    <row r="1764" spans="1:20" ht="15" customHeight="1">
      <c r="A1764" s="313" t="s">
        <v>258</v>
      </c>
      <c r="B1764" s="313" t="s">
        <v>312</v>
      </c>
      <c r="C1764" s="313" t="s">
        <v>7</v>
      </c>
      <c r="D1764" s="313" t="s">
        <v>449</v>
      </c>
      <c r="E1764" s="313" t="s">
        <v>13</v>
      </c>
      <c r="F1764" s="313" t="s">
        <v>11</v>
      </c>
      <c r="G1764" s="313"/>
      <c r="H1764" s="313"/>
      <c r="I1764" s="313"/>
      <c r="J1764" s="313"/>
      <c r="K1764" s="313"/>
      <c r="L1764" s="313"/>
      <c r="M1764" s="313"/>
      <c r="N1764" s="313"/>
      <c r="O1764" s="313"/>
      <c r="P1764" s="313"/>
      <c r="Q1764" s="313"/>
      <c r="R1764" s="313">
        <v>938</v>
      </c>
      <c r="S1764" s="313"/>
      <c r="T1764" s="313"/>
    </row>
    <row r="1765" spans="1:20" ht="15" customHeight="1">
      <c r="A1765" s="313" t="s">
        <v>259</v>
      </c>
      <c r="B1765" s="313" t="s">
        <v>332</v>
      </c>
      <c r="C1765" s="313" t="s">
        <v>7</v>
      </c>
      <c r="D1765" s="313" t="s">
        <v>449</v>
      </c>
      <c r="E1765" s="313" t="s">
        <v>13</v>
      </c>
      <c r="F1765" s="313" t="s">
        <v>11</v>
      </c>
      <c r="G1765" s="313" t="s">
        <v>449</v>
      </c>
      <c r="H1765" s="313" t="s">
        <v>463</v>
      </c>
      <c r="I1765" s="313" t="s">
        <v>251</v>
      </c>
      <c r="J1765" s="313"/>
      <c r="K1765" s="313" t="s">
        <v>339</v>
      </c>
      <c r="L1765" s="313" t="s">
        <v>370</v>
      </c>
      <c r="M1765" s="313" t="s">
        <v>48</v>
      </c>
      <c r="N1765" s="313"/>
      <c r="O1765" s="313" t="s">
        <v>341</v>
      </c>
      <c r="P1765" s="313" t="s">
        <v>342</v>
      </c>
      <c r="Q1765" s="313" t="s">
        <v>343</v>
      </c>
      <c r="R1765" s="313">
        <v>493</v>
      </c>
      <c r="S1765" s="313"/>
      <c r="T1765" s="313"/>
    </row>
    <row r="1766" spans="1:20" ht="15" customHeight="1">
      <c r="A1766" s="313" t="s">
        <v>259</v>
      </c>
      <c r="B1766" s="313" t="s">
        <v>314</v>
      </c>
      <c r="C1766" s="313" t="s">
        <v>7</v>
      </c>
      <c r="D1766" s="313" t="s">
        <v>449</v>
      </c>
      <c r="E1766" s="313" t="s">
        <v>13</v>
      </c>
      <c r="F1766" s="313" t="s">
        <v>11</v>
      </c>
      <c r="G1766" s="313" t="s">
        <v>449</v>
      </c>
      <c r="H1766" s="313" t="s">
        <v>748</v>
      </c>
      <c r="I1766" s="313" t="s">
        <v>251</v>
      </c>
      <c r="J1766" s="313" t="s">
        <v>709</v>
      </c>
      <c r="K1766" s="313" t="s">
        <v>702</v>
      </c>
      <c r="L1766" s="313" t="s">
        <v>749</v>
      </c>
      <c r="M1766" s="313" t="s">
        <v>48</v>
      </c>
      <c r="N1766" s="313"/>
      <c r="O1766" s="313" t="s">
        <v>364</v>
      </c>
      <c r="P1766" s="313" t="s">
        <v>699</v>
      </c>
      <c r="Q1766" s="313" t="s">
        <v>343</v>
      </c>
      <c r="R1766" s="313">
        <v>314</v>
      </c>
      <c r="S1766" s="313"/>
      <c r="T1766" s="313"/>
    </row>
    <row r="1767" spans="1:20" ht="15" customHeight="1">
      <c r="A1767" s="313" t="s">
        <v>259</v>
      </c>
      <c r="B1767" s="313" t="s">
        <v>317</v>
      </c>
      <c r="C1767" s="313" t="s">
        <v>7</v>
      </c>
      <c r="D1767" s="313" t="s">
        <v>449</v>
      </c>
      <c r="E1767" s="313" t="s">
        <v>13</v>
      </c>
      <c r="F1767" s="313" t="s">
        <v>11</v>
      </c>
      <c r="G1767" s="313" t="s">
        <v>449</v>
      </c>
      <c r="H1767" s="313" t="s">
        <v>750</v>
      </c>
      <c r="I1767" s="313" t="s">
        <v>251</v>
      </c>
      <c r="J1767" s="313" t="s">
        <v>709</v>
      </c>
      <c r="K1767" s="313" t="s">
        <v>702</v>
      </c>
      <c r="L1767" s="313" t="s">
        <v>751</v>
      </c>
      <c r="M1767" s="313" t="s">
        <v>48</v>
      </c>
      <c r="N1767" s="313"/>
      <c r="O1767" s="313" t="s">
        <v>364</v>
      </c>
      <c r="P1767" s="313" t="s">
        <v>699</v>
      </c>
      <c r="Q1767" s="313" t="s">
        <v>343</v>
      </c>
      <c r="R1767" s="313">
        <v>272</v>
      </c>
      <c r="S1767" s="313"/>
      <c r="T1767" s="313"/>
    </row>
    <row r="1768" spans="1:20" ht="15" customHeight="1">
      <c r="A1768" s="313" t="s">
        <v>259</v>
      </c>
      <c r="B1768" s="313" t="s">
        <v>318</v>
      </c>
      <c r="C1768" s="313" t="s">
        <v>7</v>
      </c>
      <c r="D1768" s="313" t="s">
        <v>449</v>
      </c>
      <c r="E1768" s="313" t="s">
        <v>13</v>
      </c>
      <c r="F1768" s="313" t="s">
        <v>11</v>
      </c>
      <c r="G1768" s="313" t="s">
        <v>449</v>
      </c>
      <c r="H1768" s="313" t="s">
        <v>752</v>
      </c>
      <c r="I1768" s="313" t="s">
        <v>251</v>
      </c>
      <c r="J1768" s="313" t="s">
        <v>709</v>
      </c>
      <c r="K1768" s="313" t="s">
        <v>702</v>
      </c>
      <c r="L1768" s="313" t="s">
        <v>753</v>
      </c>
      <c r="M1768" s="313" t="s">
        <v>48</v>
      </c>
      <c r="N1768" s="313"/>
      <c r="O1768" s="313" t="s">
        <v>364</v>
      </c>
      <c r="P1768" s="313" t="s">
        <v>699</v>
      </c>
      <c r="Q1768" s="313" t="s">
        <v>343</v>
      </c>
      <c r="R1768" s="313">
        <v>72.599999999999994</v>
      </c>
      <c r="S1768" s="313"/>
      <c r="T1768" s="313"/>
    </row>
    <row r="1769" spans="1:20" ht="15" customHeight="1">
      <c r="A1769" s="313" t="s">
        <v>259</v>
      </c>
      <c r="B1769" s="313" t="s">
        <v>313</v>
      </c>
      <c r="C1769" s="313" t="s">
        <v>7</v>
      </c>
      <c r="D1769" s="313" t="s">
        <v>449</v>
      </c>
      <c r="E1769" s="313" t="s">
        <v>13</v>
      </c>
      <c r="F1769" s="313" t="s">
        <v>11</v>
      </c>
      <c r="G1769" s="313"/>
      <c r="H1769" s="313"/>
      <c r="I1769" s="313"/>
      <c r="J1769" s="313"/>
      <c r="K1769" s="313"/>
      <c r="L1769" s="313"/>
      <c r="M1769" s="313"/>
      <c r="N1769" s="313"/>
      <c r="O1769" s="313"/>
      <c r="P1769" s="313"/>
      <c r="Q1769" s="313"/>
      <c r="R1769" s="313">
        <v>659</v>
      </c>
      <c r="S1769" s="313"/>
      <c r="T1769" s="313"/>
    </row>
    <row r="1770" spans="1:20" ht="15" customHeight="1">
      <c r="A1770" s="313" t="s">
        <v>259</v>
      </c>
      <c r="B1770" s="313" t="s">
        <v>316</v>
      </c>
      <c r="C1770" s="313" t="s">
        <v>7</v>
      </c>
      <c r="D1770" s="313" t="s">
        <v>449</v>
      </c>
      <c r="E1770" s="313" t="s">
        <v>13</v>
      </c>
      <c r="F1770" s="313" t="s">
        <v>11</v>
      </c>
      <c r="G1770" s="313" t="s">
        <v>449</v>
      </c>
      <c r="H1770" s="313" t="s">
        <v>750</v>
      </c>
      <c r="I1770" s="313" t="s">
        <v>251</v>
      </c>
      <c r="J1770" s="313" t="s">
        <v>709</v>
      </c>
      <c r="K1770" s="313" t="s">
        <v>702</v>
      </c>
      <c r="L1770" s="313" t="s">
        <v>751</v>
      </c>
      <c r="M1770" s="313" t="s">
        <v>48</v>
      </c>
      <c r="N1770" s="313"/>
      <c r="O1770" s="313" t="s">
        <v>364</v>
      </c>
      <c r="P1770" s="313" t="s">
        <v>699</v>
      </c>
      <c r="Q1770" s="313" t="s">
        <v>343</v>
      </c>
      <c r="R1770" s="313">
        <v>345</v>
      </c>
      <c r="S1770" s="313"/>
      <c r="T1770" s="313"/>
    </row>
    <row r="1771" spans="1:20" ht="15" customHeight="1">
      <c r="A1771" s="313" t="s">
        <v>259</v>
      </c>
      <c r="B1771" s="313" t="s">
        <v>312</v>
      </c>
      <c r="C1771" s="313" t="s">
        <v>7</v>
      </c>
      <c r="D1771" s="313" t="s">
        <v>449</v>
      </c>
      <c r="E1771" s="313" t="s">
        <v>13</v>
      </c>
      <c r="F1771" s="313" t="s">
        <v>11</v>
      </c>
      <c r="G1771" s="313"/>
      <c r="H1771" s="313"/>
      <c r="I1771" s="313"/>
      <c r="J1771" s="313"/>
      <c r="K1771" s="313"/>
      <c r="L1771" s="313"/>
      <c r="M1771" s="313"/>
      <c r="N1771" s="313"/>
      <c r="O1771" s="313"/>
      <c r="P1771" s="313"/>
      <c r="Q1771" s="313"/>
      <c r="R1771" s="313">
        <v>659</v>
      </c>
      <c r="S1771" s="313"/>
      <c r="T1771" s="313"/>
    </row>
    <row r="1772" spans="1:20" ht="15" customHeight="1">
      <c r="A1772" s="313" t="s">
        <v>259</v>
      </c>
      <c r="B1772" s="313" t="s">
        <v>315</v>
      </c>
      <c r="C1772" s="313" t="s">
        <v>7</v>
      </c>
      <c r="D1772" s="313" t="s">
        <v>449</v>
      </c>
      <c r="E1772" s="313" t="s">
        <v>13</v>
      </c>
      <c r="F1772" s="313" t="s">
        <v>11</v>
      </c>
      <c r="G1772" s="313"/>
      <c r="H1772" s="313"/>
      <c r="I1772" s="313"/>
      <c r="J1772" s="313"/>
      <c r="K1772" s="313"/>
      <c r="L1772" s="313"/>
      <c r="M1772" s="313"/>
      <c r="N1772" s="313"/>
      <c r="O1772" s="313"/>
      <c r="P1772" s="313"/>
      <c r="Q1772" s="313"/>
      <c r="R1772" s="313">
        <v>314</v>
      </c>
      <c r="S1772" s="313"/>
      <c r="T1772" s="313"/>
    </row>
    <row r="1773" spans="1:20" ht="15" customHeight="1">
      <c r="A1773" s="313" t="s">
        <v>260</v>
      </c>
      <c r="B1773" s="313" t="s">
        <v>332</v>
      </c>
      <c r="C1773" s="313" t="s">
        <v>7</v>
      </c>
      <c r="D1773" s="313" t="s">
        <v>449</v>
      </c>
      <c r="E1773" s="313" t="s">
        <v>13</v>
      </c>
      <c r="F1773" s="313" t="s">
        <v>11</v>
      </c>
      <c r="G1773" s="313"/>
      <c r="H1773" s="313"/>
      <c r="I1773" s="313"/>
      <c r="J1773" s="313"/>
      <c r="K1773" s="313"/>
      <c r="L1773" s="313"/>
      <c r="M1773" s="313"/>
      <c r="N1773" s="313"/>
      <c r="O1773" s="313"/>
      <c r="P1773" s="313"/>
      <c r="Q1773" s="313"/>
      <c r="R1773" s="313">
        <v>224</v>
      </c>
      <c r="S1773" s="313">
        <v>0</v>
      </c>
      <c r="T1773" s="313">
        <v>493</v>
      </c>
    </row>
    <row r="1774" spans="1:20" ht="15" customHeight="1">
      <c r="A1774" s="313" t="s">
        <v>260</v>
      </c>
      <c r="B1774" s="313" t="s">
        <v>314</v>
      </c>
      <c r="C1774" s="313" t="s">
        <v>7</v>
      </c>
      <c r="D1774" s="313" t="s">
        <v>449</v>
      </c>
      <c r="E1774" s="313" t="s">
        <v>13</v>
      </c>
      <c r="F1774" s="313" t="s">
        <v>11</v>
      </c>
      <c r="G1774" s="313"/>
      <c r="H1774" s="313"/>
      <c r="I1774" s="313"/>
      <c r="J1774" s="313"/>
      <c r="K1774" s="313"/>
      <c r="L1774" s="313"/>
      <c r="M1774" s="313"/>
      <c r="N1774" s="313"/>
      <c r="O1774" s="313"/>
      <c r="P1774" s="313"/>
      <c r="Q1774" s="313"/>
      <c r="R1774" s="313">
        <v>143</v>
      </c>
      <c r="S1774" s="313">
        <v>0</v>
      </c>
      <c r="T1774" s="313">
        <v>314</v>
      </c>
    </row>
    <row r="1775" spans="1:20" ht="15" customHeight="1">
      <c r="A1775" s="313" t="s">
        <v>260</v>
      </c>
      <c r="B1775" s="313" t="s">
        <v>317</v>
      </c>
      <c r="C1775" s="313" t="s">
        <v>7</v>
      </c>
      <c r="D1775" s="313" t="s">
        <v>449</v>
      </c>
      <c r="E1775" s="313" t="s">
        <v>13</v>
      </c>
      <c r="F1775" s="313" t="s">
        <v>11</v>
      </c>
      <c r="G1775" s="313"/>
      <c r="H1775" s="313"/>
      <c r="I1775" s="313"/>
      <c r="J1775" s="313"/>
      <c r="K1775" s="313"/>
      <c r="L1775" s="313"/>
      <c r="M1775" s="313"/>
      <c r="N1775" s="313"/>
      <c r="O1775" s="313"/>
      <c r="P1775" s="313"/>
      <c r="Q1775" s="313"/>
      <c r="R1775" s="313">
        <v>124</v>
      </c>
      <c r="S1775" s="313">
        <v>0</v>
      </c>
      <c r="T1775" s="313">
        <v>272</v>
      </c>
    </row>
    <row r="1776" spans="1:20" ht="15" customHeight="1">
      <c r="A1776" s="313" t="s">
        <v>260</v>
      </c>
      <c r="B1776" s="313" t="s">
        <v>318</v>
      </c>
      <c r="C1776" s="313" t="s">
        <v>7</v>
      </c>
      <c r="D1776" s="313" t="s">
        <v>449</v>
      </c>
      <c r="E1776" s="313" t="s">
        <v>13</v>
      </c>
      <c r="F1776" s="313" t="s">
        <v>11</v>
      </c>
      <c r="G1776" s="313"/>
      <c r="H1776" s="313"/>
      <c r="I1776" s="313"/>
      <c r="J1776" s="313"/>
      <c r="K1776" s="313"/>
      <c r="L1776" s="313"/>
      <c r="M1776" s="313"/>
      <c r="N1776" s="313"/>
      <c r="O1776" s="313"/>
      <c r="P1776" s="313"/>
      <c r="Q1776" s="313"/>
      <c r="R1776" s="313">
        <v>33</v>
      </c>
      <c r="S1776" s="313">
        <v>0</v>
      </c>
      <c r="T1776" s="313">
        <v>72.599999999999994</v>
      </c>
    </row>
    <row r="1777" spans="1:20" ht="15" customHeight="1">
      <c r="A1777" s="313" t="s">
        <v>260</v>
      </c>
      <c r="B1777" s="313" t="s">
        <v>313</v>
      </c>
      <c r="C1777" s="313" t="s">
        <v>7</v>
      </c>
      <c r="D1777" s="313" t="s">
        <v>449</v>
      </c>
      <c r="E1777" s="313" t="s">
        <v>13</v>
      </c>
      <c r="F1777" s="313" t="s">
        <v>11</v>
      </c>
      <c r="G1777" s="313"/>
      <c r="H1777" s="313"/>
      <c r="I1777" s="313"/>
      <c r="J1777" s="313"/>
      <c r="K1777" s="313"/>
      <c r="L1777" s="313"/>
      <c r="M1777" s="313"/>
      <c r="N1777" s="313"/>
      <c r="O1777" s="313"/>
      <c r="P1777" s="313"/>
      <c r="Q1777" s="313"/>
      <c r="R1777" s="313">
        <v>300</v>
      </c>
      <c r="S1777" s="313">
        <v>0</v>
      </c>
      <c r="T1777" s="313">
        <v>345</v>
      </c>
    </row>
    <row r="1778" spans="1:20" ht="15" customHeight="1">
      <c r="A1778" s="313" t="s">
        <v>260</v>
      </c>
      <c r="B1778" s="313" t="s">
        <v>316</v>
      </c>
      <c r="C1778" s="313" t="s">
        <v>7</v>
      </c>
      <c r="D1778" s="313" t="s">
        <v>449</v>
      </c>
      <c r="E1778" s="313" t="s">
        <v>13</v>
      </c>
      <c r="F1778" s="313" t="s">
        <v>11</v>
      </c>
      <c r="G1778" s="313"/>
      <c r="H1778" s="313"/>
      <c r="I1778" s="313"/>
      <c r="J1778" s="313"/>
      <c r="K1778" s="313"/>
      <c r="L1778" s="313"/>
      <c r="M1778" s="313"/>
      <c r="N1778" s="313"/>
      <c r="O1778" s="313"/>
      <c r="P1778" s="313"/>
      <c r="Q1778" s="313"/>
      <c r="R1778" s="313">
        <v>157</v>
      </c>
      <c r="S1778" s="313">
        <v>0</v>
      </c>
      <c r="T1778" s="313">
        <v>272</v>
      </c>
    </row>
    <row r="1779" spans="1:20" ht="15" customHeight="1">
      <c r="A1779" s="313" t="s">
        <v>260</v>
      </c>
      <c r="B1779" s="313" t="s">
        <v>312</v>
      </c>
      <c r="C1779" s="313" t="s">
        <v>7</v>
      </c>
      <c r="D1779" s="313" t="s">
        <v>449</v>
      </c>
      <c r="E1779" s="313" t="s">
        <v>13</v>
      </c>
      <c r="F1779" s="313" t="s">
        <v>11</v>
      </c>
      <c r="G1779" s="313"/>
      <c r="H1779" s="313"/>
      <c r="I1779" s="313"/>
      <c r="J1779" s="313"/>
      <c r="K1779" s="313"/>
      <c r="L1779" s="313"/>
      <c r="M1779" s="313"/>
      <c r="N1779" s="313"/>
      <c r="O1779" s="313"/>
      <c r="P1779" s="313"/>
      <c r="Q1779" s="313"/>
      <c r="R1779" s="313">
        <v>300</v>
      </c>
      <c r="S1779" s="313">
        <v>0</v>
      </c>
      <c r="T1779" s="313">
        <v>345</v>
      </c>
    </row>
    <row r="1780" spans="1:20" ht="15" customHeight="1">
      <c r="A1780" s="313" t="s">
        <v>260</v>
      </c>
      <c r="B1780" s="313" t="s">
        <v>315</v>
      </c>
      <c r="C1780" s="313" t="s">
        <v>7</v>
      </c>
      <c r="D1780" s="313" t="s">
        <v>449</v>
      </c>
      <c r="E1780" s="313" t="s">
        <v>13</v>
      </c>
      <c r="F1780" s="313" t="s">
        <v>11</v>
      </c>
      <c r="G1780" s="313"/>
      <c r="H1780" s="313"/>
      <c r="I1780" s="313"/>
      <c r="J1780" s="313"/>
      <c r="K1780" s="313"/>
      <c r="L1780" s="313"/>
      <c r="M1780" s="313"/>
      <c r="N1780" s="313"/>
      <c r="O1780" s="313"/>
      <c r="P1780" s="313"/>
      <c r="Q1780" s="313"/>
      <c r="R1780" s="313">
        <v>143</v>
      </c>
      <c r="S1780" s="313">
        <v>0</v>
      </c>
      <c r="T1780" s="313">
        <v>314</v>
      </c>
    </row>
    <row r="1781" spans="1:20" ht="15" customHeight="1">
      <c r="A1781" s="313" t="s">
        <v>261</v>
      </c>
      <c r="B1781" s="313" t="s">
        <v>332</v>
      </c>
      <c r="C1781" s="313" t="s">
        <v>7</v>
      </c>
      <c r="D1781" s="313" t="s">
        <v>449</v>
      </c>
      <c r="E1781" s="313" t="s">
        <v>13</v>
      </c>
      <c r="F1781" s="313" t="s">
        <v>11</v>
      </c>
      <c r="G1781" s="313"/>
      <c r="H1781" s="313"/>
      <c r="I1781" s="313"/>
      <c r="J1781" s="313"/>
      <c r="K1781" s="313"/>
      <c r="L1781" s="313"/>
      <c r="M1781" s="313"/>
      <c r="N1781" s="313"/>
      <c r="O1781" s="313"/>
      <c r="P1781" s="313"/>
      <c r="Q1781" s="313"/>
      <c r="R1781" s="313">
        <v>224</v>
      </c>
      <c r="S1781" s="313">
        <v>0</v>
      </c>
      <c r="T1781" s="313">
        <v>493</v>
      </c>
    </row>
    <row r="1782" spans="1:20" ht="15" customHeight="1">
      <c r="A1782" s="313" t="s">
        <v>261</v>
      </c>
      <c r="B1782" s="313" t="s">
        <v>314</v>
      </c>
      <c r="C1782" s="313" t="s">
        <v>7</v>
      </c>
      <c r="D1782" s="313" t="s">
        <v>449</v>
      </c>
      <c r="E1782" s="313" t="s">
        <v>13</v>
      </c>
      <c r="F1782" s="313" t="s">
        <v>11</v>
      </c>
      <c r="G1782" s="313"/>
      <c r="H1782" s="313"/>
      <c r="I1782" s="313"/>
      <c r="J1782" s="313"/>
      <c r="K1782" s="313"/>
      <c r="L1782" s="313"/>
      <c r="M1782" s="313"/>
      <c r="N1782" s="313"/>
      <c r="O1782" s="313"/>
      <c r="P1782" s="313"/>
      <c r="Q1782" s="313"/>
      <c r="R1782" s="313">
        <v>143</v>
      </c>
      <c r="S1782" s="313">
        <v>0</v>
      </c>
      <c r="T1782" s="313">
        <v>314</v>
      </c>
    </row>
    <row r="1783" spans="1:20" ht="15" customHeight="1">
      <c r="A1783" s="313" t="s">
        <v>261</v>
      </c>
      <c r="B1783" s="313" t="s">
        <v>317</v>
      </c>
      <c r="C1783" s="313" t="s">
        <v>7</v>
      </c>
      <c r="D1783" s="313" t="s">
        <v>449</v>
      </c>
      <c r="E1783" s="313" t="s">
        <v>13</v>
      </c>
      <c r="F1783" s="313" t="s">
        <v>11</v>
      </c>
      <c r="G1783" s="313"/>
      <c r="H1783" s="313"/>
      <c r="I1783" s="313"/>
      <c r="J1783" s="313"/>
      <c r="K1783" s="313"/>
      <c r="L1783" s="313"/>
      <c r="M1783" s="313"/>
      <c r="N1783" s="313"/>
      <c r="O1783" s="313"/>
      <c r="P1783" s="313"/>
      <c r="Q1783" s="313"/>
      <c r="R1783" s="313">
        <v>124</v>
      </c>
      <c r="S1783" s="313">
        <v>0</v>
      </c>
      <c r="T1783" s="313">
        <v>272</v>
      </c>
    </row>
    <row r="1784" spans="1:20" ht="15" customHeight="1">
      <c r="A1784" s="313" t="s">
        <v>261</v>
      </c>
      <c r="B1784" s="313" t="s">
        <v>318</v>
      </c>
      <c r="C1784" s="313" t="s">
        <v>7</v>
      </c>
      <c r="D1784" s="313" t="s">
        <v>449</v>
      </c>
      <c r="E1784" s="313" t="s">
        <v>13</v>
      </c>
      <c r="F1784" s="313" t="s">
        <v>11</v>
      </c>
      <c r="G1784" s="313"/>
      <c r="H1784" s="313"/>
      <c r="I1784" s="313"/>
      <c r="J1784" s="313"/>
      <c r="K1784" s="313"/>
      <c r="L1784" s="313"/>
      <c r="M1784" s="313"/>
      <c r="N1784" s="313"/>
      <c r="O1784" s="313"/>
      <c r="P1784" s="313"/>
      <c r="Q1784" s="313"/>
      <c r="R1784" s="313">
        <v>33</v>
      </c>
      <c r="S1784" s="313">
        <v>0</v>
      </c>
      <c r="T1784" s="313">
        <v>72.599999999999994</v>
      </c>
    </row>
    <row r="1785" spans="1:20" ht="15" customHeight="1">
      <c r="A1785" s="313" t="s">
        <v>261</v>
      </c>
      <c r="B1785" s="313" t="s">
        <v>313</v>
      </c>
      <c r="C1785" s="313" t="s">
        <v>7</v>
      </c>
      <c r="D1785" s="313" t="s">
        <v>449</v>
      </c>
      <c r="E1785" s="313" t="s">
        <v>13</v>
      </c>
      <c r="F1785" s="313" t="s">
        <v>11</v>
      </c>
      <c r="G1785" s="313"/>
      <c r="H1785" s="313"/>
      <c r="I1785" s="313"/>
      <c r="J1785" s="313"/>
      <c r="K1785" s="313"/>
      <c r="L1785" s="313"/>
      <c r="M1785" s="313"/>
      <c r="N1785" s="313"/>
      <c r="O1785" s="313"/>
      <c r="P1785" s="313"/>
      <c r="Q1785" s="313"/>
      <c r="R1785" s="313">
        <v>300</v>
      </c>
      <c r="S1785" s="313">
        <v>0</v>
      </c>
      <c r="T1785" s="313">
        <v>345</v>
      </c>
    </row>
    <row r="1786" spans="1:20" ht="15" customHeight="1">
      <c r="A1786" s="313" t="s">
        <v>261</v>
      </c>
      <c r="B1786" s="313" t="s">
        <v>316</v>
      </c>
      <c r="C1786" s="313" t="s">
        <v>7</v>
      </c>
      <c r="D1786" s="313" t="s">
        <v>449</v>
      </c>
      <c r="E1786" s="313" t="s">
        <v>13</v>
      </c>
      <c r="F1786" s="313" t="s">
        <v>11</v>
      </c>
      <c r="G1786" s="313"/>
      <c r="H1786" s="313"/>
      <c r="I1786" s="313"/>
      <c r="J1786" s="313"/>
      <c r="K1786" s="313"/>
      <c r="L1786" s="313"/>
      <c r="M1786" s="313"/>
      <c r="N1786" s="313"/>
      <c r="O1786" s="313"/>
      <c r="P1786" s="313"/>
      <c r="Q1786" s="313"/>
      <c r="R1786" s="313">
        <v>157</v>
      </c>
      <c r="S1786" s="313">
        <v>0</v>
      </c>
      <c r="T1786" s="313">
        <v>272</v>
      </c>
    </row>
    <row r="1787" spans="1:20" ht="15" customHeight="1">
      <c r="A1787" s="313" t="s">
        <v>261</v>
      </c>
      <c r="B1787" s="313" t="s">
        <v>312</v>
      </c>
      <c r="C1787" s="313" t="s">
        <v>7</v>
      </c>
      <c r="D1787" s="313" t="s">
        <v>449</v>
      </c>
      <c r="E1787" s="313" t="s">
        <v>13</v>
      </c>
      <c r="F1787" s="313" t="s">
        <v>11</v>
      </c>
      <c r="G1787" s="313"/>
      <c r="H1787" s="313"/>
      <c r="I1787" s="313"/>
      <c r="J1787" s="313"/>
      <c r="K1787" s="313"/>
      <c r="L1787" s="313"/>
      <c r="M1787" s="313"/>
      <c r="N1787" s="313"/>
      <c r="O1787" s="313"/>
      <c r="P1787" s="313"/>
      <c r="Q1787" s="313"/>
      <c r="R1787" s="313">
        <v>300</v>
      </c>
      <c r="S1787" s="313">
        <v>0</v>
      </c>
      <c r="T1787" s="313">
        <v>345</v>
      </c>
    </row>
    <row r="1788" spans="1:20" ht="15" customHeight="1">
      <c r="A1788" s="313" t="s">
        <v>261</v>
      </c>
      <c r="B1788" s="313" t="s">
        <v>315</v>
      </c>
      <c r="C1788" s="313" t="s">
        <v>7</v>
      </c>
      <c r="D1788" s="313" t="s">
        <v>449</v>
      </c>
      <c r="E1788" s="313" t="s">
        <v>13</v>
      </c>
      <c r="F1788" s="313" t="s">
        <v>11</v>
      </c>
      <c r="G1788" s="313"/>
      <c r="H1788" s="313"/>
      <c r="I1788" s="313"/>
      <c r="J1788" s="313"/>
      <c r="K1788" s="313"/>
      <c r="L1788" s="313"/>
      <c r="M1788" s="313"/>
      <c r="N1788" s="313"/>
      <c r="O1788" s="313"/>
      <c r="P1788" s="313"/>
      <c r="Q1788" s="313"/>
      <c r="R1788" s="313">
        <v>143</v>
      </c>
      <c r="S1788" s="313">
        <v>0</v>
      </c>
      <c r="T1788" s="313">
        <v>314</v>
      </c>
    </row>
    <row r="1789" spans="1:20" ht="15" customHeight="1">
      <c r="A1789" s="313" t="s">
        <v>263</v>
      </c>
      <c r="B1789" s="313" t="s">
        <v>332</v>
      </c>
      <c r="C1789" s="313" t="s">
        <v>7</v>
      </c>
      <c r="D1789" s="313" t="s">
        <v>449</v>
      </c>
      <c r="E1789" s="313" t="s">
        <v>13</v>
      </c>
      <c r="F1789" s="313" t="s">
        <v>11</v>
      </c>
      <c r="G1789" s="313"/>
      <c r="H1789" s="313"/>
      <c r="I1789" s="313"/>
      <c r="J1789" s="313"/>
      <c r="K1789" s="313"/>
      <c r="L1789" s="313"/>
      <c r="M1789" s="313"/>
      <c r="N1789" s="313"/>
      <c r="O1789" s="313"/>
      <c r="P1789" s="313"/>
      <c r="Q1789" s="313"/>
      <c r="R1789" s="313">
        <v>224</v>
      </c>
      <c r="S1789" s="313">
        <v>0</v>
      </c>
      <c r="T1789" s="313">
        <v>493</v>
      </c>
    </row>
    <row r="1790" spans="1:20" ht="15" customHeight="1">
      <c r="A1790" s="313" t="s">
        <v>263</v>
      </c>
      <c r="B1790" s="313" t="s">
        <v>314</v>
      </c>
      <c r="C1790" s="313" t="s">
        <v>7</v>
      </c>
      <c r="D1790" s="313" t="s">
        <v>449</v>
      </c>
      <c r="E1790" s="313" t="s">
        <v>13</v>
      </c>
      <c r="F1790" s="313" t="s">
        <v>11</v>
      </c>
      <c r="G1790" s="313"/>
      <c r="H1790" s="313"/>
      <c r="I1790" s="313"/>
      <c r="J1790" s="313"/>
      <c r="K1790" s="313"/>
      <c r="L1790" s="313"/>
      <c r="M1790" s="313"/>
      <c r="N1790" s="313"/>
      <c r="O1790" s="313"/>
      <c r="P1790" s="313"/>
      <c r="Q1790" s="313"/>
      <c r="R1790" s="313">
        <v>143</v>
      </c>
      <c r="S1790" s="313">
        <v>0</v>
      </c>
      <c r="T1790" s="313">
        <v>314</v>
      </c>
    </row>
    <row r="1791" spans="1:20" ht="15" customHeight="1">
      <c r="A1791" s="313" t="s">
        <v>263</v>
      </c>
      <c r="B1791" s="313" t="s">
        <v>317</v>
      </c>
      <c r="C1791" s="313" t="s">
        <v>7</v>
      </c>
      <c r="D1791" s="313" t="s">
        <v>449</v>
      </c>
      <c r="E1791" s="313" t="s">
        <v>13</v>
      </c>
      <c r="F1791" s="313" t="s">
        <v>11</v>
      </c>
      <c r="G1791" s="313"/>
      <c r="H1791" s="313"/>
      <c r="I1791" s="313"/>
      <c r="J1791" s="313"/>
      <c r="K1791" s="313"/>
      <c r="L1791" s="313"/>
      <c r="M1791" s="313"/>
      <c r="N1791" s="313"/>
      <c r="O1791" s="313"/>
      <c r="P1791" s="313"/>
      <c r="Q1791" s="313"/>
      <c r="R1791" s="313">
        <v>124</v>
      </c>
      <c r="S1791" s="313">
        <v>0</v>
      </c>
      <c r="T1791" s="313">
        <v>272</v>
      </c>
    </row>
    <row r="1792" spans="1:20" ht="15" customHeight="1">
      <c r="A1792" s="313" t="s">
        <v>263</v>
      </c>
      <c r="B1792" s="313" t="s">
        <v>318</v>
      </c>
      <c r="C1792" s="313" t="s">
        <v>7</v>
      </c>
      <c r="D1792" s="313" t="s">
        <v>449</v>
      </c>
      <c r="E1792" s="313" t="s">
        <v>13</v>
      </c>
      <c r="F1792" s="313" t="s">
        <v>11</v>
      </c>
      <c r="G1792" s="313"/>
      <c r="H1792" s="313"/>
      <c r="I1792" s="313"/>
      <c r="J1792" s="313"/>
      <c r="K1792" s="313"/>
      <c r="L1792" s="313"/>
      <c r="M1792" s="313"/>
      <c r="N1792" s="313"/>
      <c r="O1792" s="313"/>
      <c r="P1792" s="313"/>
      <c r="Q1792" s="313"/>
      <c r="R1792" s="313">
        <v>33</v>
      </c>
      <c r="S1792" s="313">
        <v>0</v>
      </c>
      <c r="T1792" s="313">
        <v>72.599999999999994</v>
      </c>
    </row>
    <row r="1793" spans="1:20" ht="15" customHeight="1">
      <c r="A1793" s="313" t="s">
        <v>263</v>
      </c>
      <c r="B1793" s="313" t="s">
        <v>313</v>
      </c>
      <c r="C1793" s="313" t="s">
        <v>7</v>
      </c>
      <c r="D1793" s="313" t="s">
        <v>449</v>
      </c>
      <c r="E1793" s="313" t="s">
        <v>13</v>
      </c>
      <c r="F1793" s="313" t="s">
        <v>11</v>
      </c>
      <c r="G1793" s="313"/>
      <c r="H1793" s="313"/>
      <c r="I1793" s="313"/>
      <c r="J1793" s="313"/>
      <c r="K1793" s="313"/>
      <c r="L1793" s="313"/>
      <c r="M1793" s="313"/>
      <c r="N1793" s="313"/>
      <c r="O1793" s="313"/>
      <c r="P1793" s="313"/>
      <c r="Q1793" s="313"/>
      <c r="R1793" s="313">
        <v>300</v>
      </c>
      <c r="S1793" s="313">
        <v>0</v>
      </c>
      <c r="T1793" s="313">
        <v>345</v>
      </c>
    </row>
    <row r="1794" spans="1:20" ht="15" customHeight="1">
      <c r="A1794" s="313" t="s">
        <v>263</v>
      </c>
      <c r="B1794" s="313" t="s">
        <v>316</v>
      </c>
      <c r="C1794" s="313" t="s">
        <v>7</v>
      </c>
      <c r="D1794" s="313" t="s">
        <v>449</v>
      </c>
      <c r="E1794" s="313" t="s">
        <v>13</v>
      </c>
      <c r="F1794" s="313" t="s">
        <v>11</v>
      </c>
      <c r="G1794" s="313"/>
      <c r="H1794" s="313"/>
      <c r="I1794" s="313"/>
      <c r="J1794" s="313"/>
      <c r="K1794" s="313"/>
      <c r="L1794" s="313"/>
      <c r="M1794" s="313"/>
      <c r="N1794" s="313"/>
      <c r="O1794" s="313"/>
      <c r="P1794" s="313"/>
      <c r="Q1794" s="313"/>
      <c r="R1794" s="313">
        <v>157</v>
      </c>
      <c r="S1794" s="313">
        <v>0</v>
      </c>
      <c r="T1794" s="313">
        <v>272</v>
      </c>
    </row>
    <row r="1795" spans="1:20" ht="15" customHeight="1">
      <c r="A1795" s="313" t="s">
        <v>263</v>
      </c>
      <c r="B1795" s="313" t="s">
        <v>312</v>
      </c>
      <c r="C1795" s="313" t="s">
        <v>7</v>
      </c>
      <c r="D1795" s="313" t="s">
        <v>449</v>
      </c>
      <c r="E1795" s="313" t="s">
        <v>13</v>
      </c>
      <c r="F1795" s="313" t="s">
        <v>11</v>
      </c>
      <c r="G1795" s="313"/>
      <c r="H1795" s="313"/>
      <c r="I1795" s="313"/>
      <c r="J1795" s="313"/>
      <c r="K1795" s="313"/>
      <c r="L1795" s="313"/>
      <c r="M1795" s="313"/>
      <c r="N1795" s="313"/>
      <c r="O1795" s="313"/>
      <c r="P1795" s="313"/>
      <c r="Q1795" s="313"/>
      <c r="R1795" s="313">
        <v>300</v>
      </c>
      <c r="S1795" s="313">
        <v>0</v>
      </c>
      <c r="T1795" s="313">
        <v>345</v>
      </c>
    </row>
    <row r="1796" spans="1:20" ht="15" customHeight="1">
      <c r="A1796" s="313" t="s">
        <v>263</v>
      </c>
      <c r="B1796" s="313" t="s">
        <v>315</v>
      </c>
      <c r="C1796" s="313" t="s">
        <v>7</v>
      </c>
      <c r="D1796" s="313" t="s">
        <v>449</v>
      </c>
      <c r="E1796" s="313" t="s">
        <v>13</v>
      </c>
      <c r="F1796" s="313" t="s">
        <v>11</v>
      </c>
      <c r="G1796" s="313"/>
      <c r="H1796" s="313"/>
      <c r="I1796" s="313"/>
      <c r="J1796" s="313"/>
      <c r="K1796" s="313"/>
      <c r="L1796" s="313"/>
      <c r="M1796" s="313"/>
      <c r="N1796" s="313"/>
      <c r="O1796" s="313"/>
      <c r="P1796" s="313"/>
      <c r="Q1796" s="313"/>
      <c r="R1796" s="313">
        <v>143</v>
      </c>
      <c r="S1796" s="313">
        <v>0</v>
      </c>
      <c r="T1796" s="313">
        <v>314</v>
      </c>
    </row>
    <row r="1797" spans="1:20" ht="15" customHeight="1">
      <c r="A1797" s="313" t="s">
        <v>265</v>
      </c>
      <c r="B1797" s="313" t="s">
        <v>332</v>
      </c>
      <c r="C1797" s="313" t="s">
        <v>7</v>
      </c>
      <c r="D1797" s="313" t="s">
        <v>449</v>
      </c>
      <c r="E1797" s="313" t="s">
        <v>13</v>
      </c>
      <c r="F1797" s="313" t="s">
        <v>11</v>
      </c>
      <c r="G1797" s="313"/>
      <c r="H1797" s="313"/>
      <c r="I1797" s="313"/>
      <c r="J1797" s="313"/>
      <c r="K1797" s="313"/>
      <c r="L1797" s="313"/>
      <c r="M1797" s="313"/>
      <c r="N1797" s="313"/>
      <c r="O1797" s="313"/>
      <c r="P1797" s="313"/>
      <c r="Q1797" s="313"/>
      <c r="R1797" s="313">
        <v>269</v>
      </c>
      <c r="S1797" s="313">
        <v>0</v>
      </c>
      <c r="T1797" s="313">
        <v>493</v>
      </c>
    </row>
    <row r="1798" spans="1:20" ht="15" customHeight="1">
      <c r="A1798" s="313" t="s">
        <v>265</v>
      </c>
      <c r="B1798" s="313" t="s">
        <v>314</v>
      </c>
      <c r="C1798" s="313" t="s">
        <v>7</v>
      </c>
      <c r="D1798" s="313" t="s">
        <v>449</v>
      </c>
      <c r="E1798" s="313" t="s">
        <v>13</v>
      </c>
      <c r="F1798" s="313" t="s">
        <v>11</v>
      </c>
      <c r="G1798" s="313"/>
      <c r="H1798" s="313"/>
      <c r="I1798" s="313"/>
      <c r="J1798" s="313"/>
      <c r="K1798" s="313"/>
      <c r="L1798" s="313"/>
      <c r="M1798" s="313"/>
      <c r="N1798" s="313"/>
      <c r="O1798" s="313"/>
      <c r="P1798" s="313"/>
      <c r="Q1798" s="313"/>
      <c r="R1798" s="313">
        <v>172</v>
      </c>
      <c r="S1798" s="313">
        <v>0</v>
      </c>
      <c r="T1798" s="313">
        <v>314</v>
      </c>
    </row>
    <row r="1799" spans="1:20" ht="15" customHeight="1">
      <c r="A1799" s="313" t="s">
        <v>265</v>
      </c>
      <c r="B1799" s="313" t="s">
        <v>317</v>
      </c>
      <c r="C1799" s="313" t="s">
        <v>7</v>
      </c>
      <c r="D1799" s="313" t="s">
        <v>449</v>
      </c>
      <c r="E1799" s="313" t="s">
        <v>13</v>
      </c>
      <c r="F1799" s="313" t="s">
        <v>11</v>
      </c>
      <c r="G1799" s="313"/>
      <c r="H1799" s="313"/>
      <c r="I1799" s="313"/>
      <c r="J1799" s="313"/>
      <c r="K1799" s="313"/>
      <c r="L1799" s="313"/>
      <c r="M1799" s="313"/>
      <c r="N1799" s="313"/>
      <c r="O1799" s="313"/>
      <c r="P1799" s="313"/>
      <c r="Q1799" s="313"/>
      <c r="R1799" s="313">
        <v>148</v>
      </c>
      <c r="S1799" s="313">
        <v>0</v>
      </c>
      <c r="T1799" s="313">
        <v>272</v>
      </c>
    </row>
    <row r="1800" spans="1:20" ht="15" customHeight="1">
      <c r="A1800" s="313" t="s">
        <v>265</v>
      </c>
      <c r="B1800" s="313" t="s">
        <v>318</v>
      </c>
      <c r="C1800" s="313" t="s">
        <v>7</v>
      </c>
      <c r="D1800" s="313" t="s">
        <v>449</v>
      </c>
      <c r="E1800" s="313" t="s">
        <v>13</v>
      </c>
      <c r="F1800" s="313" t="s">
        <v>11</v>
      </c>
      <c r="G1800" s="313"/>
      <c r="H1800" s="313"/>
      <c r="I1800" s="313"/>
      <c r="J1800" s="313"/>
      <c r="K1800" s="313"/>
      <c r="L1800" s="313"/>
      <c r="M1800" s="313"/>
      <c r="N1800" s="313"/>
      <c r="O1800" s="313"/>
      <c r="P1800" s="313"/>
      <c r="Q1800" s="313"/>
      <c r="R1800" s="313">
        <v>39.6</v>
      </c>
      <c r="S1800" s="313">
        <v>0</v>
      </c>
      <c r="T1800" s="313">
        <v>72.599999999999994</v>
      </c>
    </row>
    <row r="1801" spans="1:20" ht="15" customHeight="1">
      <c r="A1801" s="313" t="s">
        <v>265</v>
      </c>
      <c r="B1801" s="313" t="s">
        <v>313</v>
      </c>
      <c r="C1801" s="313" t="s">
        <v>7</v>
      </c>
      <c r="D1801" s="313" t="s">
        <v>449</v>
      </c>
      <c r="E1801" s="313" t="s">
        <v>13</v>
      </c>
      <c r="F1801" s="313" t="s">
        <v>11</v>
      </c>
      <c r="G1801" s="313"/>
      <c r="H1801" s="313"/>
      <c r="I1801" s="313"/>
      <c r="J1801" s="313"/>
      <c r="K1801" s="313"/>
      <c r="L1801" s="313"/>
      <c r="M1801" s="313"/>
      <c r="N1801" s="313"/>
      <c r="O1801" s="313"/>
      <c r="P1801" s="313"/>
      <c r="Q1801" s="313"/>
      <c r="R1801" s="313">
        <v>360</v>
      </c>
      <c r="S1801" s="313">
        <v>0</v>
      </c>
      <c r="T1801" s="313">
        <v>345</v>
      </c>
    </row>
    <row r="1802" spans="1:20" ht="15" customHeight="1">
      <c r="A1802" s="313" t="s">
        <v>265</v>
      </c>
      <c r="B1802" s="313" t="s">
        <v>316</v>
      </c>
      <c r="C1802" s="313" t="s">
        <v>7</v>
      </c>
      <c r="D1802" s="313" t="s">
        <v>449</v>
      </c>
      <c r="E1802" s="313" t="s">
        <v>13</v>
      </c>
      <c r="F1802" s="313" t="s">
        <v>11</v>
      </c>
      <c r="G1802" s="313"/>
      <c r="H1802" s="313"/>
      <c r="I1802" s="313"/>
      <c r="J1802" s="313"/>
      <c r="K1802" s="313"/>
      <c r="L1802" s="313"/>
      <c r="M1802" s="313"/>
      <c r="N1802" s="313"/>
      <c r="O1802" s="313"/>
      <c r="P1802" s="313"/>
      <c r="Q1802" s="313"/>
      <c r="R1802" s="313">
        <v>188</v>
      </c>
      <c r="S1802" s="313">
        <v>0</v>
      </c>
      <c r="T1802" s="313">
        <v>272</v>
      </c>
    </row>
    <row r="1803" spans="1:20" ht="15" customHeight="1">
      <c r="A1803" s="313" t="s">
        <v>265</v>
      </c>
      <c r="B1803" s="313" t="s">
        <v>312</v>
      </c>
      <c r="C1803" s="313" t="s">
        <v>7</v>
      </c>
      <c r="D1803" s="313" t="s">
        <v>449</v>
      </c>
      <c r="E1803" s="313" t="s">
        <v>13</v>
      </c>
      <c r="F1803" s="313" t="s">
        <v>11</v>
      </c>
      <c r="G1803" s="313"/>
      <c r="H1803" s="313"/>
      <c r="I1803" s="313"/>
      <c r="J1803" s="313"/>
      <c r="K1803" s="313"/>
      <c r="L1803" s="313"/>
      <c r="M1803" s="313"/>
      <c r="N1803" s="313"/>
      <c r="O1803" s="313"/>
      <c r="P1803" s="313"/>
      <c r="Q1803" s="313"/>
      <c r="R1803" s="313">
        <v>360</v>
      </c>
      <c r="S1803" s="313">
        <v>0</v>
      </c>
      <c r="T1803" s="313">
        <v>345</v>
      </c>
    </row>
    <row r="1804" spans="1:20" ht="15" customHeight="1">
      <c r="A1804" s="313" t="s">
        <v>265</v>
      </c>
      <c r="B1804" s="313" t="s">
        <v>315</v>
      </c>
      <c r="C1804" s="313" t="s">
        <v>7</v>
      </c>
      <c r="D1804" s="313" t="s">
        <v>449</v>
      </c>
      <c r="E1804" s="313" t="s">
        <v>13</v>
      </c>
      <c r="F1804" s="313" t="s">
        <v>11</v>
      </c>
      <c r="G1804" s="313"/>
      <c r="H1804" s="313"/>
      <c r="I1804" s="313"/>
      <c r="J1804" s="313"/>
      <c r="K1804" s="313"/>
      <c r="L1804" s="313"/>
      <c r="M1804" s="313"/>
      <c r="N1804" s="313"/>
      <c r="O1804" s="313"/>
      <c r="P1804" s="313"/>
      <c r="Q1804" s="313"/>
      <c r="R1804" s="313">
        <v>172</v>
      </c>
      <c r="S1804" s="313">
        <v>0</v>
      </c>
      <c r="T1804" s="313">
        <v>314</v>
      </c>
    </row>
    <row r="1805" spans="1:20" ht="15" customHeight="1">
      <c r="A1805" s="313" t="s">
        <v>266</v>
      </c>
      <c r="B1805" s="313" t="s">
        <v>332</v>
      </c>
      <c r="C1805" s="313" t="s">
        <v>7</v>
      </c>
      <c r="D1805" s="313" t="s">
        <v>449</v>
      </c>
      <c r="E1805" s="313" t="s">
        <v>13</v>
      </c>
      <c r="F1805" s="313" t="s">
        <v>11</v>
      </c>
      <c r="G1805" s="313"/>
      <c r="H1805" s="313"/>
      <c r="I1805" s="313"/>
      <c r="J1805" s="313"/>
      <c r="K1805" s="313"/>
      <c r="L1805" s="313"/>
      <c r="M1805" s="313"/>
      <c r="N1805" s="313"/>
      <c r="O1805" s="313"/>
      <c r="P1805" s="313"/>
      <c r="Q1805" s="313"/>
      <c r="R1805" s="313">
        <v>269</v>
      </c>
      <c r="S1805" s="313">
        <v>0</v>
      </c>
      <c r="T1805" s="313">
        <v>493</v>
      </c>
    </row>
    <row r="1806" spans="1:20" ht="15" customHeight="1">
      <c r="A1806" s="313" t="s">
        <v>266</v>
      </c>
      <c r="B1806" s="313" t="s">
        <v>314</v>
      </c>
      <c r="C1806" s="313" t="s">
        <v>7</v>
      </c>
      <c r="D1806" s="313" t="s">
        <v>449</v>
      </c>
      <c r="E1806" s="313" t="s">
        <v>13</v>
      </c>
      <c r="F1806" s="313" t="s">
        <v>11</v>
      </c>
      <c r="G1806" s="313"/>
      <c r="H1806" s="313"/>
      <c r="I1806" s="313"/>
      <c r="J1806" s="313"/>
      <c r="K1806" s="313"/>
      <c r="L1806" s="313"/>
      <c r="M1806" s="313"/>
      <c r="N1806" s="313"/>
      <c r="O1806" s="313"/>
      <c r="P1806" s="313"/>
      <c r="Q1806" s="313"/>
      <c r="R1806" s="313">
        <v>172</v>
      </c>
      <c r="S1806" s="313">
        <v>0</v>
      </c>
      <c r="T1806" s="313">
        <v>314</v>
      </c>
    </row>
    <row r="1807" spans="1:20" ht="15" customHeight="1">
      <c r="A1807" s="313" t="s">
        <v>266</v>
      </c>
      <c r="B1807" s="313" t="s">
        <v>317</v>
      </c>
      <c r="C1807" s="313" t="s">
        <v>7</v>
      </c>
      <c r="D1807" s="313" t="s">
        <v>449</v>
      </c>
      <c r="E1807" s="313" t="s">
        <v>13</v>
      </c>
      <c r="F1807" s="313" t="s">
        <v>11</v>
      </c>
      <c r="G1807" s="313"/>
      <c r="H1807" s="313"/>
      <c r="I1807" s="313"/>
      <c r="J1807" s="313"/>
      <c r="K1807" s="313"/>
      <c r="L1807" s="313"/>
      <c r="M1807" s="313"/>
      <c r="N1807" s="313"/>
      <c r="O1807" s="313"/>
      <c r="P1807" s="313"/>
      <c r="Q1807" s="313"/>
      <c r="R1807" s="313">
        <v>148</v>
      </c>
      <c r="S1807" s="313">
        <v>0</v>
      </c>
      <c r="T1807" s="313">
        <v>272</v>
      </c>
    </row>
    <row r="1808" spans="1:20" ht="15" customHeight="1">
      <c r="A1808" s="313" t="s">
        <v>266</v>
      </c>
      <c r="B1808" s="313" t="s">
        <v>318</v>
      </c>
      <c r="C1808" s="313" t="s">
        <v>7</v>
      </c>
      <c r="D1808" s="313" t="s">
        <v>449</v>
      </c>
      <c r="E1808" s="313" t="s">
        <v>13</v>
      </c>
      <c r="F1808" s="313" t="s">
        <v>11</v>
      </c>
      <c r="G1808" s="313"/>
      <c r="H1808" s="313"/>
      <c r="I1808" s="313"/>
      <c r="J1808" s="313"/>
      <c r="K1808" s="313"/>
      <c r="L1808" s="313"/>
      <c r="M1808" s="313"/>
      <c r="N1808" s="313"/>
      <c r="O1808" s="313"/>
      <c r="P1808" s="313"/>
      <c r="Q1808" s="313"/>
      <c r="R1808" s="313">
        <v>39.6</v>
      </c>
      <c r="S1808" s="313">
        <v>0</v>
      </c>
      <c r="T1808" s="313">
        <v>72.599999999999994</v>
      </c>
    </row>
    <row r="1809" spans="1:20" ht="15" customHeight="1">
      <c r="A1809" s="313" t="s">
        <v>266</v>
      </c>
      <c r="B1809" s="313" t="s">
        <v>313</v>
      </c>
      <c r="C1809" s="313" t="s">
        <v>7</v>
      </c>
      <c r="D1809" s="313" t="s">
        <v>449</v>
      </c>
      <c r="E1809" s="313" t="s">
        <v>13</v>
      </c>
      <c r="F1809" s="313" t="s">
        <v>11</v>
      </c>
      <c r="G1809" s="313"/>
      <c r="H1809" s="313"/>
      <c r="I1809" s="313"/>
      <c r="J1809" s="313"/>
      <c r="K1809" s="313"/>
      <c r="L1809" s="313"/>
      <c r="M1809" s="313"/>
      <c r="N1809" s="313"/>
      <c r="O1809" s="313"/>
      <c r="P1809" s="313"/>
      <c r="Q1809" s="313"/>
      <c r="R1809" s="313">
        <v>360</v>
      </c>
      <c r="S1809" s="313">
        <v>0</v>
      </c>
      <c r="T1809" s="313">
        <v>345</v>
      </c>
    </row>
    <row r="1810" spans="1:20" ht="15" customHeight="1">
      <c r="A1810" s="313" t="s">
        <v>266</v>
      </c>
      <c r="B1810" s="313" t="s">
        <v>316</v>
      </c>
      <c r="C1810" s="313" t="s">
        <v>7</v>
      </c>
      <c r="D1810" s="313" t="s">
        <v>449</v>
      </c>
      <c r="E1810" s="313" t="s">
        <v>13</v>
      </c>
      <c r="F1810" s="313" t="s">
        <v>11</v>
      </c>
      <c r="G1810" s="313"/>
      <c r="H1810" s="313"/>
      <c r="I1810" s="313"/>
      <c r="J1810" s="313"/>
      <c r="K1810" s="313"/>
      <c r="L1810" s="313"/>
      <c r="M1810" s="313"/>
      <c r="N1810" s="313"/>
      <c r="O1810" s="313"/>
      <c r="P1810" s="313"/>
      <c r="Q1810" s="313"/>
      <c r="R1810" s="313">
        <v>188</v>
      </c>
      <c r="S1810" s="313">
        <v>0</v>
      </c>
      <c r="T1810" s="313">
        <v>272</v>
      </c>
    </row>
    <row r="1811" spans="1:20" ht="15" customHeight="1">
      <c r="A1811" s="313" t="s">
        <v>266</v>
      </c>
      <c r="B1811" s="313" t="s">
        <v>312</v>
      </c>
      <c r="C1811" s="313" t="s">
        <v>7</v>
      </c>
      <c r="D1811" s="313" t="s">
        <v>449</v>
      </c>
      <c r="E1811" s="313" t="s">
        <v>13</v>
      </c>
      <c r="F1811" s="313" t="s">
        <v>11</v>
      </c>
      <c r="G1811" s="313"/>
      <c r="H1811" s="313"/>
      <c r="I1811" s="313"/>
      <c r="J1811" s="313"/>
      <c r="K1811" s="313"/>
      <c r="L1811" s="313"/>
      <c r="M1811" s="313"/>
      <c r="N1811" s="313"/>
      <c r="O1811" s="313"/>
      <c r="P1811" s="313"/>
      <c r="Q1811" s="313"/>
      <c r="R1811" s="313">
        <v>360</v>
      </c>
      <c r="S1811" s="313">
        <v>0</v>
      </c>
      <c r="T1811" s="313">
        <v>345</v>
      </c>
    </row>
    <row r="1812" spans="1:20" ht="15" customHeight="1">
      <c r="A1812" s="313" t="s">
        <v>266</v>
      </c>
      <c r="B1812" s="313" t="s">
        <v>315</v>
      </c>
      <c r="C1812" s="313" t="s">
        <v>7</v>
      </c>
      <c r="D1812" s="313" t="s">
        <v>449</v>
      </c>
      <c r="E1812" s="313" t="s">
        <v>13</v>
      </c>
      <c r="F1812" s="313" t="s">
        <v>11</v>
      </c>
      <c r="G1812" s="313"/>
      <c r="H1812" s="313"/>
      <c r="I1812" s="313"/>
      <c r="J1812" s="313"/>
      <c r="K1812" s="313"/>
      <c r="L1812" s="313"/>
      <c r="M1812" s="313"/>
      <c r="N1812" s="313"/>
      <c r="O1812" s="313"/>
      <c r="P1812" s="313"/>
      <c r="Q1812" s="313"/>
      <c r="R1812" s="313">
        <v>172</v>
      </c>
      <c r="S1812" s="313">
        <v>0</v>
      </c>
      <c r="T1812" s="313">
        <v>314</v>
      </c>
    </row>
    <row r="1813" spans="1:20" ht="15" customHeight="1">
      <c r="A1813" s="313" t="s">
        <v>267</v>
      </c>
      <c r="B1813" s="313" t="s">
        <v>332</v>
      </c>
      <c r="C1813" s="313" t="s">
        <v>7</v>
      </c>
      <c r="D1813" s="313" t="s">
        <v>449</v>
      </c>
      <c r="E1813" s="313" t="s">
        <v>13</v>
      </c>
      <c r="F1813" s="313" t="s">
        <v>11</v>
      </c>
      <c r="G1813" s="313"/>
      <c r="H1813" s="313"/>
      <c r="I1813" s="313"/>
      <c r="J1813" s="313"/>
      <c r="K1813" s="313"/>
      <c r="L1813" s="313"/>
      <c r="M1813" s="313"/>
      <c r="N1813" s="313"/>
      <c r="O1813" s="313"/>
      <c r="P1813" s="313"/>
      <c r="Q1813" s="313"/>
      <c r="R1813" s="313">
        <v>134</v>
      </c>
      <c r="S1813" s="313">
        <v>0</v>
      </c>
      <c r="T1813" s="313">
        <v>493</v>
      </c>
    </row>
    <row r="1814" spans="1:20" ht="15" customHeight="1">
      <c r="A1814" s="313" t="s">
        <v>267</v>
      </c>
      <c r="B1814" s="313" t="s">
        <v>314</v>
      </c>
      <c r="C1814" s="313" t="s">
        <v>7</v>
      </c>
      <c r="D1814" s="313" t="s">
        <v>449</v>
      </c>
      <c r="E1814" s="313" t="s">
        <v>13</v>
      </c>
      <c r="F1814" s="313" t="s">
        <v>11</v>
      </c>
      <c r="G1814" s="313"/>
      <c r="H1814" s="313"/>
      <c r="I1814" s="313"/>
      <c r="J1814" s="313"/>
      <c r="K1814" s="313"/>
      <c r="L1814" s="313"/>
      <c r="M1814" s="313"/>
      <c r="N1814" s="313"/>
      <c r="O1814" s="313"/>
      <c r="P1814" s="313"/>
      <c r="Q1814" s="313"/>
      <c r="R1814" s="313">
        <v>85.8</v>
      </c>
      <c r="S1814" s="313">
        <v>0</v>
      </c>
      <c r="T1814" s="313">
        <v>314</v>
      </c>
    </row>
    <row r="1815" spans="1:20" ht="15" customHeight="1">
      <c r="A1815" s="313" t="s">
        <v>267</v>
      </c>
      <c r="B1815" s="313" t="s">
        <v>317</v>
      </c>
      <c r="C1815" s="313" t="s">
        <v>7</v>
      </c>
      <c r="D1815" s="313" t="s">
        <v>449</v>
      </c>
      <c r="E1815" s="313" t="s">
        <v>13</v>
      </c>
      <c r="F1815" s="313" t="s">
        <v>11</v>
      </c>
      <c r="G1815" s="313"/>
      <c r="H1815" s="313"/>
      <c r="I1815" s="313"/>
      <c r="J1815" s="313"/>
      <c r="K1815" s="313"/>
      <c r="L1815" s="313"/>
      <c r="M1815" s="313"/>
      <c r="N1815" s="313"/>
      <c r="O1815" s="313"/>
      <c r="P1815" s="313"/>
      <c r="Q1815" s="313"/>
      <c r="R1815" s="313">
        <v>74.2</v>
      </c>
      <c r="S1815" s="313">
        <v>0</v>
      </c>
      <c r="T1815" s="313">
        <v>272</v>
      </c>
    </row>
    <row r="1816" spans="1:20" ht="15" customHeight="1">
      <c r="A1816" s="313" t="s">
        <v>267</v>
      </c>
      <c r="B1816" s="313" t="s">
        <v>318</v>
      </c>
      <c r="C1816" s="313" t="s">
        <v>7</v>
      </c>
      <c r="D1816" s="313" t="s">
        <v>449</v>
      </c>
      <c r="E1816" s="313" t="s">
        <v>13</v>
      </c>
      <c r="F1816" s="313" t="s">
        <v>11</v>
      </c>
      <c r="G1816" s="313"/>
      <c r="H1816" s="313"/>
      <c r="I1816" s="313"/>
      <c r="J1816" s="313"/>
      <c r="K1816" s="313"/>
      <c r="L1816" s="313"/>
      <c r="M1816" s="313"/>
      <c r="N1816" s="313"/>
      <c r="O1816" s="313"/>
      <c r="P1816" s="313"/>
      <c r="Q1816" s="313"/>
      <c r="R1816" s="313">
        <v>19.8</v>
      </c>
      <c r="S1816" s="313">
        <v>0</v>
      </c>
      <c r="T1816" s="313">
        <v>72.599999999999994</v>
      </c>
    </row>
    <row r="1817" spans="1:20" ht="15" customHeight="1">
      <c r="A1817" s="313" t="s">
        <v>267</v>
      </c>
      <c r="B1817" s="313" t="s">
        <v>313</v>
      </c>
      <c r="C1817" s="313" t="s">
        <v>7</v>
      </c>
      <c r="D1817" s="313" t="s">
        <v>449</v>
      </c>
      <c r="E1817" s="313" t="s">
        <v>13</v>
      </c>
      <c r="F1817" s="313" t="s">
        <v>11</v>
      </c>
      <c r="G1817" s="313"/>
      <c r="H1817" s="313"/>
      <c r="I1817" s="313"/>
      <c r="J1817" s="313"/>
      <c r="K1817" s="313"/>
      <c r="L1817" s="313"/>
      <c r="M1817" s="313"/>
      <c r="N1817" s="313"/>
      <c r="O1817" s="313"/>
      <c r="P1817" s="313"/>
      <c r="Q1817" s="313"/>
      <c r="R1817" s="313">
        <v>180</v>
      </c>
      <c r="S1817" s="313">
        <v>0</v>
      </c>
      <c r="T1817" s="313">
        <v>345</v>
      </c>
    </row>
    <row r="1818" spans="1:20" ht="15" customHeight="1">
      <c r="A1818" s="313" t="s">
        <v>267</v>
      </c>
      <c r="B1818" s="313" t="s">
        <v>316</v>
      </c>
      <c r="C1818" s="313" t="s">
        <v>7</v>
      </c>
      <c r="D1818" s="313" t="s">
        <v>449</v>
      </c>
      <c r="E1818" s="313" t="s">
        <v>13</v>
      </c>
      <c r="F1818" s="313" t="s">
        <v>11</v>
      </c>
      <c r="G1818" s="313"/>
      <c r="H1818" s="313"/>
      <c r="I1818" s="313"/>
      <c r="J1818" s="313"/>
      <c r="K1818" s="313"/>
      <c r="L1818" s="313"/>
      <c r="M1818" s="313"/>
      <c r="N1818" s="313"/>
      <c r="O1818" s="313"/>
      <c r="P1818" s="313"/>
      <c r="Q1818" s="313"/>
      <c r="R1818" s="313">
        <v>94</v>
      </c>
      <c r="S1818" s="313">
        <v>0</v>
      </c>
      <c r="T1818" s="313">
        <v>272</v>
      </c>
    </row>
    <row r="1819" spans="1:20" ht="15" customHeight="1">
      <c r="A1819" s="313" t="s">
        <v>267</v>
      </c>
      <c r="B1819" s="313" t="s">
        <v>312</v>
      </c>
      <c r="C1819" s="313" t="s">
        <v>7</v>
      </c>
      <c r="D1819" s="313" t="s">
        <v>449</v>
      </c>
      <c r="E1819" s="313" t="s">
        <v>13</v>
      </c>
      <c r="F1819" s="313" t="s">
        <v>11</v>
      </c>
      <c r="G1819" s="313"/>
      <c r="H1819" s="313"/>
      <c r="I1819" s="313"/>
      <c r="J1819" s="313"/>
      <c r="K1819" s="313"/>
      <c r="L1819" s="313"/>
      <c r="M1819" s="313"/>
      <c r="N1819" s="313"/>
      <c r="O1819" s="313"/>
      <c r="P1819" s="313"/>
      <c r="Q1819" s="313"/>
      <c r="R1819" s="313">
        <v>180</v>
      </c>
      <c r="S1819" s="313">
        <v>0</v>
      </c>
      <c r="T1819" s="313">
        <v>345</v>
      </c>
    </row>
    <row r="1820" spans="1:20" ht="15" customHeight="1">
      <c r="A1820" s="313" t="s">
        <v>267</v>
      </c>
      <c r="B1820" s="313" t="s">
        <v>315</v>
      </c>
      <c r="C1820" s="313" t="s">
        <v>7</v>
      </c>
      <c r="D1820" s="313" t="s">
        <v>449</v>
      </c>
      <c r="E1820" s="313" t="s">
        <v>13</v>
      </c>
      <c r="F1820" s="313" t="s">
        <v>11</v>
      </c>
      <c r="G1820" s="313"/>
      <c r="H1820" s="313"/>
      <c r="I1820" s="313"/>
      <c r="J1820" s="313"/>
      <c r="K1820" s="313"/>
      <c r="L1820" s="313"/>
      <c r="M1820" s="313"/>
      <c r="N1820" s="313"/>
      <c r="O1820" s="313"/>
      <c r="P1820" s="313"/>
      <c r="Q1820" s="313"/>
      <c r="R1820" s="313">
        <v>85.8</v>
      </c>
      <c r="S1820" s="313">
        <v>0</v>
      </c>
      <c r="T1820" s="313">
        <v>314</v>
      </c>
    </row>
    <row r="1821" spans="1:20" ht="15" customHeight="1">
      <c r="A1821" s="313" t="s">
        <v>268</v>
      </c>
      <c r="B1821" s="313" t="s">
        <v>332</v>
      </c>
      <c r="C1821" s="313" t="s">
        <v>7</v>
      </c>
      <c r="D1821" s="313" t="s">
        <v>449</v>
      </c>
      <c r="E1821" s="313" t="s">
        <v>13</v>
      </c>
      <c r="F1821" s="313" t="s">
        <v>11</v>
      </c>
      <c r="G1821" s="313"/>
      <c r="H1821" s="313"/>
      <c r="I1821" s="313"/>
      <c r="J1821" s="313"/>
      <c r="K1821" s="313"/>
      <c r="L1821" s="313"/>
      <c r="M1821" s="313"/>
      <c r="N1821" s="313"/>
      <c r="O1821" s="313"/>
      <c r="P1821" s="313"/>
      <c r="Q1821" s="313"/>
      <c r="R1821" s="313">
        <v>134</v>
      </c>
      <c r="S1821" s="313">
        <v>0</v>
      </c>
      <c r="T1821" s="313">
        <v>493</v>
      </c>
    </row>
    <row r="1822" spans="1:20" ht="15" customHeight="1">
      <c r="A1822" s="313" t="s">
        <v>268</v>
      </c>
      <c r="B1822" s="313" t="s">
        <v>314</v>
      </c>
      <c r="C1822" s="313" t="s">
        <v>7</v>
      </c>
      <c r="D1822" s="313" t="s">
        <v>449</v>
      </c>
      <c r="E1822" s="313" t="s">
        <v>13</v>
      </c>
      <c r="F1822" s="313" t="s">
        <v>11</v>
      </c>
      <c r="G1822" s="313"/>
      <c r="H1822" s="313"/>
      <c r="I1822" s="313"/>
      <c r="J1822" s="313"/>
      <c r="K1822" s="313"/>
      <c r="L1822" s="313"/>
      <c r="M1822" s="313"/>
      <c r="N1822" s="313"/>
      <c r="O1822" s="313"/>
      <c r="P1822" s="313"/>
      <c r="Q1822" s="313"/>
      <c r="R1822" s="313">
        <v>85.8</v>
      </c>
      <c r="S1822" s="313">
        <v>0</v>
      </c>
      <c r="T1822" s="313">
        <v>314</v>
      </c>
    </row>
    <row r="1823" spans="1:20" ht="15" customHeight="1">
      <c r="A1823" s="313" t="s">
        <v>268</v>
      </c>
      <c r="B1823" s="313" t="s">
        <v>317</v>
      </c>
      <c r="C1823" s="313" t="s">
        <v>7</v>
      </c>
      <c r="D1823" s="313" t="s">
        <v>449</v>
      </c>
      <c r="E1823" s="313" t="s">
        <v>13</v>
      </c>
      <c r="F1823" s="313" t="s">
        <v>11</v>
      </c>
      <c r="G1823" s="313"/>
      <c r="H1823" s="313"/>
      <c r="I1823" s="313"/>
      <c r="J1823" s="313"/>
      <c r="K1823" s="313"/>
      <c r="L1823" s="313"/>
      <c r="M1823" s="313"/>
      <c r="N1823" s="313"/>
      <c r="O1823" s="313"/>
      <c r="P1823" s="313"/>
      <c r="Q1823" s="313"/>
      <c r="R1823" s="313">
        <v>74.2</v>
      </c>
      <c r="S1823" s="313">
        <v>0</v>
      </c>
      <c r="T1823" s="313">
        <v>272</v>
      </c>
    </row>
    <row r="1824" spans="1:20" ht="15" customHeight="1">
      <c r="A1824" s="313" t="s">
        <v>268</v>
      </c>
      <c r="B1824" s="313" t="s">
        <v>318</v>
      </c>
      <c r="C1824" s="313" t="s">
        <v>7</v>
      </c>
      <c r="D1824" s="313" t="s">
        <v>449</v>
      </c>
      <c r="E1824" s="313" t="s">
        <v>13</v>
      </c>
      <c r="F1824" s="313" t="s">
        <v>11</v>
      </c>
      <c r="G1824" s="313"/>
      <c r="H1824" s="313"/>
      <c r="I1824" s="313"/>
      <c r="J1824" s="313"/>
      <c r="K1824" s="313"/>
      <c r="L1824" s="313"/>
      <c r="M1824" s="313"/>
      <c r="N1824" s="313"/>
      <c r="O1824" s="313"/>
      <c r="P1824" s="313"/>
      <c r="Q1824" s="313"/>
      <c r="R1824" s="313">
        <v>19.8</v>
      </c>
      <c r="S1824" s="313">
        <v>0</v>
      </c>
      <c r="T1824" s="313">
        <v>72.599999999999994</v>
      </c>
    </row>
    <row r="1825" spans="1:20" ht="15" customHeight="1">
      <c r="A1825" s="313" t="s">
        <v>268</v>
      </c>
      <c r="B1825" s="313" t="s">
        <v>313</v>
      </c>
      <c r="C1825" s="313" t="s">
        <v>7</v>
      </c>
      <c r="D1825" s="313" t="s">
        <v>449</v>
      </c>
      <c r="E1825" s="313" t="s">
        <v>13</v>
      </c>
      <c r="F1825" s="313" t="s">
        <v>11</v>
      </c>
      <c r="G1825" s="313"/>
      <c r="H1825" s="313"/>
      <c r="I1825" s="313"/>
      <c r="J1825" s="313"/>
      <c r="K1825" s="313"/>
      <c r="L1825" s="313"/>
      <c r="M1825" s="313"/>
      <c r="N1825" s="313"/>
      <c r="O1825" s="313"/>
      <c r="P1825" s="313"/>
      <c r="Q1825" s="313"/>
      <c r="R1825" s="313">
        <v>180</v>
      </c>
      <c r="S1825" s="313">
        <v>0</v>
      </c>
      <c r="T1825" s="313">
        <v>345</v>
      </c>
    </row>
    <row r="1826" spans="1:20" ht="15" customHeight="1">
      <c r="A1826" s="313" t="s">
        <v>268</v>
      </c>
      <c r="B1826" s="313" t="s">
        <v>316</v>
      </c>
      <c r="C1826" s="313" t="s">
        <v>7</v>
      </c>
      <c r="D1826" s="313" t="s">
        <v>449</v>
      </c>
      <c r="E1826" s="313" t="s">
        <v>13</v>
      </c>
      <c r="F1826" s="313" t="s">
        <v>11</v>
      </c>
      <c r="G1826" s="313"/>
      <c r="H1826" s="313"/>
      <c r="I1826" s="313"/>
      <c r="J1826" s="313"/>
      <c r="K1826" s="313"/>
      <c r="L1826" s="313"/>
      <c r="M1826" s="313"/>
      <c r="N1826" s="313"/>
      <c r="O1826" s="313"/>
      <c r="P1826" s="313"/>
      <c r="Q1826" s="313"/>
      <c r="R1826" s="313">
        <v>94</v>
      </c>
      <c r="S1826" s="313">
        <v>0</v>
      </c>
      <c r="T1826" s="313">
        <v>272</v>
      </c>
    </row>
    <row r="1827" spans="1:20" ht="15" customHeight="1">
      <c r="A1827" s="313" t="s">
        <v>268</v>
      </c>
      <c r="B1827" s="313" t="s">
        <v>312</v>
      </c>
      <c r="C1827" s="313" t="s">
        <v>7</v>
      </c>
      <c r="D1827" s="313" t="s">
        <v>449</v>
      </c>
      <c r="E1827" s="313" t="s">
        <v>13</v>
      </c>
      <c r="F1827" s="313" t="s">
        <v>11</v>
      </c>
      <c r="G1827" s="313"/>
      <c r="H1827" s="313"/>
      <c r="I1827" s="313"/>
      <c r="J1827" s="313"/>
      <c r="K1827" s="313"/>
      <c r="L1827" s="313"/>
      <c r="M1827" s="313"/>
      <c r="N1827" s="313"/>
      <c r="O1827" s="313"/>
      <c r="P1827" s="313"/>
      <c r="Q1827" s="313"/>
      <c r="R1827" s="313">
        <v>180</v>
      </c>
      <c r="S1827" s="313">
        <v>0</v>
      </c>
      <c r="T1827" s="313">
        <v>345</v>
      </c>
    </row>
    <row r="1828" spans="1:20" ht="15" customHeight="1">
      <c r="A1828" s="313" t="s">
        <v>268</v>
      </c>
      <c r="B1828" s="313" t="s">
        <v>315</v>
      </c>
      <c r="C1828" s="313" t="s">
        <v>7</v>
      </c>
      <c r="D1828" s="313" t="s">
        <v>449</v>
      </c>
      <c r="E1828" s="313" t="s">
        <v>13</v>
      </c>
      <c r="F1828" s="313" t="s">
        <v>11</v>
      </c>
      <c r="G1828" s="313"/>
      <c r="H1828" s="313"/>
      <c r="I1828" s="313"/>
      <c r="J1828" s="313"/>
      <c r="K1828" s="313"/>
      <c r="L1828" s="313"/>
      <c r="M1828" s="313"/>
      <c r="N1828" s="313"/>
      <c r="O1828" s="313"/>
      <c r="P1828" s="313"/>
      <c r="Q1828" s="313"/>
      <c r="R1828" s="313">
        <v>85.8</v>
      </c>
      <c r="S1828" s="313">
        <v>0</v>
      </c>
      <c r="T1828" s="313">
        <v>314</v>
      </c>
    </row>
    <row r="1829" spans="1:20" ht="15" customHeight="1">
      <c r="A1829" s="313" t="s">
        <v>269</v>
      </c>
      <c r="B1829" s="313" t="s">
        <v>332</v>
      </c>
      <c r="C1829" s="313" t="s">
        <v>7</v>
      </c>
      <c r="D1829" s="313" t="s">
        <v>449</v>
      </c>
      <c r="E1829" s="313" t="s">
        <v>13</v>
      </c>
      <c r="F1829" s="313" t="s">
        <v>11</v>
      </c>
      <c r="G1829" s="313" t="s">
        <v>449</v>
      </c>
      <c r="H1829" s="313" t="s">
        <v>464</v>
      </c>
      <c r="I1829" s="313" t="s">
        <v>251</v>
      </c>
      <c r="J1829" s="313"/>
      <c r="K1829" s="313" t="s">
        <v>339</v>
      </c>
      <c r="L1829" s="313" t="s">
        <v>372</v>
      </c>
      <c r="M1829" s="313" t="s">
        <v>48</v>
      </c>
      <c r="N1829" s="313"/>
      <c r="O1829" s="313" t="s">
        <v>341</v>
      </c>
      <c r="P1829" s="313" t="s">
        <v>342</v>
      </c>
      <c r="Q1829" s="313" t="s">
        <v>343</v>
      </c>
      <c r="R1829" s="313">
        <v>20.6</v>
      </c>
      <c r="S1829" s="313"/>
      <c r="T1829" s="313"/>
    </row>
    <row r="1830" spans="1:20" ht="15" customHeight="1">
      <c r="A1830" s="313" t="s">
        <v>269</v>
      </c>
      <c r="B1830" s="313" t="s">
        <v>314</v>
      </c>
      <c r="C1830" s="313" t="s">
        <v>7</v>
      </c>
      <c r="D1830" s="313" t="s">
        <v>449</v>
      </c>
      <c r="E1830" s="313" t="s">
        <v>13</v>
      </c>
      <c r="F1830" s="313" t="s">
        <v>11</v>
      </c>
      <c r="G1830" s="313" t="s">
        <v>449</v>
      </c>
      <c r="H1830" s="313" t="s">
        <v>736</v>
      </c>
      <c r="I1830" s="313" t="s">
        <v>251</v>
      </c>
      <c r="J1830" s="313" t="s">
        <v>709</v>
      </c>
      <c r="K1830" s="313" t="s">
        <v>702</v>
      </c>
      <c r="L1830" s="313" t="s">
        <v>737</v>
      </c>
      <c r="M1830" s="313" t="s">
        <v>48</v>
      </c>
      <c r="N1830" s="313"/>
      <c r="O1830" s="313" t="s">
        <v>364</v>
      </c>
      <c r="P1830" s="313" t="s">
        <v>699</v>
      </c>
      <c r="Q1830" s="313" t="s">
        <v>343</v>
      </c>
      <c r="R1830" s="313">
        <v>44</v>
      </c>
      <c r="S1830" s="313"/>
      <c r="T1830" s="313"/>
    </row>
    <row r="1831" spans="1:20" ht="15" customHeight="1">
      <c r="A1831" s="313" t="s">
        <v>269</v>
      </c>
      <c r="B1831" s="313" t="s">
        <v>317</v>
      </c>
      <c r="C1831" s="313" t="s">
        <v>7</v>
      </c>
      <c r="D1831" s="313" t="s">
        <v>449</v>
      </c>
      <c r="E1831" s="313" t="s">
        <v>13</v>
      </c>
      <c r="F1831" s="313" t="s">
        <v>11</v>
      </c>
      <c r="G1831" s="313" t="s">
        <v>449</v>
      </c>
      <c r="H1831" s="313" t="s">
        <v>738</v>
      </c>
      <c r="I1831" s="313" t="s">
        <v>251</v>
      </c>
      <c r="J1831" s="313" t="s">
        <v>709</v>
      </c>
      <c r="K1831" s="313" t="s">
        <v>702</v>
      </c>
      <c r="L1831" s="313" t="s">
        <v>739</v>
      </c>
      <c r="M1831" s="313" t="s">
        <v>48</v>
      </c>
      <c r="N1831" s="313"/>
      <c r="O1831" s="313" t="s">
        <v>364</v>
      </c>
      <c r="P1831" s="313" t="s">
        <v>699</v>
      </c>
      <c r="Q1831" s="313" t="s">
        <v>343</v>
      </c>
      <c r="R1831" s="313">
        <v>1.76</v>
      </c>
      <c r="S1831" s="313"/>
      <c r="T1831" s="313"/>
    </row>
    <row r="1832" spans="1:20" ht="15" customHeight="1">
      <c r="A1832" s="313" t="s">
        <v>269</v>
      </c>
      <c r="B1832" s="313" t="s">
        <v>318</v>
      </c>
      <c r="C1832" s="313" t="s">
        <v>7</v>
      </c>
      <c r="D1832" s="313" t="s">
        <v>449</v>
      </c>
      <c r="E1832" s="313" t="s">
        <v>13</v>
      </c>
      <c r="F1832" s="313" t="s">
        <v>11</v>
      </c>
      <c r="G1832" s="313" t="s">
        <v>449</v>
      </c>
      <c r="H1832" s="313" t="s">
        <v>740</v>
      </c>
      <c r="I1832" s="313" t="s">
        <v>251</v>
      </c>
      <c r="J1832" s="313" t="s">
        <v>709</v>
      </c>
      <c r="K1832" s="313" t="s">
        <v>702</v>
      </c>
      <c r="L1832" s="313" t="s">
        <v>741</v>
      </c>
      <c r="M1832" s="313" t="s">
        <v>48</v>
      </c>
      <c r="N1832" s="313"/>
      <c r="O1832" s="313" t="s">
        <v>364</v>
      </c>
      <c r="P1832" s="313" t="s">
        <v>699</v>
      </c>
      <c r="Q1832" s="313" t="s">
        <v>343</v>
      </c>
      <c r="R1832" s="313">
        <v>26.4</v>
      </c>
      <c r="S1832" s="313"/>
      <c r="T1832" s="313"/>
    </row>
    <row r="1833" spans="1:20" ht="15" customHeight="1">
      <c r="A1833" s="313" t="s">
        <v>269</v>
      </c>
      <c r="B1833" s="313" t="s">
        <v>313</v>
      </c>
      <c r="C1833" s="313" t="s">
        <v>7</v>
      </c>
      <c r="D1833" s="313" t="s">
        <v>449</v>
      </c>
      <c r="E1833" s="313" t="s">
        <v>13</v>
      </c>
      <c r="F1833" s="313" t="s">
        <v>11</v>
      </c>
      <c r="G1833" s="313"/>
      <c r="H1833" s="313"/>
      <c r="I1833" s="313"/>
      <c r="J1833" s="313"/>
      <c r="K1833" s="313"/>
      <c r="L1833" s="313"/>
      <c r="M1833" s="313"/>
      <c r="N1833" s="313"/>
      <c r="O1833" s="313"/>
      <c r="P1833" s="313"/>
      <c r="Q1833" s="313"/>
      <c r="R1833" s="313">
        <v>72.2</v>
      </c>
      <c r="S1833" s="313"/>
      <c r="T1833" s="313"/>
    </row>
    <row r="1834" spans="1:20" ht="15" customHeight="1">
      <c r="A1834" s="313" t="s">
        <v>269</v>
      </c>
      <c r="B1834" s="313" t="s">
        <v>316</v>
      </c>
      <c r="C1834" s="313" t="s">
        <v>7</v>
      </c>
      <c r="D1834" s="313" t="s">
        <v>449</v>
      </c>
      <c r="E1834" s="313" t="s">
        <v>13</v>
      </c>
      <c r="F1834" s="313" t="s">
        <v>11</v>
      </c>
      <c r="G1834" s="313" t="s">
        <v>449</v>
      </c>
      <c r="H1834" s="313" t="s">
        <v>738</v>
      </c>
      <c r="I1834" s="313" t="s">
        <v>251</v>
      </c>
      <c r="J1834" s="313" t="s">
        <v>709</v>
      </c>
      <c r="K1834" s="313" t="s">
        <v>702</v>
      </c>
      <c r="L1834" s="313" t="s">
        <v>739</v>
      </c>
      <c r="M1834" s="313" t="s">
        <v>48</v>
      </c>
      <c r="N1834" s="313"/>
      <c r="O1834" s="313" t="s">
        <v>364</v>
      </c>
      <c r="P1834" s="313" t="s">
        <v>699</v>
      </c>
      <c r="Q1834" s="313" t="s">
        <v>343</v>
      </c>
      <c r="R1834" s="313">
        <v>28.2</v>
      </c>
      <c r="S1834" s="313"/>
      <c r="T1834" s="313"/>
    </row>
    <row r="1835" spans="1:20" ht="15" customHeight="1">
      <c r="A1835" s="313" t="s">
        <v>269</v>
      </c>
      <c r="B1835" s="313" t="s">
        <v>312</v>
      </c>
      <c r="C1835" s="313" t="s">
        <v>7</v>
      </c>
      <c r="D1835" s="313" t="s">
        <v>449</v>
      </c>
      <c r="E1835" s="313" t="s">
        <v>13</v>
      </c>
      <c r="F1835" s="313" t="s">
        <v>11</v>
      </c>
      <c r="G1835" s="313"/>
      <c r="H1835" s="313"/>
      <c r="I1835" s="313"/>
      <c r="J1835" s="313"/>
      <c r="K1835" s="313"/>
      <c r="L1835" s="313"/>
      <c r="M1835" s="313"/>
      <c r="N1835" s="313"/>
      <c r="O1835" s="313"/>
      <c r="P1835" s="313"/>
      <c r="Q1835" s="313"/>
      <c r="R1835" s="313">
        <v>72.2</v>
      </c>
      <c r="S1835" s="313"/>
      <c r="T1835" s="313"/>
    </row>
    <row r="1836" spans="1:20" ht="15" customHeight="1">
      <c r="A1836" s="313" t="s">
        <v>269</v>
      </c>
      <c r="B1836" s="313" t="s">
        <v>315</v>
      </c>
      <c r="C1836" s="313" t="s">
        <v>7</v>
      </c>
      <c r="D1836" s="313" t="s">
        <v>449</v>
      </c>
      <c r="E1836" s="313" t="s">
        <v>13</v>
      </c>
      <c r="F1836" s="313" t="s">
        <v>11</v>
      </c>
      <c r="G1836" s="313"/>
      <c r="H1836" s="313"/>
      <c r="I1836" s="313"/>
      <c r="J1836" s="313"/>
      <c r="K1836" s="313"/>
      <c r="L1836" s="313"/>
      <c r="M1836" s="313"/>
      <c r="N1836" s="313"/>
      <c r="O1836" s="313"/>
      <c r="P1836" s="313"/>
      <c r="Q1836" s="313"/>
      <c r="R1836" s="313">
        <v>44</v>
      </c>
      <c r="S1836" s="313"/>
      <c r="T1836" s="313"/>
    </row>
    <row r="1837" spans="1:20" ht="15" customHeight="1">
      <c r="A1837" s="313" t="s">
        <v>270</v>
      </c>
      <c r="B1837" s="313" t="s">
        <v>332</v>
      </c>
      <c r="C1837" s="313" t="s">
        <v>7</v>
      </c>
      <c r="D1837" s="313" t="s">
        <v>449</v>
      </c>
      <c r="E1837" s="313" t="s">
        <v>13</v>
      </c>
      <c r="F1837" s="313" t="s">
        <v>11</v>
      </c>
      <c r="G1837" s="313"/>
      <c r="H1837" s="313"/>
      <c r="I1837" s="313"/>
      <c r="J1837" s="313"/>
      <c r="K1837" s="313"/>
      <c r="L1837" s="313"/>
      <c r="M1837" s="313"/>
      <c r="N1837" s="313"/>
      <c r="O1837" s="313"/>
      <c r="P1837" s="313"/>
      <c r="Q1837" s="313"/>
      <c r="R1837" s="313">
        <v>20.6</v>
      </c>
      <c r="S1837" s="313"/>
      <c r="T1837" s="313"/>
    </row>
    <row r="1838" spans="1:20" ht="15" customHeight="1">
      <c r="A1838" s="313" t="s">
        <v>270</v>
      </c>
      <c r="B1838" s="313" t="s">
        <v>314</v>
      </c>
      <c r="C1838" s="313" t="s">
        <v>7</v>
      </c>
      <c r="D1838" s="313" t="s">
        <v>449</v>
      </c>
      <c r="E1838" s="313" t="s">
        <v>13</v>
      </c>
      <c r="F1838" s="313" t="s">
        <v>11</v>
      </c>
      <c r="G1838" s="313"/>
      <c r="H1838" s="313"/>
      <c r="I1838" s="313"/>
      <c r="J1838" s="313"/>
      <c r="K1838" s="313"/>
      <c r="L1838" s="313"/>
      <c r="M1838" s="313"/>
      <c r="N1838" s="313"/>
      <c r="O1838" s="313"/>
      <c r="P1838" s="313"/>
      <c r="Q1838" s="313"/>
      <c r="R1838" s="313">
        <v>44</v>
      </c>
      <c r="S1838" s="313"/>
      <c r="T1838" s="313"/>
    </row>
    <row r="1839" spans="1:20" ht="15" customHeight="1">
      <c r="A1839" s="313" t="s">
        <v>270</v>
      </c>
      <c r="B1839" s="313" t="s">
        <v>317</v>
      </c>
      <c r="C1839" s="313" t="s">
        <v>7</v>
      </c>
      <c r="D1839" s="313" t="s">
        <v>449</v>
      </c>
      <c r="E1839" s="313" t="s">
        <v>13</v>
      </c>
      <c r="F1839" s="313" t="s">
        <v>11</v>
      </c>
      <c r="G1839" s="313"/>
      <c r="H1839" s="313"/>
      <c r="I1839" s="313"/>
      <c r="J1839" s="313"/>
      <c r="K1839" s="313"/>
      <c r="L1839" s="313"/>
      <c r="M1839" s="313"/>
      <c r="N1839" s="313"/>
      <c r="O1839" s="313"/>
      <c r="P1839" s="313"/>
      <c r="Q1839" s="313"/>
      <c r="R1839" s="313">
        <v>1.76</v>
      </c>
      <c r="S1839" s="313"/>
      <c r="T1839" s="313"/>
    </row>
    <row r="1840" spans="1:20" ht="15" customHeight="1">
      <c r="A1840" s="313" t="s">
        <v>270</v>
      </c>
      <c r="B1840" s="313" t="s">
        <v>318</v>
      </c>
      <c r="C1840" s="313" t="s">
        <v>7</v>
      </c>
      <c r="D1840" s="313" t="s">
        <v>449</v>
      </c>
      <c r="E1840" s="313" t="s">
        <v>13</v>
      </c>
      <c r="F1840" s="313" t="s">
        <v>11</v>
      </c>
      <c r="G1840" s="313"/>
      <c r="H1840" s="313"/>
      <c r="I1840" s="313"/>
      <c r="J1840" s="313"/>
      <c r="K1840" s="313"/>
      <c r="L1840" s="313"/>
      <c r="M1840" s="313"/>
      <c r="N1840" s="313"/>
      <c r="O1840" s="313"/>
      <c r="P1840" s="313"/>
      <c r="Q1840" s="313"/>
      <c r="R1840" s="313">
        <v>26.4</v>
      </c>
      <c r="S1840" s="313"/>
      <c r="T1840" s="313"/>
    </row>
    <row r="1841" spans="1:20" ht="15" customHeight="1">
      <c r="A1841" s="313" t="s">
        <v>270</v>
      </c>
      <c r="B1841" s="313" t="s">
        <v>313</v>
      </c>
      <c r="C1841" s="313" t="s">
        <v>7</v>
      </c>
      <c r="D1841" s="313" t="s">
        <v>449</v>
      </c>
      <c r="E1841" s="313" t="s">
        <v>13</v>
      </c>
      <c r="F1841" s="313" t="s">
        <v>11</v>
      </c>
      <c r="G1841" s="313"/>
      <c r="H1841" s="313"/>
      <c r="I1841" s="313"/>
      <c r="J1841" s="313"/>
      <c r="K1841" s="313"/>
      <c r="L1841" s="313"/>
      <c r="M1841" s="313"/>
      <c r="N1841" s="313"/>
      <c r="O1841" s="313"/>
      <c r="P1841" s="313"/>
      <c r="Q1841" s="313"/>
      <c r="R1841" s="313">
        <v>72.2</v>
      </c>
      <c r="S1841" s="313"/>
      <c r="T1841" s="313"/>
    </row>
    <row r="1842" spans="1:20" ht="15" customHeight="1">
      <c r="A1842" s="313" t="s">
        <v>270</v>
      </c>
      <c r="B1842" s="313" t="s">
        <v>316</v>
      </c>
      <c r="C1842" s="313" t="s">
        <v>7</v>
      </c>
      <c r="D1842" s="313" t="s">
        <v>449</v>
      </c>
      <c r="E1842" s="313" t="s">
        <v>13</v>
      </c>
      <c r="F1842" s="313" t="s">
        <v>11</v>
      </c>
      <c r="G1842" s="313"/>
      <c r="H1842" s="313"/>
      <c r="I1842" s="313"/>
      <c r="J1842" s="313"/>
      <c r="K1842" s="313"/>
      <c r="L1842" s="313"/>
      <c r="M1842" s="313"/>
      <c r="N1842" s="313"/>
      <c r="O1842" s="313"/>
      <c r="P1842" s="313"/>
      <c r="Q1842" s="313"/>
      <c r="R1842" s="313">
        <v>28.2</v>
      </c>
      <c r="S1842" s="313"/>
      <c r="T1842" s="313"/>
    </row>
    <row r="1843" spans="1:20" ht="15" customHeight="1">
      <c r="A1843" s="313" t="s">
        <v>270</v>
      </c>
      <c r="B1843" s="313" t="s">
        <v>312</v>
      </c>
      <c r="C1843" s="313" t="s">
        <v>7</v>
      </c>
      <c r="D1843" s="313" t="s">
        <v>449</v>
      </c>
      <c r="E1843" s="313" t="s">
        <v>13</v>
      </c>
      <c r="F1843" s="313" t="s">
        <v>11</v>
      </c>
      <c r="G1843" s="313"/>
      <c r="H1843" s="313"/>
      <c r="I1843" s="313"/>
      <c r="J1843" s="313"/>
      <c r="K1843" s="313"/>
      <c r="L1843" s="313"/>
      <c r="M1843" s="313"/>
      <c r="N1843" s="313"/>
      <c r="O1843" s="313"/>
      <c r="P1843" s="313"/>
      <c r="Q1843" s="313"/>
      <c r="R1843" s="313">
        <v>72.2</v>
      </c>
      <c r="S1843" s="313"/>
      <c r="T1843" s="313"/>
    </row>
    <row r="1844" spans="1:20" ht="15" customHeight="1">
      <c r="A1844" s="313" t="s">
        <v>270</v>
      </c>
      <c r="B1844" s="313" t="s">
        <v>315</v>
      </c>
      <c r="C1844" s="313" t="s">
        <v>7</v>
      </c>
      <c r="D1844" s="313" t="s">
        <v>449</v>
      </c>
      <c r="E1844" s="313" t="s">
        <v>13</v>
      </c>
      <c r="F1844" s="313" t="s">
        <v>11</v>
      </c>
      <c r="G1844" s="313"/>
      <c r="H1844" s="313"/>
      <c r="I1844" s="313"/>
      <c r="J1844" s="313"/>
      <c r="K1844" s="313"/>
      <c r="L1844" s="313"/>
      <c r="M1844" s="313"/>
      <c r="N1844" s="313"/>
      <c r="O1844" s="313"/>
      <c r="P1844" s="313"/>
      <c r="Q1844" s="313"/>
      <c r="R1844" s="313">
        <v>44</v>
      </c>
      <c r="S1844" s="313"/>
      <c r="T1844" s="313"/>
    </row>
    <row r="1845" spans="1:20" ht="15" customHeight="1">
      <c r="A1845" s="313" t="s">
        <v>271</v>
      </c>
      <c r="B1845" s="313" t="s">
        <v>332</v>
      </c>
      <c r="C1845" s="313" t="s">
        <v>7</v>
      </c>
      <c r="D1845" s="313" t="s">
        <v>449</v>
      </c>
      <c r="E1845" s="313" t="s">
        <v>13</v>
      </c>
      <c r="F1845" s="313" t="s">
        <v>11</v>
      </c>
      <c r="G1845" s="313"/>
      <c r="H1845" s="313"/>
      <c r="I1845" s="313"/>
      <c r="J1845" s="313"/>
      <c r="K1845" s="313"/>
      <c r="L1845" s="313"/>
      <c r="M1845" s="313"/>
      <c r="N1845" s="313"/>
      <c r="O1845" s="313"/>
      <c r="P1845" s="313"/>
      <c r="Q1845" s="313"/>
      <c r="R1845" s="313">
        <v>6.87</v>
      </c>
      <c r="S1845" s="313">
        <v>0</v>
      </c>
      <c r="T1845" s="313">
        <v>20.6</v>
      </c>
    </row>
    <row r="1846" spans="1:20" ht="15" customHeight="1">
      <c r="A1846" s="313" t="s">
        <v>271</v>
      </c>
      <c r="B1846" s="313" t="s">
        <v>314</v>
      </c>
      <c r="C1846" s="313" t="s">
        <v>7</v>
      </c>
      <c r="D1846" s="313" t="s">
        <v>449</v>
      </c>
      <c r="E1846" s="313" t="s">
        <v>13</v>
      </c>
      <c r="F1846" s="313" t="s">
        <v>11</v>
      </c>
      <c r="G1846" s="313"/>
      <c r="H1846" s="313"/>
      <c r="I1846" s="313"/>
      <c r="J1846" s="313"/>
      <c r="K1846" s="313"/>
      <c r="L1846" s="313"/>
      <c r="M1846" s="313"/>
      <c r="N1846" s="313"/>
      <c r="O1846" s="313"/>
      <c r="P1846" s="313"/>
      <c r="Q1846" s="313"/>
      <c r="R1846" s="313">
        <v>14.7</v>
      </c>
      <c r="S1846" s="313">
        <v>0</v>
      </c>
      <c r="T1846" s="313">
        <v>44</v>
      </c>
    </row>
    <row r="1847" spans="1:20" ht="15" customHeight="1">
      <c r="A1847" s="313" t="s">
        <v>271</v>
      </c>
      <c r="B1847" s="313" t="s">
        <v>317</v>
      </c>
      <c r="C1847" s="313" t="s">
        <v>7</v>
      </c>
      <c r="D1847" s="313" t="s">
        <v>449</v>
      </c>
      <c r="E1847" s="313" t="s">
        <v>13</v>
      </c>
      <c r="F1847" s="313" t="s">
        <v>11</v>
      </c>
      <c r="G1847" s="313"/>
      <c r="H1847" s="313"/>
      <c r="I1847" s="313"/>
      <c r="J1847" s="313"/>
      <c r="K1847" s="313"/>
      <c r="L1847" s="313"/>
      <c r="M1847" s="313"/>
      <c r="N1847" s="313"/>
      <c r="O1847" s="313"/>
      <c r="P1847" s="313"/>
      <c r="Q1847" s="313"/>
      <c r="R1847" s="313">
        <v>0.59</v>
      </c>
      <c r="S1847" s="313">
        <v>0</v>
      </c>
      <c r="T1847" s="313">
        <v>1.76</v>
      </c>
    </row>
    <row r="1848" spans="1:20" ht="15" customHeight="1">
      <c r="A1848" s="313" t="s">
        <v>271</v>
      </c>
      <c r="B1848" s="313" t="s">
        <v>318</v>
      </c>
      <c r="C1848" s="313" t="s">
        <v>7</v>
      </c>
      <c r="D1848" s="313" t="s">
        <v>449</v>
      </c>
      <c r="E1848" s="313" t="s">
        <v>13</v>
      </c>
      <c r="F1848" s="313" t="s">
        <v>11</v>
      </c>
      <c r="G1848" s="313"/>
      <c r="H1848" s="313"/>
      <c r="I1848" s="313"/>
      <c r="J1848" s="313"/>
      <c r="K1848" s="313"/>
      <c r="L1848" s="313"/>
      <c r="M1848" s="313"/>
      <c r="N1848" s="313"/>
      <c r="O1848" s="313"/>
      <c r="P1848" s="313"/>
      <c r="Q1848" s="313"/>
      <c r="R1848" s="313">
        <v>8.81</v>
      </c>
      <c r="S1848" s="313">
        <v>0</v>
      </c>
      <c r="T1848" s="313">
        <v>26.4</v>
      </c>
    </row>
    <row r="1849" spans="1:20" ht="15" customHeight="1">
      <c r="A1849" s="313" t="s">
        <v>271</v>
      </c>
      <c r="B1849" s="313" t="s">
        <v>313</v>
      </c>
      <c r="C1849" s="313" t="s">
        <v>7</v>
      </c>
      <c r="D1849" s="313" t="s">
        <v>449</v>
      </c>
      <c r="E1849" s="313" t="s">
        <v>13</v>
      </c>
      <c r="F1849" s="313" t="s">
        <v>11</v>
      </c>
      <c r="G1849" s="313"/>
      <c r="H1849" s="313"/>
      <c r="I1849" s="313"/>
      <c r="J1849" s="313"/>
      <c r="K1849" s="313"/>
      <c r="L1849" s="313"/>
      <c r="M1849" s="313"/>
      <c r="N1849" s="313"/>
      <c r="O1849" s="313"/>
      <c r="P1849" s="313"/>
      <c r="Q1849" s="313"/>
      <c r="R1849" s="313">
        <v>24.1</v>
      </c>
      <c r="S1849" s="313">
        <v>0</v>
      </c>
      <c r="T1849" s="313">
        <v>44</v>
      </c>
    </row>
    <row r="1850" spans="1:20" ht="15" customHeight="1">
      <c r="A1850" s="313" t="s">
        <v>271</v>
      </c>
      <c r="B1850" s="313" t="s">
        <v>316</v>
      </c>
      <c r="C1850" s="313" t="s">
        <v>7</v>
      </c>
      <c r="D1850" s="313" t="s">
        <v>449</v>
      </c>
      <c r="E1850" s="313" t="s">
        <v>13</v>
      </c>
      <c r="F1850" s="313" t="s">
        <v>11</v>
      </c>
      <c r="G1850" s="313"/>
      <c r="H1850" s="313"/>
      <c r="I1850" s="313"/>
      <c r="J1850" s="313"/>
      <c r="K1850" s="313"/>
      <c r="L1850" s="313"/>
      <c r="M1850" s="313"/>
      <c r="N1850" s="313"/>
      <c r="O1850" s="313"/>
      <c r="P1850" s="313"/>
      <c r="Q1850" s="313"/>
      <c r="R1850" s="313">
        <v>9.39</v>
      </c>
      <c r="S1850" s="313">
        <v>0</v>
      </c>
      <c r="T1850" s="313">
        <v>26.4</v>
      </c>
    </row>
    <row r="1851" spans="1:20" ht="15" customHeight="1">
      <c r="A1851" s="313" t="s">
        <v>271</v>
      </c>
      <c r="B1851" s="313" t="s">
        <v>312</v>
      </c>
      <c r="C1851" s="313" t="s">
        <v>7</v>
      </c>
      <c r="D1851" s="313" t="s">
        <v>449</v>
      </c>
      <c r="E1851" s="313" t="s">
        <v>13</v>
      </c>
      <c r="F1851" s="313" t="s">
        <v>11</v>
      </c>
      <c r="G1851" s="313"/>
      <c r="H1851" s="313"/>
      <c r="I1851" s="313"/>
      <c r="J1851" s="313"/>
      <c r="K1851" s="313"/>
      <c r="L1851" s="313"/>
      <c r="M1851" s="313"/>
      <c r="N1851" s="313"/>
      <c r="O1851" s="313"/>
      <c r="P1851" s="313"/>
      <c r="Q1851" s="313"/>
      <c r="R1851" s="313">
        <v>24.1</v>
      </c>
      <c r="S1851" s="313">
        <v>0</v>
      </c>
      <c r="T1851" s="313">
        <v>44</v>
      </c>
    </row>
    <row r="1852" spans="1:20" ht="15" customHeight="1">
      <c r="A1852" s="313" t="s">
        <v>271</v>
      </c>
      <c r="B1852" s="313" t="s">
        <v>315</v>
      </c>
      <c r="C1852" s="313" t="s">
        <v>7</v>
      </c>
      <c r="D1852" s="313" t="s">
        <v>449</v>
      </c>
      <c r="E1852" s="313" t="s">
        <v>13</v>
      </c>
      <c r="F1852" s="313" t="s">
        <v>11</v>
      </c>
      <c r="G1852" s="313"/>
      <c r="H1852" s="313"/>
      <c r="I1852" s="313"/>
      <c r="J1852" s="313"/>
      <c r="K1852" s="313"/>
      <c r="L1852" s="313"/>
      <c r="M1852" s="313"/>
      <c r="N1852" s="313"/>
      <c r="O1852" s="313"/>
      <c r="P1852" s="313"/>
      <c r="Q1852" s="313"/>
      <c r="R1852" s="313">
        <v>14.7</v>
      </c>
      <c r="S1852" s="313">
        <v>0</v>
      </c>
      <c r="T1852" s="313">
        <v>44</v>
      </c>
    </row>
    <row r="1853" spans="1:20" ht="15" customHeight="1">
      <c r="A1853" s="313" t="s">
        <v>272</v>
      </c>
      <c r="B1853" s="313" t="s">
        <v>332</v>
      </c>
      <c r="C1853" s="313" t="s">
        <v>7</v>
      </c>
      <c r="D1853" s="313" t="s">
        <v>449</v>
      </c>
      <c r="E1853" s="313" t="s">
        <v>13</v>
      </c>
      <c r="F1853" s="313" t="s">
        <v>11</v>
      </c>
      <c r="G1853" s="313"/>
      <c r="H1853" s="313"/>
      <c r="I1853" s="313"/>
      <c r="J1853" s="313"/>
      <c r="K1853" s="313"/>
      <c r="L1853" s="313"/>
      <c r="M1853" s="313"/>
      <c r="N1853" s="313"/>
      <c r="O1853" s="313"/>
      <c r="P1853" s="313"/>
      <c r="Q1853" s="313"/>
      <c r="R1853" s="313">
        <v>6.87</v>
      </c>
      <c r="S1853" s="313">
        <v>0</v>
      </c>
      <c r="T1853" s="313">
        <v>20.6</v>
      </c>
    </row>
    <row r="1854" spans="1:20" ht="15" customHeight="1">
      <c r="A1854" s="313" t="s">
        <v>272</v>
      </c>
      <c r="B1854" s="313" t="s">
        <v>314</v>
      </c>
      <c r="C1854" s="313" t="s">
        <v>7</v>
      </c>
      <c r="D1854" s="313" t="s">
        <v>449</v>
      </c>
      <c r="E1854" s="313" t="s">
        <v>13</v>
      </c>
      <c r="F1854" s="313" t="s">
        <v>11</v>
      </c>
      <c r="G1854" s="313"/>
      <c r="H1854" s="313"/>
      <c r="I1854" s="313"/>
      <c r="J1854" s="313"/>
      <c r="K1854" s="313"/>
      <c r="L1854" s="313"/>
      <c r="M1854" s="313"/>
      <c r="N1854" s="313"/>
      <c r="O1854" s="313"/>
      <c r="P1854" s="313"/>
      <c r="Q1854" s="313"/>
      <c r="R1854" s="313">
        <v>14.7</v>
      </c>
      <c r="S1854" s="313">
        <v>0</v>
      </c>
      <c r="T1854" s="313">
        <v>44</v>
      </c>
    </row>
    <row r="1855" spans="1:20" ht="15" customHeight="1">
      <c r="A1855" s="313" t="s">
        <v>272</v>
      </c>
      <c r="B1855" s="313" t="s">
        <v>317</v>
      </c>
      <c r="C1855" s="313" t="s">
        <v>7</v>
      </c>
      <c r="D1855" s="313" t="s">
        <v>449</v>
      </c>
      <c r="E1855" s="313" t="s">
        <v>13</v>
      </c>
      <c r="F1855" s="313" t="s">
        <v>11</v>
      </c>
      <c r="G1855" s="313"/>
      <c r="H1855" s="313"/>
      <c r="I1855" s="313"/>
      <c r="J1855" s="313"/>
      <c r="K1855" s="313"/>
      <c r="L1855" s="313"/>
      <c r="M1855" s="313"/>
      <c r="N1855" s="313"/>
      <c r="O1855" s="313"/>
      <c r="P1855" s="313"/>
      <c r="Q1855" s="313"/>
      <c r="R1855" s="313">
        <v>0.59</v>
      </c>
      <c r="S1855" s="313">
        <v>0</v>
      </c>
      <c r="T1855" s="313">
        <v>1.76</v>
      </c>
    </row>
    <row r="1856" spans="1:20" ht="15" customHeight="1">
      <c r="A1856" s="313" t="s">
        <v>272</v>
      </c>
      <c r="B1856" s="313" t="s">
        <v>318</v>
      </c>
      <c r="C1856" s="313" t="s">
        <v>7</v>
      </c>
      <c r="D1856" s="313" t="s">
        <v>449</v>
      </c>
      <c r="E1856" s="313" t="s">
        <v>13</v>
      </c>
      <c r="F1856" s="313" t="s">
        <v>11</v>
      </c>
      <c r="G1856" s="313"/>
      <c r="H1856" s="313"/>
      <c r="I1856" s="313"/>
      <c r="J1856" s="313"/>
      <c r="K1856" s="313"/>
      <c r="L1856" s="313"/>
      <c r="M1856" s="313"/>
      <c r="N1856" s="313"/>
      <c r="O1856" s="313"/>
      <c r="P1856" s="313"/>
      <c r="Q1856" s="313"/>
      <c r="R1856" s="313">
        <v>8.81</v>
      </c>
      <c r="S1856" s="313">
        <v>0</v>
      </c>
      <c r="T1856" s="313">
        <v>26.4</v>
      </c>
    </row>
    <row r="1857" spans="1:20" ht="15" customHeight="1">
      <c r="A1857" s="313" t="s">
        <v>272</v>
      </c>
      <c r="B1857" s="313" t="s">
        <v>313</v>
      </c>
      <c r="C1857" s="313" t="s">
        <v>7</v>
      </c>
      <c r="D1857" s="313" t="s">
        <v>449</v>
      </c>
      <c r="E1857" s="313" t="s">
        <v>13</v>
      </c>
      <c r="F1857" s="313" t="s">
        <v>11</v>
      </c>
      <c r="G1857" s="313"/>
      <c r="H1857" s="313"/>
      <c r="I1857" s="313"/>
      <c r="J1857" s="313"/>
      <c r="K1857" s="313"/>
      <c r="L1857" s="313"/>
      <c r="M1857" s="313"/>
      <c r="N1857" s="313"/>
      <c r="O1857" s="313"/>
      <c r="P1857" s="313"/>
      <c r="Q1857" s="313"/>
      <c r="R1857" s="313">
        <v>24.1</v>
      </c>
      <c r="S1857" s="313">
        <v>0</v>
      </c>
      <c r="T1857" s="313">
        <v>44</v>
      </c>
    </row>
    <row r="1858" spans="1:20" ht="15" customHeight="1">
      <c r="A1858" s="313" t="s">
        <v>272</v>
      </c>
      <c r="B1858" s="313" t="s">
        <v>316</v>
      </c>
      <c r="C1858" s="313" t="s">
        <v>7</v>
      </c>
      <c r="D1858" s="313" t="s">
        <v>449</v>
      </c>
      <c r="E1858" s="313" t="s">
        <v>13</v>
      </c>
      <c r="F1858" s="313" t="s">
        <v>11</v>
      </c>
      <c r="G1858" s="313"/>
      <c r="H1858" s="313"/>
      <c r="I1858" s="313"/>
      <c r="J1858" s="313"/>
      <c r="K1858" s="313"/>
      <c r="L1858" s="313"/>
      <c r="M1858" s="313"/>
      <c r="N1858" s="313"/>
      <c r="O1858" s="313"/>
      <c r="P1858" s="313"/>
      <c r="Q1858" s="313"/>
      <c r="R1858" s="313">
        <v>9.39</v>
      </c>
      <c r="S1858" s="313">
        <v>0</v>
      </c>
      <c r="T1858" s="313">
        <v>26.4</v>
      </c>
    </row>
    <row r="1859" spans="1:20" ht="15" customHeight="1">
      <c r="A1859" s="313" t="s">
        <v>272</v>
      </c>
      <c r="B1859" s="313" t="s">
        <v>312</v>
      </c>
      <c r="C1859" s="313" t="s">
        <v>7</v>
      </c>
      <c r="D1859" s="313" t="s">
        <v>449</v>
      </c>
      <c r="E1859" s="313" t="s">
        <v>13</v>
      </c>
      <c r="F1859" s="313" t="s">
        <v>11</v>
      </c>
      <c r="G1859" s="313"/>
      <c r="H1859" s="313"/>
      <c r="I1859" s="313"/>
      <c r="J1859" s="313"/>
      <c r="K1859" s="313"/>
      <c r="L1859" s="313"/>
      <c r="M1859" s="313"/>
      <c r="N1859" s="313"/>
      <c r="O1859" s="313"/>
      <c r="P1859" s="313"/>
      <c r="Q1859" s="313"/>
      <c r="R1859" s="313">
        <v>24.1</v>
      </c>
      <c r="S1859" s="313">
        <v>0</v>
      </c>
      <c r="T1859" s="313">
        <v>44</v>
      </c>
    </row>
    <row r="1860" spans="1:20" ht="15" customHeight="1">
      <c r="A1860" s="313" t="s">
        <v>272</v>
      </c>
      <c r="B1860" s="313" t="s">
        <v>315</v>
      </c>
      <c r="C1860" s="313" t="s">
        <v>7</v>
      </c>
      <c r="D1860" s="313" t="s">
        <v>449</v>
      </c>
      <c r="E1860" s="313" t="s">
        <v>13</v>
      </c>
      <c r="F1860" s="313" t="s">
        <v>11</v>
      </c>
      <c r="G1860" s="313"/>
      <c r="H1860" s="313"/>
      <c r="I1860" s="313"/>
      <c r="J1860" s="313"/>
      <c r="K1860" s="313"/>
      <c r="L1860" s="313"/>
      <c r="M1860" s="313"/>
      <c r="N1860" s="313"/>
      <c r="O1860" s="313"/>
      <c r="P1860" s="313"/>
      <c r="Q1860" s="313"/>
      <c r="R1860" s="313">
        <v>14.7</v>
      </c>
      <c r="S1860" s="313">
        <v>0</v>
      </c>
      <c r="T1860" s="313">
        <v>44</v>
      </c>
    </row>
    <row r="1861" spans="1:20" ht="15" customHeight="1">
      <c r="A1861" s="313" t="s">
        <v>273</v>
      </c>
      <c r="B1861" s="313" t="s">
        <v>332</v>
      </c>
      <c r="C1861" s="313" t="s">
        <v>7</v>
      </c>
      <c r="D1861" s="313" t="s">
        <v>449</v>
      </c>
      <c r="E1861" s="313" t="s">
        <v>13</v>
      </c>
      <c r="F1861" s="313" t="s">
        <v>11</v>
      </c>
      <c r="G1861" s="313"/>
      <c r="H1861" s="313"/>
      <c r="I1861" s="313"/>
      <c r="J1861" s="313"/>
      <c r="K1861" s="313"/>
      <c r="L1861" s="313"/>
      <c r="M1861" s="313"/>
      <c r="N1861" s="313"/>
      <c r="O1861" s="313"/>
      <c r="P1861" s="313"/>
      <c r="Q1861" s="313"/>
      <c r="R1861" s="313">
        <v>6.87</v>
      </c>
      <c r="S1861" s="313">
        <v>0</v>
      </c>
      <c r="T1861" s="313">
        <v>20.6</v>
      </c>
    </row>
    <row r="1862" spans="1:20" ht="15" customHeight="1">
      <c r="A1862" s="313" t="s">
        <v>273</v>
      </c>
      <c r="B1862" s="313" t="s">
        <v>314</v>
      </c>
      <c r="C1862" s="313" t="s">
        <v>7</v>
      </c>
      <c r="D1862" s="313" t="s">
        <v>449</v>
      </c>
      <c r="E1862" s="313" t="s">
        <v>13</v>
      </c>
      <c r="F1862" s="313" t="s">
        <v>11</v>
      </c>
      <c r="G1862" s="313"/>
      <c r="H1862" s="313"/>
      <c r="I1862" s="313"/>
      <c r="J1862" s="313"/>
      <c r="K1862" s="313"/>
      <c r="L1862" s="313"/>
      <c r="M1862" s="313"/>
      <c r="N1862" s="313"/>
      <c r="O1862" s="313"/>
      <c r="P1862" s="313"/>
      <c r="Q1862" s="313"/>
      <c r="R1862" s="313">
        <v>14.7</v>
      </c>
      <c r="S1862" s="313">
        <v>0</v>
      </c>
      <c r="T1862" s="313">
        <v>44</v>
      </c>
    </row>
    <row r="1863" spans="1:20" ht="15" customHeight="1">
      <c r="A1863" s="313" t="s">
        <v>273</v>
      </c>
      <c r="B1863" s="313" t="s">
        <v>317</v>
      </c>
      <c r="C1863" s="313" t="s">
        <v>7</v>
      </c>
      <c r="D1863" s="313" t="s">
        <v>449</v>
      </c>
      <c r="E1863" s="313" t="s">
        <v>13</v>
      </c>
      <c r="F1863" s="313" t="s">
        <v>11</v>
      </c>
      <c r="G1863" s="313"/>
      <c r="H1863" s="313"/>
      <c r="I1863" s="313"/>
      <c r="J1863" s="313"/>
      <c r="K1863" s="313"/>
      <c r="L1863" s="313"/>
      <c r="M1863" s="313"/>
      <c r="N1863" s="313"/>
      <c r="O1863" s="313"/>
      <c r="P1863" s="313"/>
      <c r="Q1863" s="313"/>
      <c r="R1863" s="313">
        <v>0.59</v>
      </c>
      <c r="S1863" s="313">
        <v>0</v>
      </c>
      <c r="T1863" s="313">
        <v>1.76</v>
      </c>
    </row>
    <row r="1864" spans="1:20" ht="15" customHeight="1">
      <c r="A1864" s="313" t="s">
        <v>273</v>
      </c>
      <c r="B1864" s="313" t="s">
        <v>318</v>
      </c>
      <c r="C1864" s="313" t="s">
        <v>7</v>
      </c>
      <c r="D1864" s="313" t="s">
        <v>449</v>
      </c>
      <c r="E1864" s="313" t="s">
        <v>13</v>
      </c>
      <c r="F1864" s="313" t="s">
        <v>11</v>
      </c>
      <c r="G1864" s="313"/>
      <c r="H1864" s="313"/>
      <c r="I1864" s="313"/>
      <c r="J1864" s="313"/>
      <c r="K1864" s="313"/>
      <c r="L1864" s="313"/>
      <c r="M1864" s="313"/>
      <c r="N1864" s="313"/>
      <c r="O1864" s="313"/>
      <c r="P1864" s="313"/>
      <c r="Q1864" s="313"/>
      <c r="R1864" s="313">
        <v>8.81</v>
      </c>
      <c r="S1864" s="313">
        <v>0</v>
      </c>
      <c r="T1864" s="313">
        <v>26.4</v>
      </c>
    </row>
    <row r="1865" spans="1:20" ht="15" customHeight="1">
      <c r="A1865" s="313" t="s">
        <v>273</v>
      </c>
      <c r="B1865" s="313" t="s">
        <v>313</v>
      </c>
      <c r="C1865" s="313" t="s">
        <v>7</v>
      </c>
      <c r="D1865" s="313" t="s">
        <v>449</v>
      </c>
      <c r="E1865" s="313" t="s">
        <v>13</v>
      </c>
      <c r="F1865" s="313" t="s">
        <v>11</v>
      </c>
      <c r="G1865" s="313"/>
      <c r="H1865" s="313"/>
      <c r="I1865" s="313"/>
      <c r="J1865" s="313"/>
      <c r="K1865" s="313"/>
      <c r="L1865" s="313"/>
      <c r="M1865" s="313"/>
      <c r="N1865" s="313"/>
      <c r="O1865" s="313"/>
      <c r="P1865" s="313"/>
      <c r="Q1865" s="313"/>
      <c r="R1865" s="313">
        <v>24.1</v>
      </c>
      <c r="S1865" s="313">
        <v>0</v>
      </c>
      <c r="T1865" s="313">
        <v>44</v>
      </c>
    </row>
    <row r="1866" spans="1:20" ht="15" customHeight="1">
      <c r="A1866" s="313" t="s">
        <v>273</v>
      </c>
      <c r="B1866" s="313" t="s">
        <v>316</v>
      </c>
      <c r="C1866" s="313" t="s">
        <v>7</v>
      </c>
      <c r="D1866" s="313" t="s">
        <v>449</v>
      </c>
      <c r="E1866" s="313" t="s">
        <v>13</v>
      </c>
      <c r="F1866" s="313" t="s">
        <v>11</v>
      </c>
      <c r="G1866" s="313"/>
      <c r="H1866" s="313"/>
      <c r="I1866" s="313"/>
      <c r="J1866" s="313"/>
      <c r="K1866" s="313"/>
      <c r="L1866" s="313"/>
      <c r="M1866" s="313"/>
      <c r="N1866" s="313"/>
      <c r="O1866" s="313"/>
      <c r="P1866" s="313"/>
      <c r="Q1866" s="313"/>
      <c r="R1866" s="313">
        <v>9.39</v>
      </c>
      <c r="S1866" s="313">
        <v>0</v>
      </c>
      <c r="T1866" s="313">
        <v>26.4</v>
      </c>
    </row>
    <row r="1867" spans="1:20" ht="15" customHeight="1">
      <c r="A1867" s="313" t="s">
        <v>273</v>
      </c>
      <c r="B1867" s="313" t="s">
        <v>312</v>
      </c>
      <c r="C1867" s="313" t="s">
        <v>7</v>
      </c>
      <c r="D1867" s="313" t="s">
        <v>449</v>
      </c>
      <c r="E1867" s="313" t="s">
        <v>13</v>
      </c>
      <c r="F1867" s="313" t="s">
        <v>11</v>
      </c>
      <c r="G1867" s="313"/>
      <c r="H1867" s="313"/>
      <c r="I1867" s="313"/>
      <c r="J1867" s="313"/>
      <c r="K1867" s="313"/>
      <c r="L1867" s="313"/>
      <c r="M1867" s="313"/>
      <c r="N1867" s="313"/>
      <c r="O1867" s="313"/>
      <c r="P1867" s="313"/>
      <c r="Q1867" s="313"/>
      <c r="R1867" s="313">
        <v>24.1</v>
      </c>
      <c r="S1867" s="313">
        <v>0</v>
      </c>
      <c r="T1867" s="313">
        <v>44</v>
      </c>
    </row>
    <row r="1868" spans="1:20" ht="15" customHeight="1">
      <c r="A1868" s="313" t="s">
        <v>273</v>
      </c>
      <c r="B1868" s="313" t="s">
        <v>315</v>
      </c>
      <c r="C1868" s="313" t="s">
        <v>7</v>
      </c>
      <c r="D1868" s="313" t="s">
        <v>449</v>
      </c>
      <c r="E1868" s="313" t="s">
        <v>13</v>
      </c>
      <c r="F1868" s="313" t="s">
        <v>11</v>
      </c>
      <c r="G1868" s="313"/>
      <c r="H1868" s="313"/>
      <c r="I1868" s="313"/>
      <c r="J1868" s="313"/>
      <c r="K1868" s="313"/>
      <c r="L1868" s="313"/>
      <c r="M1868" s="313"/>
      <c r="N1868" s="313"/>
      <c r="O1868" s="313"/>
      <c r="P1868" s="313"/>
      <c r="Q1868" s="313"/>
      <c r="R1868" s="313">
        <v>14.7</v>
      </c>
      <c r="S1868" s="313">
        <v>0</v>
      </c>
      <c r="T1868" s="313">
        <v>44</v>
      </c>
    </row>
    <row r="1869" spans="1:20" ht="15" customHeight="1">
      <c r="A1869" s="313" t="s">
        <v>274</v>
      </c>
      <c r="B1869" s="313" t="s">
        <v>332</v>
      </c>
      <c r="C1869" s="313" t="s">
        <v>7</v>
      </c>
      <c r="D1869" s="313" t="s">
        <v>449</v>
      </c>
      <c r="E1869" s="313" t="s">
        <v>13</v>
      </c>
      <c r="F1869" s="313" t="s">
        <v>11</v>
      </c>
      <c r="G1869" s="313"/>
      <c r="H1869" s="313"/>
      <c r="I1869" s="313"/>
      <c r="J1869" s="313"/>
      <c r="K1869" s="313"/>
      <c r="L1869" s="313"/>
      <c r="M1869" s="313"/>
      <c r="N1869" s="313"/>
      <c r="O1869" s="313"/>
      <c r="P1869" s="313"/>
      <c r="Q1869" s="313"/>
      <c r="R1869" s="313">
        <v>6.87</v>
      </c>
      <c r="S1869" s="313">
        <v>0</v>
      </c>
      <c r="T1869" s="313">
        <v>20.6</v>
      </c>
    </row>
    <row r="1870" spans="1:20" ht="15" customHeight="1">
      <c r="A1870" s="313" t="s">
        <v>274</v>
      </c>
      <c r="B1870" s="313" t="s">
        <v>314</v>
      </c>
      <c r="C1870" s="313" t="s">
        <v>7</v>
      </c>
      <c r="D1870" s="313" t="s">
        <v>449</v>
      </c>
      <c r="E1870" s="313" t="s">
        <v>13</v>
      </c>
      <c r="F1870" s="313" t="s">
        <v>11</v>
      </c>
      <c r="G1870" s="313"/>
      <c r="H1870" s="313"/>
      <c r="I1870" s="313"/>
      <c r="J1870" s="313"/>
      <c r="K1870" s="313"/>
      <c r="L1870" s="313"/>
      <c r="M1870" s="313"/>
      <c r="N1870" s="313"/>
      <c r="O1870" s="313"/>
      <c r="P1870" s="313"/>
      <c r="Q1870" s="313"/>
      <c r="R1870" s="313">
        <v>14.7</v>
      </c>
      <c r="S1870" s="313">
        <v>0</v>
      </c>
      <c r="T1870" s="313">
        <v>44</v>
      </c>
    </row>
    <row r="1871" spans="1:20" ht="15" customHeight="1">
      <c r="A1871" s="313" t="s">
        <v>274</v>
      </c>
      <c r="B1871" s="313" t="s">
        <v>317</v>
      </c>
      <c r="C1871" s="313" t="s">
        <v>7</v>
      </c>
      <c r="D1871" s="313" t="s">
        <v>449</v>
      </c>
      <c r="E1871" s="313" t="s">
        <v>13</v>
      </c>
      <c r="F1871" s="313" t="s">
        <v>11</v>
      </c>
      <c r="G1871" s="313"/>
      <c r="H1871" s="313"/>
      <c r="I1871" s="313"/>
      <c r="J1871" s="313"/>
      <c r="K1871" s="313"/>
      <c r="L1871" s="313"/>
      <c r="M1871" s="313"/>
      <c r="N1871" s="313"/>
      <c r="O1871" s="313"/>
      <c r="P1871" s="313"/>
      <c r="Q1871" s="313"/>
      <c r="R1871" s="313">
        <v>0.59</v>
      </c>
      <c r="S1871" s="313">
        <v>0</v>
      </c>
      <c r="T1871" s="313">
        <v>1.76</v>
      </c>
    </row>
    <row r="1872" spans="1:20" ht="15" customHeight="1">
      <c r="A1872" s="313" t="s">
        <v>274</v>
      </c>
      <c r="B1872" s="313" t="s">
        <v>318</v>
      </c>
      <c r="C1872" s="313" t="s">
        <v>7</v>
      </c>
      <c r="D1872" s="313" t="s">
        <v>449</v>
      </c>
      <c r="E1872" s="313" t="s">
        <v>13</v>
      </c>
      <c r="F1872" s="313" t="s">
        <v>11</v>
      </c>
      <c r="G1872" s="313"/>
      <c r="H1872" s="313"/>
      <c r="I1872" s="313"/>
      <c r="J1872" s="313"/>
      <c r="K1872" s="313"/>
      <c r="L1872" s="313"/>
      <c r="M1872" s="313"/>
      <c r="N1872" s="313"/>
      <c r="O1872" s="313"/>
      <c r="P1872" s="313"/>
      <c r="Q1872" s="313"/>
      <c r="R1872" s="313">
        <v>8.81</v>
      </c>
      <c r="S1872" s="313">
        <v>0</v>
      </c>
      <c r="T1872" s="313">
        <v>26.4</v>
      </c>
    </row>
    <row r="1873" spans="1:20" ht="15" customHeight="1">
      <c r="A1873" s="313" t="s">
        <v>274</v>
      </c>
      <c r="B1873" s="313" t="s">
        <v>313</v>
      </c>
      <c r="C1873" s="313" t="s">
        <v>7</v>
      </c>
      <c r="D1873" s="313" t="s">
        <v>449</v>
      </c>
      <c r="E1873" s="313" t="s">
        <v>13</v>
      </c>
      <c r="F1873" s="313" t="s">
        <v>11</v>
      </c>
      <c r="G1873" s="313"/>
      <c r="H1873" s="313"/>
      <c r="I1873" s="313"/>
      <c r="J1873" s="313"/>
      <c r="K1873" s="313"/>
      <c r="L1873" s="313"/>
      <c r="M1873" s="313"/>
      <c r="N1873" s="313"/>
      <c r="O1873" s="313"/>
      <c r="P1873" s="313"/>
      <c r="Q1873" s="313"/>
      <c r="R1873" s="313">
        <v>24.1</v>
      </c>
      <c r="S1873" s="313">
        <v>0</v>
      </c>
      <c r="T1873" s="313">
        <v>44</v>
      </c>
    </row>
    <row r="1874" spans="1:20" ht="15" customHeight="1">
      <c r="A1874" s="313" t="s">
        <v>274</v>
      </c>
      <c r="B1874" s="313" t="s">
        <v>316</v>
      </c>
      <c r="C1874" s="313" t="s">
        <v>7</v>
      </c>
      <c r="D1874" s="313" t="s">
        <v>449</v>
      </c>
      <c r="E1874" s="313" t="s">
        <v>13</v>
      </c>
      <c r="F1874" s="313" t="s">
        <v>11</v>
      </c>
      <c r="G1874" s="313"/>
      <c r="H1874" s="313"/>
      <c r="I1874" s="313"/>
      <c r="J1874" s="313"/>
      <c r="K1874" s="313"/>
      <c r="L1874" s="313"/>
      <c r="M1874" s="313"/>
      <c r="N1874" s="313"/>
      <c r="O1874" s="313"/>
      <c r="P1874" s="313"/>
      <c r="Q1874" s="313"/>
      <c r="R1874" s="313">
        <v>9.39</v>
      </c>
      <c r="S1874" s="313">
        <v>0</v>
      </c>
      <c r="T1874" s="313">
        <v>26.4</v>
      </c>
    </row>
    <row r="1875" spans="1:20" ht="15" customHeight="1">
      <c r="A1875" s="313" t="s">
        <v>274</v>
      </c>
      <c r="B1875" s="313" t="s">
        <v>312</v>
      </c>
      <c r="C1875" s="313" t="s">
        <v>7</v>
      </c>
      <c r="D1875" s="313" t="s">
        <v>449</v>
      </c>
      <c r="E1875" s="313" t="s">
        <v>13</v>
      </c>
      <c r="F1875" s="313" t="s">
        <v>11</v>
      </c>
      <c r="G1875" s="313"/>
      <c r="H1875" s="313"/>
      <c r="I1875" s="313"/>
      <c r="J1875" s="313"/>
      <c r="K1875" s="313"/>
      <c r="L1875" s="313"/>
      <c r="M1875" s="313"/>
      <c r="N1875" s="313"/>
      <c r="O1875" s="313"/>
      <c r="P1875" s="313"/>
      <c r="Q1875" s="313"/>
      <c r="R1875" s="313">
        <v>24.1</v>
      </c>
      <c r="S1875" s="313">
        <v>0</v>
      </c>
      <c r="T1875" s="313">
        <v>44</v>
      </c>
    </row>
    <row r="1876" spans="1:20" ht="15" customHeight="1">
      <c r="A1876" s="313" t="s">
        <v>274</v>
      </c>
      <c r="B1876" s="313" t="s">
        <v>315</v>
      </c>
      <c r="C1876" s="313" t="s">
        <v>7</v>
      </c>
      <c r="D1876" s="313" t="s">
        <v>449</v>
      </c>
      <c r="E1876" s="313" t="s">
        <v>13</v>
      </c>
      <c r="F1876" s="313" t="s">
        <v>11</v>
      </c>
      <c r="G1876" s="313"/>
      <c r="H1876" s="313"/>
      <c r="I1876" s="313"/>
      <c r="J1876" s="313"/>
      <c r="K1876" s="313"/>
      <c r="L1876" s="313"/>
      <c r="M1876" s="313"/>
      <c r="N1876" s="313"/>
      <c r="O1876" s="313"/>
      <c r="P1876" s="313"/>
      <c r="Q1876" s="313"/>
      <c r="R1876" s="313">
        <v>14.7</v>
      </c>
      <c r="S1876" s="313">
        <v>0</v>
      </c>
      <c r="T1876" s="313">
        <v>44</v>
      </c>
    </row>
    <row r="1877" spans="1:20" ht="15" customHeight="1">
      <c r="A1877" s="313" t="s">
        <v>275</v>
      </c>
      <c r="B1877" s="313" t="s">
        <v>332</v>
      </c>
      <c r="C1877" s="313" t="s">
        <v>7</v>
      </c>
      <c r="D1877" s="313" t="s">
        <v>449</v>
      </c>
      <c r="E1877" s="313" t="s">
        <v>13</v>
      </c>
      <c r="F1877" s="313" t="s">
        <v>11</v>
      </c>
      <c r="G1877" s="313"/>
      <c r="H1877" s="313"/>
      <c r="I1877" s="313"/>
      <c r="J1877" s="313"/>
      <c r="K1877" s="313"/>
      <c r="L1877" s="313"/>
      <c r="M1877" s="313"/>
      <c r="N1877" s="313"/>
      <c r="O1877" s="313"/>
      <c r="P1877" s="313"/>
      <c r="Q1877" s="313"/>
      <c r="R1877" s="313">
        <v>6.86</v>
      </c>
      <c r="S1877" s="313">
        <v>0</v>
      </c>
      <c r="T1877" s="313">
        <v>20.6</v>
      </c>
    </row>
    <row r="1878" spans="1:20" ht="15" customHeight="1">
      <c r="A1878" s="313" t="s">
        <v>275</v>
      </c>
      <c r="B1878" s="313" t="s">
        <v>314</v>
      </c>
      <c r="C1878" s="313" t="s">
        <v>7</v>
      </c>
      <c r="D1878" s="313" t="s">
        <v>449</v>
      </c>
      <c r="E1878" s="313" t="s">
        <v>13</v>
      </c>
      <c r="F1878" s="313" t="s">
        <v>11</v>
      </c>
      <c r="G1878" s="313"/>
      <c r="H1878" s="313"/>
      <c r="I1878" s="313"/>
      <c r="J1878" s="313"/>
      <c r="K1878" s="313"/>
      <c r="L1878" s="313"/>
      <c r="M1878" s="313"/>
      <c r="N1878" s="313"/>
      <c r="O1878" s="313"/>
      <c r="P1878" s="313"/>
      <c r="Q1878" s="313"/>
      <c r="R1878" s="313">
        <v>14.7</v>
      </c>
      <c r="S1878" s="313">
        <v>0</v>
      </c>
      <c r="T1878" s="313">
        <v>44</v>
      </c>
    </row>
    <row r="1879" spans="1:20" ht="15" customHeight="1">
      <c r="A1879" s="313" t="s">
        <v>275</v>
      </c>
      <c r="B1879" s="313" t="s">
        <v>317</v>
      </c>
      <c r="C1879" s="313" t="s">
        <v>7</v>
      </c>
      <c r="D1879" s="313" t="s">
        <v>449</v>
      </c>
      <c r="E1879" s="313" t="s">
        <v>13</v>
      </c>
      <c r="F1879" s="313" t="s">
        <v>11</v>
      </c>
      <c r="G1879" s="313"/>
      <c r="H1879" s="313"/>
      <c r="I1879" s="313"/>
      <c r="J1879" s="313"/>
      <c r="K1879" s="313"/>
      <c r="L1879" s="313"/>
      <c r="M1879" s="313"/>
      <c r="N1879" s="313"/>
      <c r="O1879" s="313"/>
      <c r="P1879" s="313"/>
      <c r="Q1879" s="313"/>
      <c r="R1879" s="313">
        <v>0.59</v>
      </c>
      <c r="S1879" s="313">
        <v>0</v>
      </c>
      <c r="T1879" s="313">
        <v>1.76</v>
      </c>
    </row>
    <row r="1880" spans="1:20" ht="15" customHeight="1">
      <c r="A1880" s="313" t="s">
        <v>275</v>
      </c>
      <c r="B1880" s="313" t="s">
        <v>318</v>
      </c>
      <c r="C1880" s="313" t="s">
        <v>7</v>
      </c>
      <c r="D1880" s="313" t="s">
        <v>449</v>
      </c>
      <c r="E1880" s="313" t="s">
        <v>13</v>
      </c>
      <c r="F1880" s="313" t="s">
        <v>11</v>
      </c>
      <c r="G1880" s="313"/>
      <c r="H1880" s="313"/>
      <c r="I1880" s="313"/>
      <c r="J1880" s="313"/>
      <c r="K1880" s="313"/>
      <c r="L1880" s="313"/>
      <c r="M1880" s="313"/>
      <c r="N1880" s="313"/>
      <c r="O1880" s="313"/>
      <c r="P1880" s="313"/>
      <c r="Q1880" s="313"/>
      <c r="R1880" s="313">
        <v>8.81</v>
      </c>
      <c r="S1880" s="313">
        <v>0</v>
      </c>
      <c r="T1880" s="313">
        <v>26.4</v>
      </c>
    </row>
    <row r="1881" spans="1:20" ht="15" customHeight="1">
      <c r="A1881" s="313" t="s">
        <v>275</v>
      </c>
      <c r="B1881" s="313" t="s">
        <v>313</v>
      </c>
      <c r="C1881" s="313" t="s">
        <v>7</v>
      </c>
      <c r="D1881" s="313" t="s">
        <v>449</v>
      </c>
      <c r="E1881" s="313" t="s">
        <v>13</v>
      </c>
      <c r="F1881" s="313" t="s">
        <v>11</v>
      </c>
      <c r="G1881" s="313"/>
      <c r="H1881" s="313"/>
      <c r="I1881" s="313"/>
      <c r="J1881" s="313"/>
      <c r="K1881" s="313"/>
      <c r="L1881" s="313"/>
      <c r="M1881" s="313"/>
      <c r="N1881" s="313"/>
      <c r="O1881" s="313"/>
      <c r="P1881" s="313"/>
      <c r="Q1881" s="313"/>
      <c r="R1881" s="313">
        <v>24.1</v>
      </c>
      <c r="S1881" s="313">
        <v>0</v>
      </c>
      <c r="T1881" s="313">
        <v>44</v>
      </c>
    </row>
    <row r="1882" spans="1:20" ht="15" customHeight="1">
      <c r="A1882" s="313" t="s">
        <v>275</v>
      </c>
      <c r="B1882" s="313" t="s">
        <v>316</v>
      </c>
      <c r="C1882" s="313" t="s">
        <v>7</v>
      </c>
      <c r="D1882" s="313" t="s">
        <v>449</v>
      </c>
      <c r="E1882" s="313" t="s">
        <v>13</v>
      </c>
      <c r="F1882" s="313" t="s">
        <v>11</v>
      </c>
      <c r="G1882" s="313"/>
      <c r="H1882" s="313"/>
      <c r="I1882" s="313"/>
      <c r="J1882" s="313"/>
      <c r="K1882" s="313"/>
      <c r="L1882" s="313"/>
      <c r="M1882" s="313"/>
      <c r="N1882" s="313"/>
      <c r="O1882" s="313"/>
      <c r="P1882" s="313"/>
      <c r="Q1882" s="313"/>
      <c r="R1882" s="313">
        <v>9.39</v>
      </c>
      <c r="S1882" s="313">
        <v>0</v>
      </c>
      <c r="T1882" s="313">
        <v>26.4</v>
      </c>
    </row>
    <row r="1883" spans="1:20" ht="15" customHeight="1">
      <c r="A1883" s="313" t="s">
        <v>275</v>
      </c>
      <c r="B1883" s="313" t="s">
        <v>312</v>
      </c>
      <c r="C1883" s="313" t="s">
        <v>7</v>
      </c>
      <c r="D1883" s="313" t="s">
        <v>449</v>
      </c>
      <c r="E1883" s="313" t="s">
        <v>13</v>
      </c>
      <c r="F1883" s="313" t="s">
        <v>11</v>
      </c>
      <c r="G1883" s="313"/>
      <c r="H1883" s="313"/>
      <c r="I1883" s="313"/>
      <c r="J1883" s="313"/>
      <c r="K1883" s="313"/>
      <c r="L1883" s="313"/>
      <c r="M1883" s="313"/>
      <c r="N1883" s="313"/>
      <c r="O1883" s="313"/>
      <c r="P1883" s="313"/>
      <c r="Q1883" s="313"/>
      <c r="R1883" s="313">
        <v>24.1</v>
      </c>
      <c r="S1883" s="313">
        <v>0</v>
      </c>
      <c r="T1883" s="313">
        <v>44</v>
      </c>
    </row>
    <row r="1884" spans="1:20" ht="15" customHeight="1">
      <c r="A1884" s="313" t="s">
        <v>275</v>
      </c>
      <c r="B1884" s="313" t="s">
        <v>315</v>
      </c>
      <c r="C1884" s="313" t="s">
        <v>7</v>
      </c>
      <c r="D1884" s="313" t="s">
        <v>449</v>
      </c>
      <c r="E1884" s="313" t="s">
        <v>13</v>
      </c>
      <c r="F1884" s="313" t="s">
        <v>11</v>
      </c>
      <c r="G1884" s="313"/>
      <c r="H1884" s="313"/>
      <c r="I1884" s="313"/>
      <c r="J1884" s="313"/>
      <c r="K1884" s="313"/>
      <c r="L1884" s="313"/>
      <c r="M1884" s="313"/>
      <c r="N1884" s="313"/>
      <c r="O1884" s="313"/>
      <c r="P1884" s="313"/>
      <c r="Q1884" s="313"/>
      <c r="R1884" s="313">
        <v>14.7</v>
      </c>
      <c r="S1884" s="313">
        <v>0</v>
      </c>
      <c r="T1884" s="313">
        <v>44</v>
      </c>
    </row>
    <row r="1885" spans="1:20" ht="15" customHeight="1">
      <c r="A1885" s="313" t="s">
        <v>276</v>
      </c>
      <c r="B1885" s="313" t="s">
        <v>332</v>
      </c>
      <c r="C1885" s="313" t="s">
        <v>7</v>
      </c>
      <c r="D1885" s="313" t="s">
        <v>449</v>
      </c>
      <c r="E1885" s="313" t="s">
        <v>13</v>
      </c>
      <c r="F1885" s="313" t="s">
        <v>11</v>
      </c>
      <c r="G1885" s="313"/>
      <c r="H1885" s="313"/>
      <c r="I1885" s="313"/>
      <c r="J1885" s="313"/>
      <c r="K1885" s="313"/>
      <c r="L1885" s="313"/>
      <c r="M1885" s="313"/>
      <c r="N1885" s="313"/>
      <c r="O1885" s="313"/>
      <c r="P1885" s="313"/>
      <c r="Q1885" s="313"/>
      <c r="R1885" s="313">
        <v>6.86</v>
      </c>
      <c r="S1885" s="313">
        <v>0</v>
      </c>
      <c r="T1885" s="313">
        <v>20.6</v>
      </c>
    </row>
    <row r="1886" spans="1:20" ht="15" customHeight="1">
      <c r="A1886" s="313" t="s">
        <v>276</v>
      </c>
      <c r="B1886" s="313" t="s">
        <v>314</v>
      </c>
      <c r="C1886" s="313" t="s">
        <v>7</v>
      </c>
      <c r="D1886" s="313" t="s">
        <v>449</v>
      </c>
      <c r="E1886" s="313" t="s">
        <v>13</v>
      </c>
      <c r="F1886" s="313" t="s">
        <v>11</v>
      </c>
      <c r="G1886" s="313"/>
      <c r="H1886" s="313"/>
      <c r="I1886" s="313"/>
      <c r="J1886" s="313"/>
      <c r="K1886" s="313"/>
      <c r="L1886" s="313"/>
      <c r="M1886" s="313"/>
      <c r="N1886" s="313"/>
      <c r="O1886" s="313"/>
      <c r="P1886" s="313"/>
      <c r="Q1886" s="313"/>
      <c r="R1886" s="313">
        <v>14.7</v>
      </c>
      <c r="S1886" s="313">
        <v>0</v>
      </c>
      <c r="T1886" s="313">
        <v>44</v>
      </c>
    </row>
    <row r="1887" spans="1:20" ht="15" customHeight="1">
      <c r="A1887" s="313" t="s">
        <v>276</v>
      </c>
      <c r="B1887" s="313" t="s">
        <v>317</v>
      </c>
      <c r="C1887" s="313" t="s">
        <v>7</v>
      </c>
      <c r="D1887" s="313" t="s">
        <v>449</v>
      </c>
      <c r="E1887" s="313" t="s">
        <v>13</v>
      </c>
      <c r="F1887" s="313" t="s">
        <v>11</v>
      </c>
      <c r="G1887" s="313"/>
      <c r="H1887" s="313"/>
      <c r="I1887" s="313"/>
      <c r="J1887" s="313"/>
      <c r="K1887" s="313"/>
      <c r="L1887" s="313"/>
      <c r="M1887" s="313"/>
      <c r="N1887" s="313"/>
      <c r="O1887" s="313"/>
      <c r="P1887" s="313"/>
      <c r="Q1887" s="313"/>
      <c r="R1887" s="313">
        <v>0.59</v>
      </c>
      <c r="S1887" s="313">
        <v>0</v>
      </c>
      <c r="T1887" s="313">
        <v>1.76</v>
      </c>
    </row>
    <row r="1888" spans="1:20" ht="15" customHeight="1">
      <c r="A1888" s="313" t="s">
        <v>276</v>
      </c>
      <c r="B1888" s="313" t="s">
        <v>318</v>
      </c>
      <c r="C1888" s="313" t="s">
        <v>7</v>
      </c>
      <c r="D1888" s="313" t="s">
        <v>449</v>
      </c>
      <c r="E1888" s="313" t="s">
        <v>13</v>
      </c>
      <c r="F1888" s="313" t="s">
        <v>11</v>
      </c>
      <c r="G1888" s="313"/>
      <c r="H1888" s="313"/>
      <c r="I1888" s="313"/>
      <c r="J1888" s="313"/>
      <c r="K1888" s="313"/>
      <c r="L1888" s="313"/>
      <c r="M1888" s="313"/>
      <c r="N1888" s="313"/>
      <c r="O1888" s="313"/>
      <c r="P1888" s="313"/>
      <c r="Q1888" s="313"/>
      <c r="R1888" s="313">
        <v>8.81</v>
      </c>
      <c r="S1888" s="313">
        <v>0</v>
      </c>
      <c r="T1888" s="313">
        <v>26.4</v>
      </c>
    </row>
    <row r="1889" spans="1:20" ht="15" customHeight="1">
      <c r="A1889" s="313" t="s">
        <v>276</v>
      </c>
      <c r="B1889" s="313" t="s">
        <v>313</v>
      </c>
      <c r="C1889" s="313" t="s">
        <v>7</v>
      </c>
      <c r="D1889" s="313" t="s">
        <v>449</v>
      </c>
      <c r="E1889" s="313" t="s">
        <v>13</v>
      </c>
      <c r="F1889" s="313" t="s">
        <v>11</v>
      </c>
      <c r="G1889" s="313"/>
      <c r="H1889" s="313"/>
      <c r="I1889" s="313"/>
      <c r="J1889" s="313"/>
      <c r="K1889" s="313"/>
      <c r="L1889" s="313"/>
      <c r="M1889" s="313"/>
      <c r="N1889" s="313"/>
      <c r="O1889" s="313"/>
      <c r="P1889" s="313"/>
      <c r="Q1889" s="313"/>
      <c r="R1889" s="313">
        <v>24.1</v>
      </c>
      <c r="S1889" s="313">
        <v>0</v>
      </c>
      <c r="T1889" s="313">
        <v>44</v>
      </c>
    </row>
    <row r="1890" spans="1:20" ht="15" customHeight="1">
      <c r="A1890" s="313" t="s">
        <v>276</v>
      </c>
      <c r="B1890" s="313" t="s">
        <v>316</v>
      </c>
      <c r="C1890" s="313" t="s">
        <v>7</v>
      </c>
      <c r="D1890" s="313" t="s">
        <v>449</v>
      </c>
      <c r="E1890" s="313" t="s">
        <v>13</v>
      </c>
      <c r="F1890" s="313" t="s">
        <v>11</v>
      </c>
      <c r="G1890" s="313"/>
      <c r="H1890" s="313"/>
      <c r="I1890" s="313"/>
      <c r="J1890" s="313"/>
      <c r="K1890" s="313"/>
      <c r="L1890" s="313"/>
      <c r="M1890" s="313"/>
      <c r="N1890" s="313"/>
      <c r="O1890" s="313"/>
      <c r="P1890" s="313"/>
      <c r="Q1890" s="313"/>
      <c r="R1890" s="313">
        <v>9.39</v>
      </c>
      <c r="S1890" s="313">
        <v>0</v>
      </c>
      <c r="T1890" s="313">
        <v>26.4</v>
      </c>
    </row>
    <row r="1891" spans="1:20" ht="15" customHeight="1">
      <c r="A1891" s="313" t="s">
        <v>276</v>
      </c>
      <c r="B1891" s="313" t="s">
        <v>312</v>
      </c>
      <c r="C1891" s="313" t="s">
        <v>7</v>
      </c>
      <c r="D1891" s="313" t="s">
        <v>449</v>
      </c>
      <c r="E1891" s="313" t="s">
        <v>13</v>
      </c>
      <c r="F1891" s="313" t="s">
        <v>11</v>
      </c>
      <c r="G1891" s="313"/>
      <c r="H1891" s="313"/>
      <c r="I1891" s="313"/>
      <c r="J1891" s="313"/>
      <c r="K1891" s="313"/>
      <c r="L1891" s="313"/>
      <c r="M1891" s="313"/>
      <c r="N1891" s="313"/>
      <c r="O1891" s="313"/>
      <c r="P1891" s="313"/>
      <c r="Q1891" s="313"/>
      <c r="R1891" s="313">
        <v>24.1</v>
      </c>
      <c r="S1891" s="313">
        <v>0</v>
      </c>
      <c r="T1891" s="313">
        <v>44</v>
      </c>
    </row>
    <row r="1892" spans="1:20" ht="15" customHeight="1">
      <c r="A1892" s="313" t="s">
        <v>276</v>
      </c>
      <c r="B1892" s="313" t="s">
        <v>315</v>
      </c>
      <c r="C1892" s="313" t="s">
        <v>7</v>
      </c>
      <c r="D1892" s="313" t="s">
        <v>449</v>
      </c>
      <c r="E1892" s="313" t="s">
        <v>13</v>
      </c>
      <c r="F1892" s="313" t="s">
        <v>11</v>
      </c>
      <c r="G1892" s="313"/>
      <c r="H1892" s="313"/>
      <c r="I1892" s="313"/>
      <c r="J1892" s="313"/>
      <c r="K1892" s="313"/>
      <c r="L1892" s="313"/>
      <c r="M1892" s="313"/>
      <c r="N1892" s="313"/>
      <c r="O1892" s="313"/>
      <c r="P1892" s="313"/>
      <c r="Q1892" s="313"/>
      <c r="R1892" s="313">
        <v>14.7</v>
      </c>
      <c r="S1892" s="313">
        <v>0</v>
      </c>
      <c r="T1892" s="313">
        <v>44</v>
      </c>
    </row>
    <row r="1893" spans="1:20" ht="15" customHeight="1">
      <c r="A1893" s="313" t="s">
        <v>277</v>
      </c>
      <c r="B1893" s="313" t="s">
        <v>332</v>
      </c>
      <c r="C1893" s="313" t="s">
        <v>7</v>
      </c>
      <c r="D1893" s="313" t="s">
        <v>449</v>
      </c>
      <c r="E1893" s="313" t="s">
        <v>13</v>
      </c>
      <c r="F1893" s="313" t="s">
        <v>11</v>
      </c>
      <c r="G1893" s="313"/>
      <c r="H1893" s="313"/>
      <c r="I1893" s="313"/>
      <c r="J1893" s="313"/>
      <c r="K1893" s="313"/>
      <c r="L1893" s="313"/>
      <c r="M1893" s="313"/>
      <c r="N1893" s="313"/>
      <c r="O1893" s="313"/>
      <c r="P1893" s="313"/>
      <c r="Q1893" s="313"/>
      <c r="R1893" s="313">
        <v>16.3</v>
      </c>
      <c r="S1893" s="313"/>
      <c r="T1893" s="313"/>
    </row>
    <row r="1894" spans="1:20" ht="15" customHeight="1">
      <c r="A1894" s="313" t="s">
        <v>277</v>
      </c>
      <c r="B1894" s="313" t="s">
        <v>314</v>
      </c>
      <c r="C1894" s="313" t="s">
        <v>7</v>
      </c>
      <c r="D1894" s="313" t="s">
        <v>449</v>
      </c>
      <c r="E1894" s="313" t="s">
        <v>13</v>
      </c>
      <c r="F1894" s="313" t="s">
        <v>11</v>
      </c>
      <c r="G1894" s="313"/>
      <c r="H1894" s="313"/>
      <c r="I1894" s="313"/>
      <c r="J1894" s="313"/>
      <c r="K1894" s="313"/>
      <c r="L1894" s="313"/>
      <c r="M1894" s="313"/>
      <c r="N1894" s="313"/>
      <c r="O1894" s="313"/>
      <c r="P1894" s="313"/>
      <c r="Q1894" s="313"/>
      <c r="R1894" s="313">
        <v>123</v>
      </c>
      <c r="S1894" s="313"/>
      <c r="T1894" s="313"/>
    </row>
    <row r="1895" spans="1:20" ht="15" customHeight="1">
      <c r="A1895" s="313" t="s">
        <v>277</v>
      </c>
      <c r="B1895" s="313" t="s">
        <v>317</v>
      </c>
      <c r="C1895" s="313" t="s">
        <v>7</v>
      </c>
      <c r="D1895" s="313" t="s">
        <v>449</v>
      </c>
      <c r="E1895" s="313" t="s">
        <v>13</v>
      </c>
      <c r="F1895" s="313" t="s">
        <v>11</v>
      </c>
      <c r="G1895" s="313"/>
      <c r="H1895" s="313"/>
      <c r="I1895" s="313"/>
      <c r="J1895" s="313"/>
      <c r="K1895" s="313"/>
      <c r="L1895" s="313"/>
      <c r="M1895" s="313"/>
      <c r="N1895" s="313"/>
      <c r="O1895" s="313"/>
      <c r="P1895" s="313"/>
      <c r="Q1895" s="313"/>
      <c r="R1895" s="313">
        <v>30.1</v>
      </c>
      <c r="S1895" s="313"/>
      <c r="T1895" s="313"/>
    </row>
    <row r="1896" spans="1:20" ht="15" customHeight="1">
      <c r="A1896" s="313" t="s">
        <v>277</v>
      </c>
      <c r="B1896" s="313" t="s">
        <v>318</v>
      </c>
      <c r="C1896" s="313" t="s">
        <v>7</v>
      </c>
      <c r="D1896" s="313" t="s">
        <v>449</v>
      </c>
      <c r="E1896" s="313" t="s">
        <v>13</v>
      </c>
      <c r="F1896" s="313" t="s">
        <v>11</v>
      </c>
      <c r="G1896" s="313"/>
      <c r="H1896" s="313"/>
      <c r="I1896" s="313"/>
      <c r="J1896" s="313"/>
      <c r="K1896" s="313"/>
      <c r="L1896" s="313"/>
      <c r="M1896" s="313"/>
      <c r="N1896" s="313"/>
      <c r="O1896" s="313"/>
      <c r="P1896" s="313"/>
      <c r="Q1896" s="313"/>
      <c r="R1896" s="313">
        <v>53.3</v>
      </c>
      <c r="S1896" s="313"/>
      <c r="T1896" s="313"/>
    </row>
    <row r="1897" spans="1:20" ht="15" customHeight="1">
      <c r="A1897" s="313" t="s">
        <v>277</v>
      </c>
      <c r="B1897" s="313" t="s">
        <v>313</v>
      </c>
      <c r="C1897" s="313" t="s">
        <v>7</v>
      </c>
      <c r="D1897" s="313" t="s">
        <v>449</v>
      </c>
      <c r="E1897" s="313" t="s">
        <v>13</v>
      </c>
      <c r="F1897" s="313" t="s">
        <v>11</v>
      </c>
      <c r="G1897" s="313"/>
      <c r="H1897" s="313"/>
      <c r="I1897" s="313"/>
      <c r="J1897" s="313"/>
      <c r="K1897" s="313"/>
      <c r="L1897" s="313"/>
      <c r="M1897" s="313"/>
      <c r="N1897" s="313"/>
      <c r="O1897" s="313"/>
      <c r="P1897" s="313"/>
      <c r="Q1897" s="313"/>
      <c r="R1897" s="313">
        <v>206</v>
      </c>
      <c r="S1897" s="313"/>
      <c r="T1897" s="313"/>
    </row>
    <row r="1898" spans="1:20" ht="15" customHeight="1">
      <c r="A1898" s="313" t="s">
        <v>277</v>
      </c>
      <c r="B1898" s="313" t="s">
        <v>316</v>
      </c>
      <c r="C1898" s="313" t="s">
        <v>7</v>
      </c>
      <c r="D1898" s="313" t="s">
        <v>449</v>
      </c>
      <c r="E1898" s="313" t="s">
        <v>13</v>
      </c>
      <c r="F1898" s="313" t="s">
        <v>11</v>
      </c>
      <c r="G1898" s="313"/>
      <c r="H1898" s="313"/>
      <c r="I1898" s="313"/>
      <c r="J1898" s="313"/>
      <c r="K1898" s="313"/>
      <c r="L1898" s="313"/>
      <c r="M1898" s="313"/>
      <c r="N1898" s="313"/>
      <c r="O1898" s="313"/>
      <c r="P1898" s="313"/>
      <c r="Q1898" s="313"/>
      <c r="R1898" s="313">
        <v>83.4</v>
      </c>
      <c r="S1898" s="313"/>
      <c r="T1898" s="313"/>
    </row>
    <row r="1899" spans="1:20" ht="15" customHeight="1">
      <c r="A1899" s="313" t="s">
        <v>277</v>
      </c>
      <c r="B1899" s="313" t="s">
        <v>312</v>
      </c>
      <c r="C1899" s="313" t="s">
        <v>7</v>
      </c>
      <c r="D1899" s="313" t="s">
        <v>449</v>
      </c>
      <c r="E1899" s="313" t="s">
        <v>13</v>
      </c>
      <c r="F1899" s="313" t="s">
        <v>11</v>
      </c>
      <c r="G1899" s="313"/>
      <c r="H1899" s="313"/>
      <c r="I1899" s="313"/>
      <c r="J1899" s="313"/>
      <c r="K1899" s="313"/>
      <c r="L1899" s="313"/>
      <c r="M1899" s="313"/>
      <c r="N1899" s="313"/>
      <c r="O1899" s="313"/>
      <c r="P1899" s="313"/>
      <c r="Q1899" s="313"/>
      <c r="R1899" s="313">
        <v>206</v>
      </c>
      <c r="S1899" s="313"/>
      <c r="T1899" s="313"/>
    </row>
    <row r="1900" spans="1:20" ht="15" customHeight="1">
      <c r="A1900" s="313" t="s">
        <v>277</v>
      </c>
      <c r="B1900" s="313" t="s">
        <v>315</v>
      </c>
      <c r="C1900" s="313" t="s">
        <v>7</v>
      </c>
      <c r="D1900" s="313" t="s">
        <v>449</v>
      </c>
      <c r="E1900" s="313" t="s">
        <v>13</v>
      </c>
      <c r="F1900" s="313" t="s">
        <v>11</v>
      </c>
      <c r="G1900" s="313"/>
      <c r="H1900" s="313"/>
      <c r="I1900" s="313"/>
      <c r="J1900" s="313"/>
      <c r="K1900" s="313"/>
      <c r="L1900" s="313"/>
      <c r="M1900" s="313"/>
      <c r="N1900" s="313"/>
      <c r="O1900" s="313"/>
      <c r="P1900" s="313"/>
      <c r="Q1900" s="313"/>
      <c r="R1900" s="313">
        <v>123</v>
      </c>
      <c r="S1900" s="313"/>
      <c r="T1900" s="313"/>
    </row>
    <row r="1901" spans="1:20" ht="15" customHeight="1">
      <c r="A1901" s="313" t="s">
        <v>278</v>
      </c>
      <c r="B1901" s="313" t="s">
        <v>332</v>
      </c>
      <c r="C1901" s="313" t="s">
        <v>7</v>
      </c>
      <c r="D1901" s="313" t="s">
        <v>449</v>
      </c>
      <c r="E1901" s="313" t="s">
        <v>13</v>
      </c>
      <c r="F1901" s="313" t="s">
        <v>11</v>
      </c>
      <c r="G1901" s="313" t="s">
        <v>449</v>
      </c>
      <c r="H1901" s="313" t="s">
        <v>465</v>
      </c>
      <c r="I1901" s="313" t="s">
        <v>251</v>
      </c>
      <c r="J1901" s="313"/>
      <c r="K1901" s="313" t="s">
        <v>339</v>
      </c>
      <c r="L1901" s="313" t="s">
        <v>374</v>
      </c>
      <c r="M1901" s="313" t="s">
        <v>48</v>
      </c>
      <c r="N1901" s="313"/>
      <c r="O1901" s="313" t="s">
        <v>341</v>
      </c>
      <c r="P1901" s="313" t="s">
        <v>342</v>
      </c>
      <c r="Q1901" s="313" t="s">
        <v>343</v>
      </c>
      <c r="R1901" s="313">
        <v>11.1</v>
      </c>
      <c r="S1901" s="313"/>
      <c r="T1901" s="313"/>
    </row>
    <row r="1902" spans="1:20" ht="15" customHeight="1">
      <c r="A1902" s="313" t="s">
        <v>278</v>
      </c>
      <c r="B1902" s="313" t="s">
        <v>314</v>
      </c>
      <c r="C1902" s="313" t="s">
        <v>7</v>
      </c>
      <c r="D1902" s="313" t="s">
        <v>449</v>
      </c>
      <c r="E1902" s="313" t="s">
        <v>13</v>
      </c>
      <c r="F1902" s="313" t="s">
        <v>11</v>
      </c>
      <c r="G1902" s="313" t="s">
        <v>449</v>
      </c>
      <c r="H1902" s="313" t="s">
        <v>729</v>
      </c>
      <c r="I1902" s="313" t="s">
        <v>251</v>
      </c>
      <c r="J1902" s="313" t="s">
        <v>709</v>
      </c>
      <c r="K1902" s="313" t="s">
        <v>702</v>
      </c>
      <c r="L1902" s="313" t="s">
        <v>731</v>
      </c>
      <c r="M1902" s="313" t="s">
        <v>48</v>
      </c>
      <c r="N1902" s="313"/>
      <c r="O1902" s="313" t="s">
        <v>364</v>
      </c>
      <c r="P1902" s="313" t="s">
        <v>699</v>
      </c>
      <c r="Q1902" s="313" t="s">
        <v>343</v>
      </c>
      <c r="R1902" s="313">
        <v>118</v>
      </c>
      <c r="S1902" s="313"/>
      <c r="T1902" s="313"/>
    </row>
    <row r="1903" spans="1:20" ht="15" customHeight="1">
      <c r="A1903" s="313" t="s">
        <v>278</v>
      </c>
      <c r="B1903" s="313" t="s">
        <v>317</v>
      </c>
      <c r="C1903" s="313" t="s">
        <v>7</v>
      </c>
      <c r="D1903" s="313" t="s">
        <v>449</v>
      </c>
      <c r="E1903" s="313" t="s">
        <v>13</v>
      </c>
      <c r="F1903" s="313" t="s">
        <v>11</v>
      </c>
      <c r="G1903" s="313" t="s">
        <v>449</v>
      </c>
      <c r="H1903" s="313" t="s">
        <v>732</v>
      </c>
      <c r="I1903" s="313" t="s">
        <v>251</v>
      </c>
      <c r="J1903" s="313" t="s">
        <v>709</v>
      </c>
      <c r="K1903" s="313" t="s">
        <v>702</v>
      </c>
      <c r="L1903" s="313" t="s">
        <v>733</v>
      </c>
      <c r="M1903" s="313" t="s">
        <v>48</v>
      </c>
      <c r="N1903" s="313"/>
      <c r="O1903" s="313" t="s">
        <v>364</v>
      </c>
      <c r="P1903" s="313" t="s">
        <v>699</v>
      </c>
      <c r="Q1903" s="313" t="s">
        <v>343</v>
      </c>
      <c r="R1903" s="313">
        <v>5.9</v>
      </c>
      <c r="S1903" s="313"/>
      <c r="T1903" s="313"/>
    </row>
    <row r="1904" spans="1:20" ht="15" customHeight="1">
      <c r="A1904" s="313" t="s">
        <v>278</v>
      </c>
      <c r="B1904" s="313" t="s">
        <v>318</v>
      </c>
      <c r="C1904" s="313" t="s">
        <v>7</v>
      </c>
      <c r="D1904" s="313" t="s">
        <v>449</v>
      </c>
      <c r="E1904" s="313" t="s">
        <v>13</v>
      </c>
      <c r="F1904" s="313" t="s">
        <v>11</v>
      </c>
      <c r="G1904" s="313" t="s">
        <v>449</v>
      </c>
      <c r="H1904" s="313" t="s">
        <v>734</v>
      </c>
      <c r="I1904" s="313" t="s">
        <v>251</v>
      </c>
      <c r="J1904" s="313" t="s">
        <v>709</v>
      </c>
      <c r="K1904" s="313" t="s">
        <v>702</v>
      </c>
      <c r="L1904" s="313" t="s">
        <v>735</v>
      </c>
      <c r="M1904" s="313" t="s">
        <v>48</v>
      </c>
      <c r="N1904" s="313"/>
      <c r="O1904" s="313" t="s">
        <v>364</v>
      </c>
      <c r="P1904" s="313" t="s">
        <v>699</v>
      </c>
      <c r="Q1904" s="313" t="s">
        <v>343</v>
      </c>
      <c r="R1904" s="313">
        <v>0</v>
      </c>
      <c r="S1904" s="313"/>
      <c r="T1904" s="313"/>
    </row>
    <row r="1905" spans="1:20" ht="15" customHeight="1">
      <c r="A1905" s="313" t="s">
        <v>278</v>
      </c>
      <c r="B1905" s="313" t="s">
        <v>313</v>
      </c>
      <c r="C1905" s="313" t="s">
        <v>7</v>
      </c>
      <c r="D1905" s="313" t="s">
        <v>449</v>
      </c>
      <c r="E1905" s="313" t="s">
        <v>13</v>
      </c>
      <c r="F1905" s="313" t="s">
        <v>11</v>
      </c>
      <c r="G1905" s="313"/>
      <c r="H1905" s="313"/>
      <c r="I1905" s="313"/>
      <c r="J1905" s="313"/>
      <c r="K1905" s="313"/>
      <c r="L1905" s="313"/>
      <c r="M1905" s="313"/>
      <c r="N1905" s="313"/>
      <c r="O1905" s="313"/>
      <c r="P1905" s="313"/>
      <c r="Q1905" s="313"/>
      <c r="R1905" s="313">
        <v>124</v>
      </c>
      <c r="S1905" s="313"/>
      <c r="T1905" s="313"/>
    </row>
    <row r="1906" spans="1:20" ht="15" customHeight="1">
      <c r="A1906" s="313" t="s">
        <v>278</v>
      </c>
      <c r="B1906" s="313" t="s">
        <v>316</v>
      </c>
      <c r="C1906" s="313" t="s">
        <v>7</v>
      </c>
      <c r="D1906" s="313" t="s">
        <v>449</v>
      </c>
      <c r="E1906" s="313" t="s">
        <v>13</v>
      </c>
      <c r="F1906" s="313" t="s">
        <v>11</v>
      </c>
      <c r="G1906" s="313" t="s">
        <v>449</v>
      </c>
      <c r="H1906" s="313" t="s">
        <v>732</v>
      </c>
      <c r="I1906" s="313" t="s">
        <v>251</v>
      </c>
      <c r="J1906" s="313" t="s">
        <v>709</v>
      </c>
      <c r="K1906" s="313" t="s">
        <v>702</v>
      </c>
      <c r="L1906" s="313" t="s">
        <v>733</v>
      </c>
      <c r="M1906" s="313" t="s">
        <v>48</v>
      </c>
      <c r="N1906" s="313"/>
      <c r="O1906" s="313" t="s">
        <v>364</v>
      </c>
      <c r="P1906" s="313" t="s">
        <v>699</v>
      </c>
      <c r="Q1906" s="313" t="s">
        <v>343</v>
      </c>
      <c r="R1906" s="313">
        <v>5.9</v>
      </c>
      <c r="S1906" s="313"/>
      <c r="T1906" s="313"/>
    </row>
    <row r="1907" spans="1:20" ht="15" customHeight="1">
      <c r="A1907" s="313" t="s">
        <v>278</v>
      </c>
      <c r="B1907" s="313" t="s">
        <v>312</v>
      </c>
      <c r="C1907" s="313" t="s">
        <v>7</v>
      </c>
      <c r="D1907" s="313" t="s">
        <v>449</v>
      </c>
      <c r="E1907" s="313" t="s">
        <v>13</v>
      </c>
      <c r="F1907" s="313" t="s">
        <v>11</v>
      </c>
      <c r="G1907" s="313"/>
      <c r="H1907" s="313"/>
      <c r="I1907" s="313"/>
      <c r="J1907" s="313"/>
      <c r="K1907" s="313"/>
      <c r="L1907" s="313"/>
      <c r="M1907" s="313"/>
      <c r="N1907" s="313"/>
      <c r="O1907" s="313"/>
      <c r="P1907" s="313"/>
      <c r="Q1907" s="313"/>
      <c r="R1907" s="313">
        <v>124</v>
      </c>
      <c r="S1907" s="313"/>
      <c r="T1907" s="313"/>
    </row>
    <row r="1908" spans="1:20" ht="15" customHeight="1">
      <c r="A1908" s="313" t="s">
        <v>278</v>
      </c>
      <c r="B1908" s="313" t="s">
        <v>315</v>
      </c>
      <c r="C1908" s="313" t="s">
        <v>7</v>
      </c>
      <c r="D1908" s="313" t="s">
        <v>449</v>
      </c>
      <c r="E1908" s="313" t="s">
        <v>13</v>
      </c>
      <c r="F1908" s="313" t="s">
        <v>11</v>
      </c>
      <c r="G1908" s="313"/>
      <c r="H1908" s="313"/>
      <c r="I1908" s="313"/>
      <c r="J1908" s="313"/>
      <c r="K1908" s="313"/>
      <c r="L1908" s="313"/>
      <c r="M1908" s="313"/>
      <c r="N1908" s="313"/>
      <c r="O1908" s="313"/>
      <c r="P1908" s="313"/>
      <c r="Q1908" s="313"/>
      <c r="R1908" s="313">
        <v>118</v>
      </c>
      <c r="S1908" s="313"/>
      <c r="T1908" s="313"/>
    </row>
    <row r="1909" spans="1:20" ht="15" customHeight="1">
      <c r="A1909" s="313" t="s">
        <v>279</v>
      </c>
      <c r="B1909" s="313" t="s">
        <v>332</v>
      </c>
      <c r="C1909" s="313" t="s">
        <v>7</v>
      </c>
      <c r="D1909" s="313" t="s">
        <v>449</v>
      </c>
      <c r="E1909" s="313" t="s">
        <v>13</v>
      </c>
      <c r="F1909" s="313" t="s">
        <v>11</v>
      </c>
      <c r="G1909" s="313"/>
      <c r="H1909" s="313"/>
      <c r="I1909" s="313"/>
      <c r="J1909" s="313"/>
      <c r="K1909" s="313"/>
      <c r="L1909" s="313"/>
      <c r="M1909" s="313"/>
      <c r="N1909" s="313"/>
      <c r="O1909" s="313"/>
      <c r="P1909" s="313"/>
      <c r="Q1909" s="313"/>
      <c r="R1909" s="313">
        <v>11.1</v>
      </c>
      <c r="S1909" s="313"/>
      <c r="T1909" s="313"/>
    </row>
    <row r="1910" spans="1:20" ht="15" customHeight="1">
      <c r="A1910" s="313" t="s">
        <v>279</v>
      </c>
      <c r="B1910" s="313" t="s">
        <v>314</v>
      </c>
      <c r="C1910" s="313" t="s">
        <v>7</v>
      </c>
      <c r="D1910" s="313" t="s">
        <v>449</v>
      </c>
      <c r="E1910" s="313" t="s">
        <v>13</v>
      </c>
      <c r="F1910" s="313" t="s">
        <v>11</v>
      </c>
      <c r="G1910" s="313"/>
      <c r="H1910" s="313"/>
      <c r="I1910" s="313"/>
      <c r="J1910" s="313"/>
      <c r="K1910" s="313"/>
      <c r="L1910" s="313"/>
      <c r="M1910" s="313"/>
      <c r="N1910" s="313"/>
      <c r="O1910" s="313"/>
      <c r="P1910" s="313"/>
      <c r="Q1910" s="313"/>
      <c r="R1910" s="313">
        <v>118</v>
      </c>
      <c r="S1910" s="313"/>
      <c r="T1910" s="313"/>
    </row>
    <row r="1911" spans="1:20" ht="15" customHeight="1">
      <c r="A1911" s="313" t="s">
        <v>279</v>
      </c>
      <c r="B1911" s="313" t="s">
        <v>317</v>
      </c>
      <c r="C1911" s="313" t="s">
        <v>7</v>
      </c>
      <c r="D1911" s="313" t="s">
        <v>449</v>
      </c>
      <c r="E1911" s="313" t="s">
        <v>13</v>
      </c>
      <c r="F1911" s="313" t="s">
        <v>11</v>
      </c>
      <c r="G1911" s="313"/>
      <c r="H1911" s="313"/>
      <c r="I1911" s="313"/>
      <c r="J1911" s="313"/>
      <c r="K1911" s="313"/>
      <c r="L1911" s="313"/>
      <c r="M1911" s="313"/>
      <c r="N1911" s="313"/>
      <c r="O1911" s="313"/>
      <c r="P1911" s="313"/>
      <c r="Q1911" s="313"/>
      <c r="R1911" s="313">
        <v>5.9</v>
      </c>
      <c r="S1911" s="313"/>
      <c r="T1911" s="313"/>
    </row>
    <row r="1912" spans="1:20" ht="15" customHeight="1">
      <c r="A1912" s="313" t="s">
        <v>279</v>
      </c>
      <c r="B1912" s="313" t="s">
        <v>318</v>
      </c>
      <c r="C1912" s="313" t="s">
        <v>7</v>
      </c>
      <c r="D1912" s="313" t="s">
        <v>449</v>
      </c>
      <c r="E1912" s="313" t="s">
        <v>13</v>
      </c>
      <c r="F1912" s="313" t="s">
        <v>11</v>
      </c>
      <c r="G1912" s="313"/>
      <c r="H1912" s="313"/>
      <c r="I1912" s="313"/>
      <c r="J1912" s="313"/>
      <c r="K1912" s="313"/>
      <c r="L1912" s="313"/>
      <c r="M1912" s="313"/>
      <c r="N1912" s="313"/>
      <c r="O1912" s="313"/>
      <c r="P1912" s="313"/>
      <c r="Q1912" s="313"/>
      <c r="R1912" s="313">
        <v>0</v>
      </c>
      <c r="S1912" s="313"/>
      <c r="T1912" s="313"/>
    </row>
    <row r="1913" spans="1:20" ht="15" customHeight="1">
      <c r="A1913" s="313" t="s">
        <v>279</v>
      </c>
      <c r="B1913" s="313" t="s">
        <v>313</v>
      </c>
      <c r="C1913" s="313" t="s">
        <v>7</v>
      </c>
      <c r="D1913" s="313" t="s">
        <v>449</v>
      </c>
      <c r="E1913" s="313" t="s">
        <v>13</v>
      </c>
      <c r="F1913" s="313" t="s">
        <v>11</v>
      </c>
      <c r="G1913" s="313"/>
      <c r="H1913" s="313"/>
      <c r="I1913" s="313"/>
      <c r="J1913" s="313"/>
      <c r="K1913" s="313"/>
      <c r="L1913" s="313"/>
      <c r="M1913" s="313"/>
      <c r="N1913" s="313"/>
      <c r="O1913" s="313"/>
      <c r="P1913" s="313"/>
      <c r="Q1913" s="313"/>
      <c r="R1913" s="313">
        <v>124</v>
      </c>
      <c r="S1913" s="313"/>
      <c r="T1913" s="313"/>
    </row>
    <row r="1914" spans="1:20" ht="15" customHeight="1">
      <c r="A1914" s="313" t="s">
        <v>279</v>
      </c>
      <c r="B1914" s="313" t="s">
        <v>316</v>
      </c>
      <c r="C1914" s="313" t="s">
        <v>7</v>
      </c>
      <c r="D1914" s="313" t="s">
        <v>449</v>
      </c>
      <c r="E1914" s="313" t="s">
        <v>13</v>
      </c>
      <c r="F1914" s="313" t="s">
        <v>11</v>
      </c>
      <c r="G1914" s="313"/>
      <c r="H1914" s="313"/>
      <c r="I1914" s="313"/>
      <c r="J1914" s="313"/>
      <c r="K1914" s="313"/>
      <c r="L1914" s="313"/>
      <c r="M1914" s="313"/>
      <c r="N1914" s="313"/>
      <c r="O1914" s="313"/>
      <c r="P1914" s="313"/>
      <c r="Q1914" s="313"/>
      <c r="R1914" s="313">
        <v>5.9</v>
      </c>
      <c r="S1914" s="313"/>
      <c r="T1914" s="313"/>
    </row>
    <row r="1915" spans="1:20" ht="15" customHeight="1">
      <c r="A1915" s="313" t="s">
        <v>279</v>
      </c>
      <c r="B1915" s="313" t="s">
        <v>312</v>
      </c>
      <c r="C1915" s="313" t="s">
        <v>7</v>
      </c>
      <c r="D1915" s="313" t="s">
        <v>449</v>
      </c>
      <c r="E1915" s="313" t="s">
        <v>13</v>
      </c>
      <c r="F1915" s="313" t="s">
        <v>11</v>
      </c>
      <c r="G1915" s="313"/>
      <c r="H1915" s="313"/>
      <c r="I1915" s="313"/>
      <c r="J1915" s="313"/>
      <c r="K1915" s="313"/>
      <c r="L1915" s="313"/>
      <c r="M1915" s="313"/>
      <c r="N1915" s="313"/>
      <c r="O1915" s="313"/>
      <c r="P1915" s="313"/>
      <c r="Q1915" s="313"/>
      <c r="R1915" s="313">
        <v>124</v>
      </c>
      <c r="S1915" s="313"/>
      <c r="T1915" s="313"/>
    </row>
    <row r="1916" spans="1:20" ht="15" customHeight="1">
      <c r="A1916" s="313" t="s">
        <v>279</v>
      </c>
      <c r="B1916" s="313" t="s">
        <v>315</v>
      </c>
      <c r="C1916" s="313" t="s">
        <v>7</v>
      </c>
      <c r="D1916" s="313" t="s">
        <v>449</v>
      </c>
      <c r="E1916" s="313" t="s">
        <v>13</v>
      </c>
      <c r="F1916" s="313" t="s">
        <v>11</v>
      </c>
      <c r="G1916" s="313"/>
      <c r="H1916" s="313"/>
      <c r="I1916" s="313"/>
      <c r="J1916" s="313"/>
      <c r="K1916" s="313"/>
      <c r="L1916" s="313"/>
      <c r="M1916" s="313"/>
      <c r="N1916" s="313"/>
      <c r="O1916" s="313"/>
      <c r="P1916" s="313"/>
      <c r="Q1916" s="313"/>
      <c r="R1916" s="313">
        <v>118</v>
      </c>
      <c r="S1916" s="313"/>
      <c r="T1916" s="313"/>
    </row>
    <row r="1917" spans="1:20" ht="15" customHeight="1">
      <c r="A1917" s="313" t="s">
        <v>280</v>
      </c>
      <c r="B1917" s="313" t="s">
        <v>332</v>
      </c>
      <c r="C1917" s="313" t="s">
        <v>7</v>
      </c>
      <c r="D1917" s="313" t="s">
        <v>449</v>
      </c>
      <c r="E1917" s="313" t="s">
        <v>13</v>
      </c>
      <c r="F1917" s="313" t="s">
        <v>11</v>
      </c>
      <c r="G1917" s="313"/>
      <c r="H1917" s="313"/>
      <c r="I1917" s="313"/>
      <c r="J1917" s="313"/>
      <c r="K1917" s="313"/>
      <c r="L1917" s="313"/>
      <c r="M1917" s="313"/>
      <c r="N1917" s="313"/>
      <c r="O1917" s="313"/>
      <c r="P1917" s="313"/>
      <c r="Q1917" s="313"/>
      <c r="R1917" s="313">
        <v>5.2</v>
      </c>
      <c r="S1917" s="313"/>
      <c r="T1917" s="313"/>
    </row>
    <row r="1918" spans="1:20" ht="15" customHeight="1">
      <c r="A1918" s="313" t="s">
        <v>280</v>
      </c>
      <c r="B1918" s="313" t="s">
        <v>314</v>
      </c>
      <c r="C1918" s="313" t="s">
        <v>7</v>
      </c>
      <c r="D1918" s="313" t="s">
        <v>449</v>
      </c>
      <c r="E1918" s="313" t="s">
        <v>13</v>
      </c>
      <c r="F1918" s="313" t="s">
        <v>11</v>
      </c>
      <c r="G1918" s="313"/>
      <c r="H1918" s="313"/>
      <c r="I1918" s="313"/>
      <c r="J1918" s="313"/>
      <c r="K1918" s="313"/>
      <c r="L1918" s="313"/>
      <c r="M1918" s="313"/>
      <c r="N1918" s="313"/>
      <c r="O1918" s="313"/>
      <c r="P1918" s="313"/>
      <c r="Q1918" s="313"/>
      <c r="R1918" s="313">
        <v>4.84</v>
      </c>
      <c r="S1918" s="313"/>
      <c r="T1918" s="313"/>
    </row>
    <row r="1919" spans="1:20" ht="15" customHeight="1">
      <c r="A1919" s="313" t="s">
        <v>280</v>
      </c>
      <c r="B1919" s="313" t="s">
        <v>317</v>
      </c>
      <c r="C1919" s="313" t="s">
        <v>7</v>
      </c>
      <c r="D1919" s="313" t="s">
        <v>449</v>
      </c>
      <c r="E1919" s="313" t="s">
        <v>13</v>
      </c>
      <c r="F1919" s="313" t="s">
        <v>11</v>
      </c>
      <c r="G1919" s="313"/>
      <c r="H1919" s="313"/>
      <c r="I1919" s="313"/>
      <c r="J1919" s="313"/>
      <c r="K1919" s="313"/>
      <c r="L1919" s="313"/>
      <c r="M1919" s="313"/>
      <c r="N1919" s="313"/>
      <c r="O1919" s="313"/>
      <c r="P1919" s="313"/>
      <c r="Q1919" s="313"/>
      <c r="R1919" s="313">
        <v>24.2</v>
      </c>
      <c r="S1919" s="313"/>
      <c r="T1919" s="313"/>
    </row>
    <row r="1920" spans="1:20" ht="15" customHeight="1">
      <c r="A1920" s="313" t="s">
        <v>280</v>
      </c>
      <c r="B1920" s="313" t="s">
        <v>318</v>
      </c>
      <c r="C1920" s="313" t="s">
        <v>7</v>
      </c>
      <c r="D1920" s="313" t="s">
        <v>449</v>
      </c>
      <c r="E1920" s="313" t="s">
        <v>13</v>
      </c>
      <c r="F1920" s="313" t="s">
        <v>11</v>
      </c>
      <c r="G1920" s="313"/>
      <c r="H1920" s="313"/>
      <c r="I1920" s="313"/>
      <c r="J1920" s="313"/>
      <c r="K1920" s="313"/>
      <c r="L1920" s="313"/>
      <c r="M1920" s="313"/>
      <c r="N1920" s="313"/>
      <c r="O1920" s="313"/>
      <c r="P1920" s="313"/>
      <c r="Q1920" s="313"/>
      <c r="R1920" s="313">
        <v>53.3</v>
      </c>
      <c r="S1920" s="313"/>
      <c r="T1920" s="313"/>
    </row>
    <row r="1921" spans="1:20" ht="15" customHeight="1">
      <c r="A1921" s="313" t="s">
        <v>280</v>
      </c>
      <c r="B1921" s="313" t="s">
        <v>313</v>
      </c>
      <c r="C1921" s="313" t="s">
        <v>7</v>
      </c>
      <c r="D1921" s="313" t="s">
        <v>449</v>
      </c>
      <c r="E1921" s="313" t="s">
        <v>13</v>
      </c>
      <c r="F1921" s="313" t="s">
        <v>11</v>
      </c>
      <c r="G1921" s="313"/>
      <c r="H1921" s="313"/>
      <c r="I1921" s="313"/>
      <c r="J1921" s="313"/>
      <c r="K1921" s="313"/>
      <c r="L1921" s="313"/>
      <c r="M1921" s="313"/>
      <c r="N1921" s="313"/>
      <c r="O1921" s="313"/>
      <c r="P1921" s="313"/>
      <c r="Q1921" s="313"/>
      <c r="R1921" s="313">
        <v>82.4</v>
      </c>
      <c r="S1921" s="313"/>
      <c r="T1921" s="313"/>
    </row>
    <row r="1922" spans="1:20" ht="15" customHeight="1">
      <c r="A1922" s="313" t="s">
        <v>280</v>
      </c>
      <c r="B1922" s="313" t="s">
        <v>316</v>
      </c>
      <c r="C1922" s="313" t="s">
        <v>7</v>
      </c>
      <c r="D1922" s="313" t="s">
        <v>449</v>
      </c>
      <c r="E1922" s="313" t="s">
        <v>13</v>
      </c>
      <c r="F1922" s="313" t="s">
        <v>11</v>
      </c>
      <c r="G1922" s="313"/>
      <c r="H1922" s="313"/>
      <c r="I1922" s="313"/>
      <c r="J1922" s="313"/>
      <c r="K1922" s="313"/>
      <c r="L1922" s="313"/>
      <c r="M1922" s="313"/>
      <c r="N1922" s="313"/>
      <c r="O1922" s="313"/>
      <c r="P1922" s="313"/>
      <c r="Q1922" s="313"/>
      <c r="R1922" s="313">
        <v>77.5</v>
      </c>
      <c r="S1922" s="313"/>
      <c r="T1922" s="313"/>
    </row>
    <row r="1923" spans="1:20" ht="15" customHeight="1">
      <c r="A1923" s="313" t="s">
        <v>280</v>
      </c>
      <c r="B1923" s="313" t="s">
        <v>312</v>
      </c>
      <c r="C1923" s="313" t="s">
        <v>7</v>
      </c>
      <c r="D1923" s="313" t="s">
        <v>449</v>
      </c>
      <c r="E1923" s="313" t="s">
        <v>13</v>
      </c>
      <c r="F1923" s="313" t="s">
        <v>11</v>
      </c>
      <c r="G1923" s="313"/>
      <c r="H1923" s="313"/>
      <c r="I1923" s="313"/>
      <c r="J1923" s="313"/>
      <c r="K1923" s="313"/>
      <c r="L1923" s="313"/>
      <c r="M1923" s="313"/>
      <c r="N1923" s="313"/>
      <c r="O1923" s="313"/>
      <c r="P1923" s="313"/>
      <c r="Q1923" s="313"/>
      <c r="R1923" s="313">
        <v>82.4</v>
      </c>
      <c r="S1923" s="313"/>
      <c r="T1923" s="313"/>
    </row>
    <row r="1924" spans="1:20" ht="15" customHeight="1">
      <c r="A1924" s="313" t="s">
        <v>280</v>
      </c>
      <c r="B1924" s="313" t="s">
        <v>315</v>
      </c>
      <c r="C1924" s="313" t="s">
        <v>7</v>
      </c>
      <c r="D1924" s="313" t="s">
        <v>449</v>
      </c>
      <c r="E1924" s="313" t="s">
        <v>13</v>
      </c>
      <c r="F1924" s="313" t="s">
        <v>11</v>
      </c>
      <c r="G1924" s="313"/>
      <c r="H1924" s="313"/>
      <c r="I1924" s="313"/>
      <c r="J1924" s="313"/>
      <c r="K1924" s="313"/>
      <c r="L1924" s="313"/>
      <c r="M1924" s="313"/>
      <c r="N1924" s="313"/>
      <c r="O1924" s="313"/>
      <c r="P1924" s="313"/>
      <c r="Q1924" s="313"/>
      <c r="R1924" s="313">
        <v>4.84</v>
      </c>
      <c r="S1924" s="313"/>
      <c r="T1924" s="313"/>
    </row>
    <row r="1925" spans="1:20" ht="15" customHeight="1">
      <c r="A1925" s="313" t="s">
        <v>281</v>
      </c>
      <c r="B1925" s="313" t="s">
        <v>332</v>
      </c>
      <c r="C1925" s="313" t="s">
        <v>7</v>
      </c>
      <c r="D1925" s="313" t="s">
        <v>449</v>
      </c>
      <c r="E1925" s="313" t="s">
        <v>13</v>
      </c>
      <c r="F1925" s="313" t="s">
        <v>11</v>
      </c>
      <c r="G1925" s="313"/>
      <c r="H1925" s="313"/>
      <c r="I1925" s="313"/>
      <c r="J1925" s="313"/>
      <c r="K1925" s="313"/>
      <c r="L1925" s="313"/>
      <c r="M1925" s="313"/>
      <c r="N1925" s="313"/>
      <c r="O1925" s="313"/>
      <c r="P1925" s="313"/>
      <c r="Q1925" s="313"/>
      <c r="R1925" s="313">
        <v>5.2</v>
      </c>
      <c r="S1925" s="313"/>
      <c r="T1925" s="313"/>
    </row>
    <row r="1926" spans="1:20" ht="15" customHeight="1">
      <c r="A1926" s="313" t="s">
        <v>281</v>
      </c>
      <c r="B1926" s="313" t="s">
        <v>314</v>
      </c>
      <c r="C1926" s="313" t="s">
        <v>7</v>
      </c>
      <c r="D1926" s="313" t="s">
        <v>449</v>
      </c>
      <c r="E1926" s="313" t="s">
        <v>13</v>
      </c>
      <c r="F1926" s="313" t="s">
        <v>11</v>
      </c>
      <c r="G1926" s="313"/>
      <c r="H1926" s="313"/>
      <c r="I1926" s="313"/>
      <c r="J1926" s="313"/>
      <c r="K1926" s="313"/>
      <c r="L1926" s="313"/>
      <c r="M1926" s="313"/>
      <c r="N1926" s="313"/>
      <c r="O1926" s="313"/>
      <c r="P1926" s="313"/>
      <c r="Q1926" s="313"/>
      <c r="R1926" s="313">
        <v>4.84</v>
      </c>
      <c r="S1926" s="313"/>
      <c r="T1926" s="313"/>
    </row>
    <row r="1927" spans="1:20" ht="15" customHeight="1">
      <c r="A1927" s="313" t="s">
        <v>281</v>
      </c>
      <c r="B1927" s="313" t="s">
        <v>317</v>
      </c>
      <c r="C1927" s="313" t="s">
        <v>7</v>
      </c>
      <c r="D1927" s="313" t="s">
        <v>449</v>
      </c>
      <c r="E1927" s="313" t="s">
        <v>13</v>
      </c>
      <c r="F1927" s="313" t="s">
        <v>11</v>
      </c>
      <c r="G1927" s="313"/>
      <c r="H1927" s="313"/>
      <c r="I1927" s="313"/>
      <c r="J1927" s="313"/>
      <c r="K1927" s="313"/>
      <c r="L1927" s="313"/>
      <c r="M1927" s="313"/>
      <c r="N1927" s="313"/>
      <c r="O1927" s="313"/>
      <c r="P1927" s="313"/>
      <c r="Q1927" s="313"/>
      <c r="R1927" s="313">
        <v>24.2</v>
      </c>
      <c r="S1927" s="313"/>
      <c r="T1927" s="313"/>
    </row>
    <row r="1928" spans="1:20" ht="15" customHeight="1">
      <c r="A1928" s="313" t="s">
        <v>281</v>
      </c>
      <c r="B1928" s="313" t="s">
        <v>318</v>
      </c>
      <c r="C1928" s="313" t="s">
        <v>7</v>
      </c>
      <c r="D1928" s="313" t="s">
        <v>449</v>
      </c>
      <c r="E1928" s="313" t="s">
        <v>13</v>
      </c>
      <c r="F1928" s="313" t="s">
        <v>11</v>
      </c>
      <c r="G1928" s="313"/>
      <c r="H1928" s="313"/>
      <c r="I1928" s="313"/>
      <c r="J1928" s="313"/>
      <c r="K1928" s="313"/>
      <c r="L1928" s="313"/>
      <c r="M1928" s="313"/>
      <c r="N1928" s="313"/>
      <c r="O1928" s="313"/>
      <c r="P1928" s="313"/>
      <c r="Q1928" s="313"/>
      <c r="R1928" s="313">
        <v>53.3</v>
      </c>
      <c r="S1928" s="313"/>
      <c r="T1928" s="313"/>
    </row>
    <row r="1929" spans="1:20" ht="15" customHeight="1">
      <c r="A1929" s="313" t="s">
        <v>281</v>
      </c>
      <c r="B1929" s="313" t="s">
        <v>313</v>
      </c>
      <c r="C1929" s="313" t="s">
        <v>7</v>
      </c>
      <c r="D1929" s="313" t="s">
        <v>449</v>
      </c>
      <c r="E1929" s="313" t="s">
        <v>13</v>
      </c>
      <c r="F1929" s="313" t="s">
        <v>11</v>
      </c>
      <c r="G1929" s="313"/>
      <c r="H1929" s="313"/>
      <c r="I1929" s="313"/>
      <c r="J1929" s="313"/>
      <c r="K1929" s="313"/>
      <c r="L1929" s="313"/>
      <c r="M1929" s="313"/>
      <c r="N1929" s="313"/>
      <c r="O1929" s="313"/>
      <c r="P1929" s="313"/>
      <c r="Q1929" s="313"/>
      <c r="R1929" s="313">
        <v>82.4</v>
      </c>
      <c r="S1929" s="313"/>
      <c r="T1929" s="313"/>
    </row>
    <row r="1930" spans="1:20" ht="15" customHeight="1">
      <c r="A1930" s="313" t="s">
        <v>281</v>
      </c>
      <c r="B1930" s="313" t="s">
        <v>316</v>
      </c>
      <c r="C1930" s="313" t="s">
        <v>7</v>
      </c>
      <c r="D1930" s="313" t="s">
        <v>449</v>
      </c>
      <c r="E1930" s="313" t="s">
        <v>13</v>
      </c>
      <c r="F1930" s="313" t="s">
        <v>11</v>
      </c>
      <c r="G1930" s="313"/>
      <c r="H1930" s="313"/>
      <c r="I1930" s="313"/>
      <c r="J1930" s="313"/>
      <c r="K1930" s="313"/>
      <c r="L1930" s="313"/>
      <c r="M1930" s="313"/>
      <c r="N1930" s="313"/>
      <c r="O1930" s="313"/>
      <c r="P1930" s="313"/>
      <c r="Q1930" s="313"/>
      <c r="R1930" s="313">
        <v>77.5</v>
      </c>
      <c r="S1930" s="313"/>
      <c r="T1930" s="313"/>
    </row>
    <row r="1931" spans="1:20" ht="15" customHeight="1">
      <c r="A1931" s="313" t="s">
        <v>281</v>
      </c>
      <c r="B1931" s="313" t="s">
        <v>312</v>
      </c>
      <c r="C1931" s="313" t="s">
        <v>7</v>
      </c>
      <c r="D1931" s="313" t="s">
        <v>449</v>
      </c>
      <c r="E1931" s="313" t="s">
        <v>13</v>
      </c>
      <c r="F1931" s="313" t="s">
        <v>11</v>
      </c>
      <c r="G1931" s="313"/>
      <c r="H1931" s="313"/>
      <c r="I1931" s="313"/>
      <c r="J1931" s="313"/>
      <c r="K1931" s="313"/>
      <c r="L1931" s="313"/>
      <c r="M1931" s="313"/>
      <c r="N1931" s="313"/>
      <c r="O1931" s="313"/>
      <c r="P1931" s="313"/>
      <c r="Q1931" s="313"/>
      <c r="R1931" s="313">
        <v>82.4</v>
      </c>
      <c r="S1931" s="313"/>
      <c r="T1931" s="313"/>
    </row>
    <row r="1932" spans="1:20" ht="15" customHeight="1">
      <c r="A1932" s="313" t="s">
        <v>281</v>
      </c>
      <c r="B1932" s="313" t="s">
        <v>315</v>
      </c>
      <c r="C1932" s="313" t="s">
        <v>7</v>
      </c>
      <c r="D1932" s="313" t="s">
        <v>449</v>
      </c>
      <c r="E1932" s="313" t="s">
        <v>13</v>
      </c>
      <c r="F1932" s="313" t="s">
        <v>11</v>
      </c>
      <c r="G1932" s="313"/>
      <c r="H1932" s="313"/>
      <c r="I1932" s="313"/>
      <c r="J1932" s="313"/>
      <c r="K1932" s="313"/>
      <c r="L1932" s="313"/>
      <c r="M1932" s="313"/>
      <c r="N1932" s="313"/>
      <c r="O1932" s="313"/>
      <c r="P1932" s="313"/>
      <c r="Q1932" s="313"/>
      <c r="R1932" s="313">
        <v>4.84</v>
      </c>
      <c r="S1932" s="313"/>
      <c r="T1932" s="313"/>
    </row>
    <row r="1933" spans="1:20" ht="15" customHeight="1">
      <c r="A1933" s="313" t="s">
        <v>282</v>
      </c>
      <c r="B1933" s="313" t="s">
        <v>332</v>
      </c>
      <c r="C1933" s="313" t="s">
        <v>7</v>
      </c>
      <c r="D1933" s="313" t="s">
        <v>449</v>
      </c>
      <c r="E1933" s="313" t="s">
        <v>13</v>
      </c>
      <c r="F1933" s="313" t="s">
        <v>11</v>
      </c>
      <c r="G1933" s="313" t="s">
        <v>449</v>
      </c>
      <c r="H1933" s="313" t="s">
        <v>430</v>
      </c>
      <c r="I1933" s="313" t="s">
        <v>251</v>
      </c>
      <c r="J1933" s="313"/>
      <c r="K1933" s="313" t="s">
        <v>339</v>
      </c>
      <c r="L1933" s="313" t="s">
        <v>376</v>
      </c>
      <c r="M1933" s="313" t="s">
        <v>48</v>
      </c>
      <c r="N1933" s="313"/>
      <c r="O1933" s="313" t="s">
        <v>341</v>
      </c>
      <c r="P1933" s="313" t="s">
        <v>342</v>
      </c>
      <c r="Q1933" s="313" t="s">
        <v>343</v>
      </c>
      <c r="R1933" s="313">
        <v>5.2</v>
      </c>
      <c r="S1933" s="313"/>
      <c r="T1933" s="313"/>
    </row>
    <row r="1934" spans="1:20" ht="15" customHeight="1">
      <c r="A1934" s="313" t="s">
        <v>282</v>
      </c>
      <c r="B1934" s="313" t="s">
        <v>314</v>
      </c>
      <c r="C1934" s="313" t="s">
        <v>7</v>
      </c>
      <c r="D1934" s="313" t="s">
        <v>449</v>
      </c>
      <c r="E1934" s="313" t="s">
        <v>13</v>
      </c>
      <c r="F1934" s="313" t="s">
        <v>11</v>
      </c>
      <c r="G1934" s="313" t="s">
        <v>449</v>
      </c>
      <c r="H1934" s="313" t="s">
        <v>742</v>
      </c>
      <c r="I1934" s="313" t="s">
        <v>251</v>
      </c>
      <c r="J1934" s="313" t="s">
        <v>709</v>
      </c>
      <c r="K1934" s="313" t="s">
        <v>702</v>
      </c>
      <c r="L1934" s="313" t="s">
        <v>743</v>
      </c>
      <c r="M1934" s="313" t="s">
        <v>48</v>
      </c>
      <c r="N1934" s="313"/>
      <c r="O1934" s="313" t="s">
        <v>364</v>
      </c>
      <c r="P1934" s="313" t="s">
        <v>699</v>
      </c>
      <c r="Q1934" s="313" t="s">
        <v>343</v>
      </c>
      <c r="R1934" s="313">
        <v>4.84</v>
      </c>
      <c r="S1934" s="313"/>
      <c r="T1934" s="313"/>
    </row>
    <row r="1935" spans="1:20" ht="15" customHeight="1">
      <c r="A1935" s="313" t="s">
        <v>282</v>
      </c>
      <c r="B1935" s="313" t="s">
        <v>317</v>
      </c>
      <c r="C1935" s="313" t="s">
        <v>7</v>
      </c>
      <c r="D1935" s="313" t="s">
        <v>449</v>
      </c>
      <c r="E1935" s="313" t="s">
        <v>13</v>
      </c>
      <c r="F1935" s="313" t="s">
        <v>11</v>
      </c>
      <c r="G1935" s="313" t="s">
        <v>449</v>
      </c>
      <c r="H1935" s="313" t="s">
        <v>744</v>
      </c>
      <c r="I1935" s="313" t="s">
        <v>251</v>
      </c>
      <c r="J1935" s="313" t="s">
        <v>709</v>
      </c>
      <c r="K1935" s="313" t="s">
        <v>702</v>
      </c>
      <c r="L1935" s="313" t="s">
        <v>745</v>
      </c>
      <c r="M1935" s="313" t="s">
        <v>48</v>
      </c>
      <c r="N1935" s="313"/>
      <c r="O1935" s="313" t="s">
        <v>364</v>
      </c>
      <c r="P1935" s="313" t="s">
        <v>699</v>
      </c>
      <c r="Q1935" s="313" t="s">
        <v>343</v>
      </c>
      <c r="R1935" s="313">
        <v>24.2</v>
      </c>
      <c r="S1935" s="313"/>
      <c r="T1935" s="313"/>
    </row>
    <row r="1936" spans="1:20" ht="15" customHeight="1">
      <c r="A1936" s="313" t="s">
        <v>282</v>
      </c>
      <c r="B1936" s="313" t="s">
        <v>318</v>
      </c>
      <c r="C1936" s="313" t="s">
        <v>7</v>
      </c>
      <c r="D1936" s="313" t="s">
        <v>449</v>
      </c>
      <c r="E1936" s="313" t="s">
        <v>13</v>
      </c>
      <c r="F1936" s="313" t="s">
        <v>11</v>
      </c>
      <c r="G1936" s="313" t="s">
        <v>449</v>
      </c>
      <c r="H1936" s="313" t="s">
        <v>746</v>
      </c>
      <c r="I1936" s="313" t="s">
        <v>251</v>
      </c>
      <c r="J1936" s="313" t="s">
        <v>709</v>
      </c>
      <c r="K1936" s="313" t="s">
        <v>702</v>
      </c>
      <c r="L1936" s="313" t="s">
        <v>747</v>
      </c>
      <c r="M1936" s="313" t="s">
        <v>48</v>
      </c>
      <c r="N1936" s="313"/>
      <c r="O1936" s="313" t="s">
        <v>364</v>
      </c>
      <c r="P1936" s="313" t="s">
        <v>699</v>
      </c>
      <c r="Q1936" s="313" t="s">
        <v>343</v>
      </c>
      <c r="R1936" s="313">
        <v>53.3</v>
      </c>
      <c r="S1936" s="313"/>
      <c r="T1936" s="313"/>
    </row>
    <row r="1937" spans="1:20" ht="15" customHeight="1">
      <c r="A1937" s="313" t="s">
        <v>282</v>
      </c>
      <c r="B1937" s="313" t="s">
        <v>313</v>
      </c>
      <c r="C1937" s="313" t="s">
        <v>7</v>
      </c>
      <c r="D1937" s="313" t="s">
        <v>449</v>
      </c>
      <c r="E1937" s="313" t="s">
        <v>13</v>
      </c>
      <c r="F1937" s="313" t="s">
        <v>11</v>
      </c>
      <c r="G1937" s="313"/>
      <c r="H1937" s="313"/>
      <c r="I1937" s="313"/>
      <c r="J1937" s="313"/>
      <c r="K1937" s="313"/>
      <c r="L1937" s="313"/>
      <c r="M1937" s="313"/>
      <c r="N1937" s="313"/>
      <c r="O1937" s="313"/>
      <c r="P1937" s="313"/>
      <c r="Q1937" s="313"/>
      <c r="R1937" s="313">
        <v>82.4</v>
      </c>
      <c r="S1937" s="313"/>
      <c r="T1937" s="313"/>
    </row>
    <row r="1938" spans="1:20" ht="15" customHeight="1">
      <c r="A1938" s="313" t="s">
        <v>282</v>
      </c>
      <c r="B1938" s="313" t="s">
        <v>316</v>
      </c>
      <c r="C1938" s="313" t="s">
        <v>7</v>
      </c>
      <c r="D1938" s="313" t="s">
        <v>449</v>
      </c>
      <c r="E1938" s="313" t="s">
        <v>13</v>
      </c>
      <c r="F1938" s="313" t="s">
        <v>11</v>
      </c>
      <c r="G1938" s="313" t="s">
        <v>449</v>
      </c>
      <c r="H1938" s="313" t="s">
        <v>744</v>
      </c>
      <c r="I1938" s="313" t="s">
        <v>251</v>
      </c>
      <c r="J1938" s="313" t="s">
        <v>709</v>
      </c>
      <c r="K1938" s="313" t="s">
        <v>702</v>
      </c>
      <c r="L1938" s="313" t="s">
        <v>745</v>
      </c>
      <c r="M1938" s="313" t="s">
        <v>48</v>
      </c>
      <c r="N1938" s="313"/>
      <c r="O1938" s="313" t="s">
        <v>364</v>
      </c>
      <c r="P1938" s="313" t="s">
        <v>699</v>
      </c>
      <c r="Q1938" s="313" t="s">
        <v>343</v>
      </c>
      <c r="R1938" s="313">
        <v>77.5</v>
      </c>
      <c r="S1938" s="313"/>
      <c r="T1938" s="313"/>
    </row>
    <row r="1939" spans="1:20" ht="15" customHeight="1">
      <c r="A1939" s="313" t="s">
        <v>282</v>
      </c>
      <c r="B1939" s="313" t="s">
        <v>312</v>
      </c>
      <c r="C1939" s="313" t="s">
        <v>7</v>
      </c>
      <c r="D1939" s="313" t="s">
        <v>449</v>
      </c>
      <c r="E1939" s="313" t="s">
        <v>13</v>
      </c>
      <c r="F1939" s="313" t="s">
        <v>11</v>
      </c>
      <c r="G1939" s="313"/>
      <c r="H1939" s="313"/>
      <c r="I1939" s="313"/>
      <c r="J1939" s="313"/>
      <c r="K1939" s="313"/>
      <c r="L1939" s="313"/>
      <c r="M1939" s="313"/>
      <c r="N1939" s="313"/>
      <c r="O1939" s="313"/>
      <c r="P1939" s="313"/>
      <c r="Q1939" s="313"/>
      <c r="R1939" s="313">
        <v>82.4</v>
      </c>
      <c r="S1939" s="313"/>
      <c r="T1939" s="313"/>
    </row>
    <row r="1940" spans="1:20" ht="15" customHeight="1">
      <c r="A1940" s="313" t="s">
        <v>282</v>
      </c>
      <c r="B1940" s="313" t="s">
        <v>315</v>
      </c>
      <c r="C1940" s="313" t="s">
        <v>7</v>
      </c>
      <c r="D1940" s="313" t="s">
        <v>449</v>
      </c>
      <c r="E1940" s="313" t="s">
        <v>13</v>
      </c>
      <c r="F1940" s="313" t="s">
        <v>11</v>
      </c>
      <c r="G1940" s="313"/>
      <c r="H1940" s="313"/>
      <c r="I1940" s="313"/>
      <c r="J1940" s="313"/>
      <c r="K1940" s="313"/>
      <c r="L1940" s="313"/>
      <c r="M1940" s="313"/>
      <c r="N1940" s="313"/>
      <c r="O1940" s="313"/>
      <c r="P1940" s="313"/>
      <c r="Q1940" s="313"/>
      <c r="R1940" s="313">
        <v>4.84</v>
      </c>
      <c r="S1940" s="313"/>
      <c r="T1940" s="313"/>
    </row>
    <row r="1941" spans="1:20" ht="15" customHeight="1">
      <c r="A1941" s="313" t="s">
        <v>283</v>
      </c>
      <c r="B1941" s="313" t="s">
        <v>332</v>
      </c>
      <c r="C1941" s="313" t="s">
        <v>7</v>
      </c>
      <c r="D1941" s="313" t="s">
        <v>449</v>
      </c>
      <c r="E1941" s="313" t="s">
        <v>13</v>
      </c>
      <c r="F1941" s="313" t="s">
        <v>11</v>
      </c>
      <c r="G1941" s="313"/>
      <c r="H1941" s="313"/>
      <c r="I1941" s="313"/>
      <c r="J1941" s="313"/>
      <c r="K1941" s="313"/>
      <c r="L1941" s="313"/>
      <c r="M1941" s="313"/>
      <c r="N1941" s="313"/>
      <c r="O1941" s="313"/>
      <c r="P1941" s="313"/>
      <c r="Q1941" s="313"/>
      <c r="R1941" s="313">
        <v>5.2</v>
      </c>
      <c r="S1941" s="313"/>
      <c r="T1941" s="313"/>
    </row>
    <row r="1942" spans="1:20" ht="15" customHeight="1">
      <c r="A1942" s="313" t="s">
        <v>283</v>
      </c>
      <c r="B1942" s="313" t="s">
        <v>314</v>
      </c>
      <c r="C1942" s="313" t="s">
        <v>7</v>
      </c>
      <c r="D1942" s="313" t="s">
        <v>449</v>
      </c>
      <c r="E1942" s="313" t="s">
        <v>13</v>
      </c>
      <c r="F1942" s="313" t="s">
        <v>11</v>
      </c>
      <c r="G1942" s="313"/>
      <c r="H1942" s="313"/>
      <c r="I1942" s="313"/>
      <c r="J1942" s="313"/>
      <c r="K1942" s="313"/>
      <c r="L1942" s="313"/>
      <c r="M1942" s="313"/>
      <c r="N1942" s="313"/>
      <c r="O1942" s="313"/>
      <c r="P1942" s="313"/>
      <c r="Q1942" s="313"/>
      <c r="R1942" s="313">
        <v>4.84</v>
      </c>
      <c r="S1942" s="313"/>
      <c r="T1942" s="313"/>
    </row>
    <row r="1943" spans="1:20" ht="15" customHeight="1">
      <c r="A1943" s="313" t="s">
        <v>283</v>
      </c>
      <c r="B1943" s="313" t="s">
        <v>317</v>
      </c>
      <c r="C1943" s="313" t="s">
        <v>7</v>
      </c>
      <c r="D1943" s="313" t="s">
        <v>449</v>
      </c>
      <c r="E1943" s="313" t="s">
        <v>13</v>
      </c>
      <c r="F1943" s="313" t="s">
        <v>11</v>
      </c>
      <c r="G1943" s="313"/>
      <c r="H1943" s="313"/>
      <c r="I1943" s="313"/>
      <c r="J1943" s="313"/>
      <c r="K1943" s="313"/>
      <c r="L1943" s="313"/>
      <c r="M1943" s="313"/>
      <c r="N1943" s="313"/>
      <c r="O1943" s="313"/>
      <c r="P1943" s="313"/>
      <c r="Q1943" s="313"/>
      <c r="R1943" s="313">
        <v>24.2</v>
      </c>
      <c r="S1943" s="313"/>
      <c r="T1943" s="313"/>
    </row>
    <row r="1944" spans="1:20" ht="15" customHeight="1">
      <c r="A1944" s="313" t="s">
        <v>283</v>
      </c>
      <c r="B1944" s="313" t="s">
        <v>318</v>
      </c>
      <c r="C1944" s="313" t="s">
        <v>7</v>
      </c>
      <c r="D1944" s="313" t="s">
        <v>449</v>
      </c>
      <c r="E1944" s="313" t="s">
        <v>13</v>
      </c>
      <c r="F1944" s="313" t="s">
        <v>11</v>
      </c>
      <c r="G1944" s="313"/>
      <c r="H1944" s="313"/>
      <c r="I1944" s="313"/>
      <c r="J1944" s="313"/>
      <c r="K1944" s="313"/>
      <c r="L1944" s="313"/>
      <c r="M1944" s="313"/>
      <c r="N1944" s="313"/>
      <c r="O1944" s="313"/>
      <c r="P1944" s="313"/>
      <c r="Q1944" s="313"/>
      <c r="R1944" s="313">
        <v>53.3</v>
      </c>
      <c r="S1944" s="313"/>
      <c r="T1944" s="313"/>
    </row>
    <row r="1945" spans="1:20" ht="15" customHeight="1">
      <c r="A1945" s="313" t="s">
        <v>283</v>
      </c>
      <c r="B1945" s="313" t="s">
        <v>313</v>
      </c>
      <c r="C1945" s="313" t="s">
        <v>7</v>
      </c>
      <c r="D1945" s="313" t="s">
        <v>449</v>
      </c>
      <c r="E1945" s="313" t="s">
        <v>13</v>
      </c>
      <c r="F1945" s="313" t="s">
        <v>11</v>
      </c>
      <c r="G1945" s="313"/>
      <c r="H1945" s="313"/>
      <c r="I1945" s="313"/>
      <c r="J1945" s="313"/>
      <c r="K1945" s="313"/>
      <c r="L1945" s="313"/>
      <c r="M1945" s="313"/>
      <c r="N1945" s="313"/>
      <c r="O1945" s="313"/>
      <c r="P1945" s="313"/>
      <c r="Q1945" s="313"/>
      <c r="R1945" s="313">
        <v>82.4</v>
      </c>
      <c r="S1945" s="313"/>
      <c r="T1945" s="313"/>
    </row>
    <row r="1946" spans="1:20" ht="15" customHeight="1">
      <c r="A1946" s="313" t="s">
        <v>283</v>
      </c>
      <c r="B1946" s="313" t="s">
        <v>316</v>
      </c>
      <c r="C1946" s="313" t="s">
        <v>7</v>
      </c>
      <c r="D1946" s="313" t="s">
        <v>449</v>
      </c>
      <c r="E1946" s="313" t="s">
        <v>13</v>
      </c>
      <c r="F1946" s="313" t="s">
        <v>11</v>
      </c>
      <c r="G1946" s="313"/>
      <c r="H1946" s="313"/>
      <c r="I1946" s="313"/>
      <c r="J1946" s="313"/>
      <c r="K1946" s="313"/>
      <c r="L1946" s="313"/>
      <c r="M1946" s="313"/>
      <c r="N1946" s="313"/>
      <c r="O1946" s="313"/>
      <c r="P1946" s="313"/>
      <c r="Q1946" s="313"/>
      <c r="R1946" s="313">
        <v>77.5</v>
      </c>
      <c r="S1946" s="313"/>
      <c r="T1946" s="313"/>
    </row>
    <row r="1947" spans="1:20" ht="15" customHeight="1">
      <c r="A1947" s="313" t="s">
        <v>283</v>
      </c>
      <c r="B1947" s="313" t="s">
        <v>312</v>
      </c>
      <c r="C1947" s="313" t="s">
        <v>7</v>
      </c>
      <c r="D1947" s="313" t="s">
        <v>449</v>
      </c>
      <c r="E1947" s="313" t="s">
        <v>13</v>
      </c>
      <c r="F1947" s="313" t="s">
        <v>11</v>
      </c>
      <c r="G1947" s="313"/>
      <c r="H1947" s="313"/>
      <c r="I1947" s="313"/>
      <c r="J1947" s="313"/>
      <c r="K1947" s="313"/>
      <c r="L1947" s="313"/>
      <c r="M1947" s="313"/>
      <c r="N1947" s="313"/>
      <c r="O1947" s="313"/>
      <c r="P1947" s="313"/>
      <c r="Q1947" s="313"/>
      <c r="R1947" s="313">
        <v>82.4</v>
      </c>
      <c r="S1947" s="313"/>
      <c r="T1947" s="313"/>
    </row>
    <row r="1948" spans="1:20" ht="15" customHeight="1">
      <c r="A1948" s="313" t="s">
        <v>283</v>
      </c>
      <c r="B1948" s="313" t="s">
        <v>315</v>
      </c>
      <c r="C1948" s="313" t="s">
        <v>7</v>
      </c>
      <c r="D1948" s="313" t="s">
        <v>449</v>
      </c>
      <c r="E1948" s="313" t="s">
        <v>13</v>
      </c>
      <c r="F1948" s="313" t="s">
        <v>11</v>
      </c>
      <c r="G1948" s="313"/>
      <c r="H1948" s="313"/>
      <c r="I1948" s="313"/>
      <c r="J1948" s="313"/>
      <c r="K1948" s="313"/>
      <c r="L1948" s="313"/>
      <c r="M1948" s="313"/>
      <c r="N1948" s="313"/>
      <c r="O1948" s="313"/>
      <c r="P1948" s="313"/>
      <c r="Q1948" s="313"/>
      <c r="R1948" s="313">
        <v>4.84</v>
      </c>
      <c r="S1948" s="313"/>
      <c r="T1948" s="313"/>
    </row>
    <row r="1949" spans="1:20" ht="15" customHeight="1">
      <c r="A1949" s="313" t="s">
        <v>285</v>
      </c>
      <c r="B1949" s="313" t="s">
        <v>320</v>
      </c>
      <c r="C1949" s="313" t="s">
        <v>7</v>
      </c>
      <c r="D1949" s="313" t="s">
        <v>449</v>
      </c>
      <c r="E1949" s="313" t="s">
        <v>13</v>
      </c>
      <c r="F1949" s="313" t="s">
        <v>11</v>
      </c>
      <c r="G1949" s="313"/>
      <c r="H1949" s="313"/>
      <c r="I1949" s="313"/>
      <c r="J1949" s="313"/>
      <c r="K1949" s="313"/>
      <c r="L1949" s="313"/>
      <c r="M1949" s="313"/>
      <c r="N1949" s="313"/>
      <c r="O1949" s="313"/>
      <c r="P1949" s="313"/>
      <c r="Q1949" s="313"/>
      <c r="R1949" s="313">
        <v>244</v>
      </c>
      <c r="S1949" s="313"/>
      <c r="T1949" s="313"/>
    </row>
    <row r="1950" spans="1:20" ht="15" customHeight="1">
      <c r="A1950" s="313" t="s">
        <v>285</v>
      </c>
      <c r="B1950" s="313" t="s">
        <v>313</v>
      </c>
      <c r="C1950" s="313" t="s">
        <v>7</v>
      </c>
      <c r="D1950" s="313" t="s">
        <v>449</v>
      </c>
      <c r="E1950" s="313" t="s">
        <v>13</v>
      </c>
      <c r="F1950" s="313" t="s">
        <v>11</v>
      </c>
      <c r="G1950" s="313"/>
      <c r="H1950" s="313"/>
      <c r="I1950" s="313"/>
      <c r="J1950" s="313"/>
      <c r="K1950" s="313"/>
      <c r="L1950" s="313"/>
      <c r="M1950" s="313"/>
      <c r="N1950" s="313"/>
      <c r="O1950" s="313"/>
      <c r="P1950" s="313"/>
      <c r="Q1950" s="313"/>
      <c r="R1950" s="313">
        <v>6.44</v>
      </c>
      <c r="S1950" s="313"/>
      <c r="T1950" s="313"/>
    </row>
    <row r="1951" spans="1:20" ht="15" customHeight="1">
      <c r="A1951" s="313" t="s">
        <v>285</v>
      </c>
      <c r="B1951" s="313" t="s">
        <v>322</v>
      </c>
      <c r="C1951" s="313" t="s">
        <v>7</v>
      </c>
      <c r="D1951" s="313" t="s">
        <v>449</v>
      </c>
      <c r="E1951" s="313" t="s">
        <v>13</v>
      </c>
      <c r="F1951" s="313" t="s">
        <v>11</v>
      </c>
      <c r="G1951" s="313"/>
      <c r="H1951" s="313"/>
      <c r="I1951" s="313"/>
      <c r="J1951" s="313"/>
      <c r="K1951" s="313"/>
      <c r="L1951" s="313"/>
      <c r="M1951" s="313"/>
      <c r="N1951" s="313"/>
      <c r="O1951" s="313"/>
      <c r="P1951" s="313"/>
      <c r="Q1951" s="313"/>
      <c r="R1951" s="313">
        <v>25.7</v>
      </c>
      <c r="S1951" s="313"/>
      <c r="T1951" s="313"/>
    </row>
    <row r="1952" spans="1:20" ht="15" customHeight="1">
      <c r="A1952" s="313" t="s">
        <v>285</v>
      </c>
      <c r="B1952" s="313" t="s">
        <v>312</v>
      </c>
      <c r="C1952" s="313" t="s">
        <v>7</v>
      </c>
      <c r="D1952" s="313" t="s">
        <v>449</v>
      </c>
      <c r="E1952" s="313" t="s">
        <v>13</v>
      </c>
      <c r="F1952" s="313" t="s">
        <v>11</v>
      </c>
      <c r="G1952" s="313"/>
      <c r="H1952" s="313"/>
      <c r="I1952" s="313"/>
      <c r="J1952" s="313"/>
      <c r="K1952" s="313"/>
      <c r="L1952" s="313"/>
      <c r="M1952" s="313"/>
      <c r="N1952" s="313"/>
      <c r="O1952" s="313"/>
      <c r="P1952" s="313"/>
      <c r="Q1952" s="313"/>
      <c r="R1952" s="313">
        <v>276</v>
      </c>
      <c r="S1952" s="313"/>
      <c r="T1952" s="313"/>
    </row>
    <row r="1953" spans="1:20" ht="15" customHeight="1">
      <c r="A1953" s="313" t="s">
        <v>285</v>
      </c>
      <c r="B1953" s="313" t="s">
        <v>321</v>
      </c>
      <c r="C1953" s="313" t="s">
        <v>7</v>
      </c>
      <c r="D1953" s="313" t="s">
        <v>449</v>
      </c>
      <c r="E1953" s="313" t="s">
        <v>13</v>
      </c>
      <c r="F1953" s="313" t="s">
        <v>11</v>
      </c>
      <c r="G1953" s="313"/>
      <c r="H1953" s="313"/>
      <c r="I1953" s="313"/>
      <c r="J1953" s="313"/>
      <c r="K1953" s="313"/>
      <c r="L1953" s="313"/>
      <c r="M1953" s="313"/>
      <c r="N1953" s="313"/>
      <c r="O1953" s="313"/>
      <c r="P1953" s="313"/>
      <c r="Q1953" s="313"/>
      <c r="R1953" s="313">
        <v>25.7</v>
      </c>
      <c r="S1953" s="313"/>
      <c r="T1953" s="313"/>
    </row>
    <row r="1954" spans="1:20" ht="15" customHeight="1">
      <c r="A1954" s="313" t="s">
        <v>285</v>
      </c>
      <c r="B1954" s="313" t="s">
        <v>319</v>
      </c>
      <c r="C1954" s="313" t="s">
        <v>7</v>
      </c>
      <c r="D1954" s="313" t="s">
        <v>449</v>
      </c>
      <c r="E1954" s="313" t="s">
        <v>13</v>
      </c>
      <c r="F1954" s="313" t="s">
        <v>11</v>
      </c>
      <c r="G1954" s="313"/>
      <c r="H1954" s="313"/>
      <c r="I1954" s="313"/>
      <c r="J1954" s="313"/>
      <c r="K1954" s="313"/>
      <c r="L1954" s="313"/>
      <c r="M1954" s="313"/>
      <c r="N1954" s="313"/>
      <c r="O1954" s="313"/>
      <c r="P1954" s="313"/>
      <c r="Q1954" s="313"/>
      <c r="R1954" s="313">
        <v>6.44</v>
      </c>
      <c r="S1954" s="313"/>
      <c r="T1954" s="313"/>
    </row>
    <row r="1955" spans="1:20" ht="15" customHeight="1">
      <c r="A1955" s="313" t="s">
        <v>285</v>
      </c>
      <c r="B1955" s="313" t="s">
        <v>323</v>
      </c>
      <c r="C1955" s="313" t="s">
        <v>7</v>
      </c>
      <c r="D1955" s="313" t="s">
        <v>449</v>
      </c>
      <c r="E1955" s="313" t="s">
        <v>13</v>
      </c>
      <c r="F1955" s="313" t="s">
        <v>11</v>
      </c>
      <c r="G1955" s="313"/>
      <c r="H1955" s="313"/>
      <c r="I1955" s="313"/>
      <c r="J1955" s="313"/>
      <c r="K1955" s="313"/>
      <c r="L1955" s="313"/>
      <c r="M1955" s="313"/>
      <c r="N1955" s="313"/>
      <c r="O1955" s="313"/>
      <c r="P1955" s="313"/>
      <c r="Q1955" s="313"/>
      <c r="R1955" s="313">
        <v>8.58</v>
      </c>
      <c r="S1955" s="313">
        <v>0</v>
      </c>
      <c r="T1955" s="313">
        <v>25.7</v>
      </c>
    </row>
    <row r="1956" spans="1:20" ht="15" customHeight="1">
      <c r="A1956" s="313" t="s">
        <v>285</v>
      </c>
      <c r="B1956" s="313" t="s">
        <v>324</v>
      </c>
      <c r="C1956" s="313" t="s">
        <v>7</v>
      </c>
      <c r="D1956" s="313" t="s">
        <v>449</v>
      </c>
      <c r="E1956" s="313" t="s">
        <v>13</v>
      </c>
      <c r="F1956" s="313" t="s">
        <v>11</v>
      </c>
      <c r="G1956" s="313"/>
      <c r="H1956" s="313"/>
      <c r="I1956" s="313"/>
      <c r="J1956" s="313"/>
      <c r="K1956" s="313"/>
      <c r="L1956" s="313"/>
      <c r="M1956" s="313"/>
      <c r="N1956" s="313"/>
      <c r="O1956" s="313"/>
      <c r="P1956" s="313"/>
      <c r="Q1956" s="313"/>
      <c r="R1956" s="313">
        <v>8.58</v>
      </c>
      <c r="S1956" s="313">
        <v>0</v>
      </c>
      <c r="T1956" s="313">
        <v>25.7</v>
      </c>
    </row>
    <row r="1957" spans="1:20" ht="15" customHeight="1">
      <c r="A1957" s="313" t="s">
        <v>285</v>
      </c>
      <c r="B1957" s="313" t="s">
        <v>325</v>
      </c>
      <c r="C1957" s="313" t="s">
        <v>7</v>
      </c>
      <c r="D1957" s="313" t="s">
        <v>449</v>
      </c>
      <c r="E1957" s="313" t="s">
        <v>13</v>
      </c>
      <c r="F1957" s="313" t="s">
        <v>11</v>
      </c>
      <c r="G1957" s="313"/>
      <c r="H1957" s="313"/>
      <c r="I1957" s="313"/>
      <c r="J1957" s="313"/>
      <c r="K1957" s="313"/>
      <c r="L1957" s="313"/>
      <c r="M1957" s="313"/>
      <c r="N1957" s="313"/>
      <c r="O1957" s="313"/>
      <c r="P1957" s="313"/>
      <c r="Q1957" s="313"/>
      <c r="R1957" s="313">
        <v>8.58</v>
      </c>
      <c r="S1957" s="313">
        <v>0</v>
      </c>
      <c r="T1957" s="313">
        <v>25.7</v>
      </c>
    </row>
    <row r="1958" spans="1:20" ht="15" customHeight="1">
      <c r="A1958" s="313" t="s">
        <v>287</v>
      </c>
      <c r="B1958" s="313" t="s">
        <v>320</v>
      </c>
      <c r="C1958" s="313" t="s">
        <v>7</v>
      </c>
      <c r="D1958" s="313" t="s">
        <v>449</v>
      </c>
      <c r="E1958" s="313" t="s">
        <v>13</v>
      </c>
      <c r="F1958" s="313" t="s">
        <v>11</v>
      </c>
      <c r="G1958" s="313" t="s">
        <v>181</v>
      </c>
      <c r="H1958" s="313" t="s">
        <v>719</v>
      </c>
      <c r="I1958" s="313" t="s">
        <v>288</v>
      </c>
      <c r="J1958" s="313" t="s">
        <v>709</v>
      </c>
      <c r="K1958" s="313" t="s">
        <v>702</v>
      </c>
      <c r="L1958" s="313" t="s">
        <v>720</v>
      </c>
      <c r="M1958" s="313" t="s">
        <v>47</v>
      </c>
      <c r="N1958" s="313"/>
      <c r="O1958" s="313" t="s">
        <v>348</v>
      </c>
      <c r="P1958" s="313" t="s">
        <v>699</v>
      </c>
      <c r="Q1958" s="313" t="s">
        <v>343</v>
      </c>
      <c r="R1958" s="313">
        <v>66.8</v>
      </c>
      <c r="S1958" s="313"/>
      <c r="T1958" s="313"/>
    </row>
    <row r="1959" spans="1:20" ht="15" customHeight="1">
      <c r="A1959" s="313" t="s">
        <v>287</v>
      </c>
      <c r="B1959" s="313" t="s">
        <v>312</v>
      </c>
      <c r="C1959" s="313" t="s">
        <v>7</v>
      </c>
      <c r="D1959" s="313" t="s">
        <v>449</v>
      </c>
      <c r="E1959" s="313" t="s">
        <v>13</v>
      </c>
      <c r="F1959" s="313" t="s">
        <v>11</v>
      </c>
      <c r="G1959" s="313"/>
      <c r="H1959" s="313"/>
      <c r="I1959" s="313"/>
      <c r="J1959" s="313"/>
      <c r="K1959" s="313"/>
      <c r="L1959" s="313"/>
      <c r="M1959" s="313"/>
      <c r="N1959" s="313"/>
      <c r="O1959" s="313"/>
      <c r="P1959" s="313"/>
      <c r="Q1959" s="313"/>
      <c r="R1959" s="313">
        <v>66.8</v>
      </c>
      <c r="S1959" s="313"/>
      <c r="T1959" s="313"/>
    </row>
    <row r="1960" spans="1:20" ht="15" customHeight="1">
      <c r="A1960" s="313" t="s">
        <v>289</v>
      </c>
      <c r="B1960" s="313" t="s">
        <v>313</v>
      </c>
      <c r="C1960" s="313" t="s">
        <v>7</v>
      </c>
      <c r="D1960" s="313" t="s">
        <v>449</v>
      </c>
      <c r="E1960" s="313" t="s">
        <v>13</v>
      </c>
      <c r="F1960" s="313" t="s">
        <v>11</v>
      </c>
      <c r="G1960" s="313"/>
      <c r="H1960" s="313"/>
      <c r="I1960" s="313"/>
      <c r="J1960" s="313"/>
      <c r="K1960" s="313"/>
      <c r="L1960" s="313"/>
      <c r="M1960" s="313"/>
      <c r="N1960" s="313"/>
      <c r="O1960" s="313"/>
      <c r="P1960" s="313"/>
      <c r="Q1960" s="313"/>
      <c r="R1960" s="313">
        <v>6.44</v>
      </c>
      <c r="S1960" s="313"/>
      <c r="T1960" s="313"/>
    </row>
    <row r="1961" spans="1:20" ht="15" customHeight="1">
      <c r="A1961" s="313" t="s">
        <v>289</v>
      </c>
      <c r="B1961" s="313" t="s">
        <v>322</v>
      </c>
      <c r="C1961" s="313" t="s">
        <v>7</v>
      </c>
      <c r="D1961" s="313" t="s">
        <v>449</v>
      </c>
      <c r="E1961" s="313" t="s">
        <v>13</v>
      </c>
      <c r="F1961" s="313" t="s">
        <v>11</v>
      </c>
      <c r="G1961" s="313"/>
      <c r="H1961" s="313"/>
      <c r="I1961" s="313"/>
      <c r="J1961" s="313"/>
      <c r="K1961" s="313"/>
      <c r="L1961" s="313"/>
      <c r="M1961" s="313"/>
      <c r="N1961" s="313"/>
      <c r="O1961" s="313"/>
      <c r="P1961" s="313"/>
      <c r="Q1961" s="313"/>
      <c r="R1961" s="313">
        <v>25.7</v>
      </c>
      <c r="S1961" s="313"/>
      <c r="T1961" s="313"/>
    </row>
    <row r="1962" spans="1:20" ht="15" customHeight="1">
      <c r="A1962" s="313" t="s">
        <v>289</v>
      </c>
      <c r="B1962" s="313" t="s">
        <v>320</v>
      </c>
      <c r="C1962" s="313" t="s">
        <v>7</v>
      </c>
      <c r="D1962" s="313" t="s">
        <v>449</v>
      </c>
      <c r="E1962" s="313" t="s">
        <v>13</v>
      </c>
      <c r="F1962" s="313" t="s">
        <v>11</v>
      </c>
      <c r="G1962" s="313"/>
      <c r="H1962" s="313"/>
      <c r="I1962" s="313"/>
      <c r="J1962" s="313"/>
      <c r="K1962" s="313"/>
      <c r="L1962" s="313"/>
      <c r="M1962" s="313"/>
      <c r="N1962" s="313"/>
      <c r="O1962" s="313"/>
      <c r="P1962" s="313"/>
      <c r="Q1962" s="313"/>
      <c r="R1962" s="313">
        <v>177</v>
      </c>
      <c r="S1962" s="313"/>
      <c r="T1962" s="313"/>
    </row>
    <row r="1963" spans="1:20" ht="15" customHeight="1">
      <c r="A1963" s="313" t="s">
        <v>289</v>
      </c>
      <c r="B1963" s="313" t="s">
        <v>312</v>
      </c>
      <c r="C1963" s="313" t="s">
        <v>7</v>
      </c>
      <c r="D1963" s="313" t="s">
        <v>449</v>
      </c>
      <c r="E1963" s="313" t="s">
        <v>13</v>
      </c>
      <c r="F1963" s="313" t="s">
        <v>11</v>
      </c>
      <c r="G1963" s="313"/>
      <c r="H1963" s="313"/>
      <c r="I1963" s="313"/>
      <c r="J1963" s="313"/>
      <c r="K1963" s="313"/>
      <c r="L1963" s="313"/>
      <c r="M1963" s="313"/>
      <c r="N1963" s="313"/>
      <c r="O1963" s="313"/>
      <c r="P1963" s="313"/>
      <c r="Q1963" s="313"/>
      <c r="R1963" s="313">
        <v>209</v>
      </c>
      <c r="S1963" s="313"/>
      <c r="T1963" s="313"/>
    </row>
    <row r="1964" spans="1:20" ht="15" customHeight="1">
      <c r="A1964" s="313" t="s">
        <v>289</v>
      </c>
      <c r="B1964" s="313" t="s">
        <v>321</v>
      </c>
      <c r="C1964" s="313" t="s">
        <v>7</v>
      </c>
      <c r="D1964" s="313" t="s">
        <v>449</v>
      </c>
      <c r="E1964" s="313" t="s">
        <v>13</v>
      </c>
      <c r="F1964" s="313" t="s">
        <v>11</v>
      </c>
      <c r="G1964" s="313"/>
      <c r="H1964" s="313"/>
      <c r="I1964" s="313"/>
      <c r="J1964" s="313"/>
      <c r="K1964" s="313"/>
      <c r="L1964" s="313"/>
      <c r="M1964" s="313"/>
      <c r="N1964" s="313"/>
      <c r="O1964" s="313"/>
      <c r="P1964" s="313"/>
      <c r="Q1964" s="313"/>
      <c r="R1964" s="313">
        <v>25.7</v>
      </c>
      <c r="S1964" s="313"/>
      <c r="T1964" s="313"/>
    </row>
    <row r="1965" spans="1:20" ht="15" customHeight="1">
      <c r="A1965" s="313" t="s">
        <v>289</v>
      </c>
      <c r="B1965" s="313" t="s">
        <v>319</v>
      </c>
      <c r="C1965" s="313" t="s">
        <v>7</v>
      </c>
      <c r="D1965" s="313" t="s">
        <v>449</v>
      </c>
      <c r="E1965" s="313" t="s">
        <v>13</v>
      </c>
      <c r="F1965" s="313" t="s">
        <v>11</v>
      </c>
      <c r="G1965" s="313"/>
      <c r="H1965" s="313"/>
      <c r="I1965" s="313"/>
      <c r="J1965" s="313"/>
      <c r="K1965" s="313"/>
      <c r="L1965" s="313"/>
      <c r="M1965" s="313"/>
      <c r="N1965" s="313"/>
      <c r="O1965" s="313"/>
      <c r="P1965" s="313"/>
      <c r="Q1965" s="313"/>
      <c r="R1965" s="313">
        <v>6.44</v>
      </c>
      <c r="S1965" s="313"/>
      <c r="T1965" s="313"/>
    </row>
    <row r="1966" spans="1:20" ht="15" customHeight="1">
      <c r="A1966" s="313" t="s">
        <v>289</v>
      </c>
      <c r="B1966" s="313" t="s">
        <v>323</v>
      </c>
      <c r="C1966" s="313" t="s">
        <v>7</v>
      </c>
      <c r="D1966" s="313" t="s">
        <v>449</v>
      </c>
      <c r="E1966" s="313" t="s">
        <v>13</v>
      </c>
      <c r="F1966" s="313" t="s">
        <v>11</v>
      </c>
      <c r="G1966" s="313"/>
      <c r="H1966" s="313"/>
      <c r="I1966" s="313"/>
      <c r="J1966" s="313"/>
      <c r="K1966" s="313"/>
      <c r="L1966" s="313"/>
      <c r="M1966" s="313"/>
      <c r="N1966" s="313"/>
      <c r="O1966" s="313"/>
      <c r="P1966" s="313"/>
      <c r="Q1966" s="313"/>
      <c r="R1966" s="313">
        <v>8.58</v>
      </c>
      <c r="S1966" s="313">
        <v>0</v>
      </c>
      <c r="T1966" s="313">
        <v>25.7</v>
      </c>
    </row>
    <row r="1967" spans="1:20" ht="15" customHeight="1">
      <c r="A1967" s="313" t="s">
        <v>289</v>
      </c>
      <c r="B1967" s="313" t="s">
        <v>324</v>
      </c>
      <c r="C1967" s="313" t="s">
        <v>7</v>
      </c>
      <c r="D1967" s="313" t="s">
        <v>449</v>
      </c>
      <c r="E1967" s="313" t="s">
        <v>13</v>
      </c>
      <c r="F1967" s="313" t="s">
        <v>11</v>
      </c>
      <c r="G1967" s="313"/>
      <c r="H1967" s="313"/>
      <c r="I1967" s="313"/>
      <c r="J1967" s="313"/>
      <c r="K1967" s="313"/>
      <c r="L1967" s="313"/>
      <c r="M1967" s="313"/>
      <c r="N1967" s="313"/>
      <c r="O1967" s="313"/>
      <c r="P1967" s="313"/>
      <c r="Q1967" s="313"/>
      <c r="R1967" s="313">
        <v>8.58</v>
      </c>
      <c r="S1967" s="313">
        <v>0</v>
      </c>
      <c r="T1967" s="313">
        <v>25.7</v>
      </c>
    </row>
    <row r="1968" spans="1:20" ht="15" customHeight="1">
      <c r="A1968" s="313" t="s">
        <v>289</v>
      </c>
      <c r="B1968" s="313" t="s">
        <v>325</v>
      </c>
      <c r="C1968" s="313" t="s">
        <v>7</v>
      </c>
      <c r="D1968" s="313" t="s">
        <v>449</v>
      </c>
      <c r="E1968" s="313" t="s">
        <v>13</v>
      </c>
      <c r="F1968" s="313" t="s">
        <v>11</v>
      </c>
      <c r="G1968" s="313"/>
      <c r="H1968" s="313"/>
      <c r="I1968" s="313"/>
      <c r="J1968" s="313"/>
      <c r="K1968" s="313"/>
      <c r="L1968" s="313"/>
      <c r="M1968" s="313"/>
      <c r="N1968" s="313"/>
      <c r="O1968" s="313"/>
      <c r="P1968" s="313"/>
      <c r="Q1968" s="313"/>
      <c r="R1968" s="313">
        <v>8.58</v>
      </c>
      <c r="S1968" s="313">
        <v>0</v>
      </c>
      <c r="T1968" s="313">
        <v>25.7</v>
      </c>
    </row>
    <row r="1969" spans="1:20" ht="15" customHeight="1">
      <c r="A1969" s="313" t="s">
        <v>290</v>
      </c>
      <c r="B1969" s="313" t="s">
        <v>313</v>
      </c>
      <c r="C1969" s="313" t="s">
        <v>7</v>
      </c>
      <c r="D1969" s="313" t="s">
        <v>449</v>
      </c>
      <c r="E1969" s="313" t="s">
        <v>13</v>
      </c>
      <c r="F1969" s="313" t="s">
        <v>11</v>
      </c>
      <c r="G1969" s="313" t="s">
        <v>181</v>
      </c>
      <c r="H1969" s="313" t="s">
        <v>721</v>
      </c>
      <c r="I1969" s="313" t="s">
        <v>288</v>
      </c>
      <c r="J1969" s="313" t="s">
        <v>709</v>
      </c>
      <c r="K1969" s="313" t="s">
        <v>702</v>
      </c>
      <c r="L1969" s="313" t="s">
        <v>722</v>
      </c>
      <c r="M1969" s="313" t="s">
        <v>47</v>
      </c>
      <c r="N1969" s="313"/>
      <c r="O1969" s="313" t="s">
        <v>348</v>
      </c>
      <c r="P1969" s="313" t="s">
        <v>699</v>
      </c>
      <c r="Q1969" s="313" t="s">
        <v>343</v>
      </c>
      <c r="R1969" s="313">
        <v>6.44</v>
      </c>
      <c r="S1969" s="313"/>
      <c r="T1969" s="313"/>
    </row>
    <row r="1970" spans="1:20" ht="15" customHeight="1">
      <c r="A1970" s="313" t="s">
        <v>290</v>
      </c>
      <c r="B1970" s="313" t="s">
        <v>322</v>
      </c>
      <c r="C1970" s="313" t="s">
        <v>7</v>
      </c>
      <c r="D1970" s="313" t="s">
        <v>449</v>
      </c>
      <c r="E1970" s="313" t="s">
        <v>13</v>
      </c>
      <c r="F1970" s="313" t="s">
        <v>11</v>
      </c>
      <c r="G1970" s="313" t="s">
        <v>181</v>
      </c>
      <c r="H1970" s="313" t="s">
        <v>723</v>
      </c>
      <c r="I1970" s="313" t="s">
        <v>288</v>
      </c>
      <c r="J1970" s="313" t="s">
        <v>709</v>
      </c>
      <c r="K1970" s="313" t="s">
        <v>702</v>
      </c>
      <c r="L1970" s="313" t="s">
        <v>724</v>
      </c>
      <c r="M1970" s="313" t="s">
        <v>47</v>
      </c>
      <c r="N1970" s="313"/>
      <c r="O1970" s="313" t="s">
        <v>348</v>
      </c>
      <c r="P1970" s="313" t="s">
        <v>699</v>
      </c>
      <c r="Q1970" s="313" t="s">
        <v>343</v>
      </c>
      <c r="R1970" s="313">
        <v>25.7</v>
      </c>
      <c r="S1970" s="313"/>
      <c r="T1970" s="313"/>
    </row>
    <row r="1971" spans="1:20" ht="15" customHeight="1">
      <c r="A1971" s="313" t="s">
        <v>290</v>
      </c>
      <c r="B1971" s="313" t="s">
        <v>312</v>
      </c>
      <c r="C1971" s="313" t="s">
        <v>7</v>
      </c>
      <c r="D1971" s="313" t="s">
        <v>449</v>
      </c>
      <c r="E1971" s="313" t="s">
        <v>13</v>
      </c>
      <c r="F1971" s="313" t="s">
        <v>11</v>
      </c>
      <c r="G1971" s="313"/>
      <c r="H1971" s="313"/>
      <c r="I1971" s="313"/>
      <c r="J1971" s="313"/>
      <c r="K1971" s="313"/>
      <c r="L1971" s="313"/>
      <c r="M1971" s="313"/>
      <c r="N1971" s="313"/>
      <c r="O1971" s="313"/>
      <c r="P1971" s="313"/>
      <c r="Q1971" s="313"/>
      <c r="R1971" s="313">
        <v>32.200000000000003</v>
      </c>
      <c r="S1971" s="313"/>
      <c r="T1971" s="313"/>
    </row>
    <row r="1972" spans="1:20" ht="15" customHeight="1">
      <c r="A1972" s="313" t="s">
        <v>290</v>
      </c>
      <c r="B1972" s="313" t="s">
        <v>321</v>
      </c>
      <c r="C1972" s="313" t="s">
        <v>7</v>
      </c>
      <c r="D1972" s="313" t="s">
        <v>449</v>
      </c>
      <c r="E1972" s="313" t="s">
        <v>13</v>
      </c>
      <c r="F1972" s="313" t="s">
        <v>11</v>
      </c>
      <c r="G1972" s="313" t="s">
        <v>181</v>
      </c>
      <c r="H1972" s="313" t="s">
        <v>723</v>
      </c>
      <c r="I1972" s="313" t="s">
        <v>288</v>
      </c>
      <c r="J1972" s="313" t="s">
        <v>709</v>
      </c>
      <c r="K1972" s="313" t="s">
        <v>702</v>
      </c>
      <c r="L1972" s="313" t="s">
        <v>724</v>
      </c>
      <c r="M1972" s="313" t="s">
        <v>47</v>
      </c>
      <c r="N1972" s="313"/>
      <c r="O1972" s="313" t="s">
        <v>348</v>
      </c>
      <c r="P1972" s="313" t="s">
        <v>699</v>
      </c>
      <c r="Q1972" s="313" t="s">
        <v>343</v>
      </c>
      <c r="R1972" s="313">
        <v>25.7</v>
      </c>
      <c r="S1972" s="313"/>
      <c r="T1972" s="313"/>
    </row>
    <row r="1973" spans="1:20" ht="15" customHeight="1">
      <c r="A1973" s="313" t="s">
        <v>290</v>
      </c>
      <c r="B1973" s="313" t="s">
        <v>319</v>
      </c>
      <c r="C1973" s="313" t="s">
        <v>7</v>
      </c>
      <c r="D1973" s="313" t="s">
        <v>449</v>
      </c>
      <c r="E1973" s="313" t="s">
        <v>13</v>
      </c>
      <c r="F1973" s="313" t="s">
        <v>11</v>
      </c>
      <c r="G1973" s="313" t="s">
        <v>181</v>
      </c>
      <c r="H1973" s="313" t="s">
        <v>721</v>
      </c>
      <c r="I1973" s="313" t="s">
        <v>288</v>
      </c>
      <c r="J1973" s="313" t="s">
        <v>709</v>
      </c>
      <c r="K1973" s="313" t="s">
        <v>702</v>
      </c>
      <c r="L1973" s="313" t="s">
        <v>722</v>
      </c>
      <c r="M1973" s="313" t="s">
        <v>47</v>
      </c>
      <c r="N1973" s="313"/>
      <c r="O1973" s="313" t="s">
        <v>348</v>
      </c>
      <c r="P1973" s="313" t="s">
        <v>699</v>
      </c>
      <c r="Q1973" s="313" t="s">
        <v>343</v>
      </c>
      <c r="R1973" s="313">
        <v>6.44</v>
      </c>
      <c r="S1973" s="313"/>
      <c r="T1973" s="313"/>
    </row>
    <row r="1974" spans="1:20" ht="15" customHeight="1">
      <c r="A1974" s="313" t="s">
        <v>290</v>
      </c>
      <c r="B1974" s="313" t="s">
        <v>323</v>
      </c>
      <c r="C1974" s="313" t="s">
        <v>7</v>
      </c>
      <c r="D1974" s="313" t="s">
        <v>449</v>
      </c>
      <c r="E1974" s="313" t="s">
        <v>13</v>
      </c>
      <c r="F1974" s="313" t="s">
        <v>11</v>
      </c>
      <c r="G1974" s="313"/>
      <c r="H1974" s="313"/>
      <c r="I1974" s="313"/>
      <c r="J1974" s="313"/>
      <c r="K1974" s="313"/>
      <c r="L1974" s="313"/>
      <c r="M1974" s="313"/>
      <c r="N1974" s="313"/>
      <c r="O1974" s="313"/>
      <c r="P1974" s="313"/>
      <c r="Q1974" s="313"/>
      <c r="R1974" s="313">
        <v>8.58</v>
      </c>
      <c r="S1974" s="313">
        <v>0</v>
      </c>
      <c r="T1974" s="313">
        <v>25.7</v>
      </c>
    </row>
    <row r="1975" spans="1:20" ht="15" customHeight="1">
      <c r="A1975" s="313" t="s">
        <v>290</v>
      </c>
      <c r="B1975" s="313" t="s">
        <v>324</v>
      </c>
      <c r="C1975" s="313" t="s">
        <v>7</v>
      </c>
      <c r="D1975" s="313" t="s">
        <v>449</v>
      </c>
      <c r="E1975" s="313" t="s">
        <v>13</v>
      </c>
      <c r="F1975" s="313" t="s">
        <v>11</v>
      </c>
      <c r="G1975" s="313"/>
      <c r="H1975" s="313"/>
      <c r="I1975" s="313"/>
      <c r="J1975" s="313"/>
      <c r="K1975" s="313"/>
      <c r="L1975" s="313"/>
      <c r="M1975" s="313"/>
      <c r="N1975" s="313"/>
      <c r="O1975" s="313"/>
      <c r="P1975" s="313"/>
      <c r="Q1975" s="313"/>
      <c r="R1975" s="313">
        <v>8.58</v>
      </c>
      <c r="S1975" s="313">
        <v>0</v>
      </c>
      <c r="T1975" s="313">
        <v>25.7</v>
      </c>
    </row>
    <row r="1976" spans="1:20" ht="15" customHeight="1">
      <c r="A1976" s="313" t="s">
        <v>290</v>
      </c>
      <c r="B1976" s="313" t="s">
        <v>325</v>
      </c>
      <c r="C1976" s="313" t="s">
        <v>7</v>
      </c>
      <c r="D1976" s="313" t="s">
        <v>449</v>
      </c>
      <c r="E1976" s="313" t="s">
        <v>13</v>
      </c>
      <c r="F1976" s="313" t="s">
        <v>11</v>
      </c>
      <c r="G1976" s="313"/>
      <c r="H1976" s="313"/>
      <c r="I1976" s="313"/>
      <c r="J1976" s="313"/>
      <c r="K1976" s="313"/>
      <c r="L1976" s="313"/>
      <c r="M1976" s="313"/>
      <c r="N1976" s="313"/>
      <c r="O1976" s="313"/>
      <c r="P1976" s="313"/>
      <c r="Q1976" s="313"/>
      <c r="R1976" s="313">
        <v>8.58</v>
      </c>
      <c r="S1976" s="313">
        <v>0</v>
      </c>
      <c r="T1976" s="313">
        <v>25.7</v>
      </c>
    </row>
    <row r="1977" spans="1:20" ht="15" customHeight="1">
      <c r="A1977" s="313" t="s">
        <v>291</v>
      </c>
      <c r="B1977" s="313" t="s">
        <v>320</v>
      </c>
      <c r="C1977" s="313" t="s">
        <v>7</v>
      </c>
      <c r="D1977" s="313" t="s">
        <v>449</v>
      </c>
      <c r="E1977" s="313" t="s">
        <v>13</v>
      </c>
      <c r="F1977" s="313" t="s">
        <v>11</v>
      </c>
      <c r="G1977" s="313" t="s">
        <v>181</v>
      </c>
      <c r="H1977" s="313" t="s">
        <v>725</v>
      </c>
      <c r="I1977" s="313" t="s">
        <v>288</v>
      </c>
      <c r="J1977" s="313" t="s">
        <v>709</v>
      </c>
      <c r="K1977" s="313" t="s">
        <v>702</v>
      </c>
      <c r="L1977" s="313" t="s">
        <v>726</v>
      </c>
      <c r="M1977" s="313" t="s">
        <v>47</v>
      </c>
      <c r="N1977" s="313"/>
      <c r="O1977" s="313" t="s">
        <v>348</v>
      </c>
      <c r="P1977" s="313" t="s">
        <v>699</v>
      </c>
      <c r="Q1977" s="313" t="s">
        <v>343</v>
      </c>
      <c r="R1977" s="313">
        <v>96.5</v>
      </c>
      <c r="S1977" s="313"/>
      <c r="T1977" s="313"/>
    </row>
    <row r="1978" spans="1:20" ht="15" customHeight="1">
      <c r="A1978" s="313" t="s">
        <v>291</v>
      </c>
      <c r="B1978" s="313" t="s">
        <v>312</v>
      </c>
      <c r="C1978" s="313" t="s">
        <v>7</v>
      </c>
      <c r="D1978" s="313" t="s">
        <v>449</v>
      </c>
      <c r="E1978" s="313" t="s">
        <v>13</v>
      </c>
      <c r="F1978" s="313" t="s">
        <v>11</v>
      </c>
      <c r="G1978" s="313"/>
      <c r="H1978" s="313"/>
      <c r="I1978" s="313"/>
      <c r="J1978" s="313"/>
      <c r="K1978" s="313"/>
      <c r="L1978" s="313"/>
      <c r="M1978" s="313"/>
      <c r="N1978" s="313"/>
      <c r="O1978" s="313"/>
      <c r="P1978" s="313"/>
      <c r="Q1978" s="313"/>
      <c r="R1978" s="313">
        <v>96.5</v>
      </c>
      <c r="S1978" s="313"/>
      <c r="T1978" s="313"/>
    </row>
    <row r="1979" spans="1:20" ht="15" customHeight="1">
      <c r="A1979" s="313" t="s">
        <v>292</v>
      </c>
      <c r="B1979" s="313" t="s">
        <v>320</v>
      </c>
      <c r="C1979" s="313" t="s">
        <v>7</v>
      </c>
      <c r="D1979" s="313" t="s">
        <v>449</v>
      </c>
      <c r="E1979" s="313" t="s">
        <v>13</v>
      </c>
      <c r="F1979" s="313" t="s">
        <v>11</v>
      </c>
      <c r="G1979" s="313" t="s">
        <v>181</v>
      </c>
      <c r="H1979" s="313" t="s">
        <v>727</v>
      </c>
      <c r="I1979" s="313" t="s">
        <v>288</v>
      </c>
      <c r="J1979" s="313" t="s">
        <v>709</v>
      </c>
      <c r="K1979" s="313" t="s">
        <v>702</v>
      </c>
      <c r="L1979" s="313" t="s">
        <v>728</v>
      </c>
      <c r="M1979" s="313" t="s">
        <v>47</v>
      </c>
      <c r="N1979" s="313"/>
      <c r="O1979" s="313" t="s">
        <v>348</v>
      </c>
      <c r="P1979" s="313" t="s">
        <v>699</v>
      </c>
      <c r="Q1979" s="313" t="s">
        <v>343</v>
      </c>
      <c r="R1979" s="313">
        <v>80.5</v>
      </c>
      <c r="S1979" s="313"/>
      <c r="T1979" s="313"/>
    </row>
    <row r="1980" spans="1:20" ht="15" customHeight="1">
      <c r="A1980" s="313" t="s">
        <v>292</v>
      </c>
      <c r="B1980" s="313" t="s">
        <v>312</v>
      </c>
      <c r="C1980" s="313" t="s">
        <v>7</v>
      </c>
      <c r="D1980" s="313" t="s">
        <v>449</v>
      </c>
      <c r="E1980" s="313" t="s">
        <v>13</v>
      </c>
      <c r="F1980" s="313" t="s">
        <v>11</v>
      </c>
      <c r="G1980" s="313"/>
      <c r="H1980" s="313"/>
      <c r="I1980" s="313"/>
      <c r="J1980" s="313"/>
      <c r="K1980" s="313"/>
      <c r="L1980" s="313"/>
      <c r="M1980" s="313"/>
      <c r="N1980" s="313"/>
      <c r="O1980" s="313"/>
      <c r="P1980" s="313"/>
      <c r="Q1980" s="313"/>
      <c r="R1980" s="313">
        <v>80.5</v>
      </c>
      <c r="S1980" s="313"/>
      <c r="T1980" s="313"/>
    </row>
    <row r="1981" spans="1:20" ht="15" customHeight="1">
      <c r="A1981" s="313" t="s">
        <v>293</v>
      </c>
      <c r="B1981" s="313" t="s">
        <v>328</v>
      </c>
      <c r="C1981" s="313" t="s">
        <v>7</v>
      </c>
      <c r="D1981" s="313" t="s">
        <v>449</v>
      </c>
      <c r="E1981" s="313" t="s">
        <v>13</v>
      </c>
      <c r="F1981" s="313" t="s">
        <v>11</v>
      </c>
      <c r="G1981" s="313"/>
      <c r="H1981" s="313"/>
      <c r="I1981" s="313"/>
      <c r="J1981" s="313"/>
      <c r="K1981" s="313"/>
      <c r="L1981" s="313"/>
      <c r="M1981" s="313"/>
      <c r="N1981" s="313"/>
      <c r="O1981" s="313"/>
      <c r="P1981" s="313"/>
      <c r="Q1981" s="313"/>
      <c r="R1981" s="313">
        <v>97.7</v>
      </c>
      <c r="S1981" s="313"/>
      <c r="T1981" s="313"/>
    </row>
    <row r="1982" spans="1:20" ht="15" customHeight="1">
      <c r="A1982" s="313" t="s">
        <v>293</v>
      </c>
      <c r="B1982" s="313" t="s">
        <v>326</v>
      </c>
      <c r="C1982" s="313" t="s">
        <v>7</v>
      </c>
      <c r="D1982" s="313" t="s">
        <v>449</v>
      </c>
      <c r="E1982" s="313" t="s">
        <v>13</v>
      </c>
      <c r="F1982" s="313" t="s">
        <v>11</v>
      </c>
      <c r="G1982" s="313"/>
      <c r="H1982" s="313"/>
      <c r="I1982" s="313"/>
      <c r="J1982" s="313"/>
      <c r="K1982" s="313"/>
      <c r="L1982" s="313"/>
      <c r="M1982" s="313"/>
      <c r="N1982" s="313"/>
      <c r="O1982" s="313"/>
      <c r="P1982" s="313"/>
      <c r="Q1982" s="313"/>
      <c r="R1982" s="313">
        <v>97.7</v>
      </c>
      <c r="S1982" s="313"/>
      <c r="T1982" s="313"/>
    </row>
    <row r="1983" spans="1:20" ht="15" customHeight="1">
      <c r="A1983" s="313" t="s">
        <v>293</v>
      </c>
      <c r="B1983" s="313" t="s">
        <v>312</v>
      </c>
      <c r="C1983" s="313" t="s">
        <v>7</v>
      </c>
      <c r="D1983" s="313" t="s">
        <v>449</v>
      </c>
      <c r="E1983" s="313" t="s">
        <v>13</v>
      </c>
      <c r="F1983" s="313" t="s">
        <v>11</v>
      </c>
      <c r="G1983" s="313"/>
      <c r="H1983" s="313"/>
      <c r="I1983" s="313"/>
      <c r="J1983" s="313"/>
      <c r="K1983" s="313"/>
      <c r="L1983" s="313"/>
      <c r="M1983" s="313"/>
      <c r="N1983" s="313"/>
      <c r="O1983" s="313"/>
      <c r="P1983" s="313"/>
      <c r="Q1983" s="313"/>
      <c r="R1983" s="313">
        <v>97.7</v>
      </c>
      <c r="S1983" s="313"/>
      <c r="T1983" s="313"/>
    </row>
    <row r="1984" spans="1:20" ht="15" customHeight="1">
      <c r="A1984" s="313" t="s">
        <v>297</v>
      </c>
      <c r="B1984" s="313" t="s">
        <v>328</v>
      </c>
      <c r="C1984" s="313" t="s">
        <v>7</v>
      </c>
      <c r="D1984" s="313" t="s">
        <v>449</v>
      </c>
      <c r="E1984" s="313" t="s">
        <v>13</v>
      </c>
      <c r="F1984" s="313" t="s">
        <v>11</v>
      </c>
      <c r="G1984" s="313"/>
      <c r="H1984" s="313"/>
      <c r="I1984" s="313"/>
      <c r="J1984" s="313"/>
      <c r="K1984" s="313"/>
      <c r="L1984" s="313"/>
      <c r="M1984" s="313"/>
      <c r="N1984" s="313"/>
      <c r="O1984" s="313"/>
      <c r="P1984" s="313"/>
      <c r="Q1984" s="313"/>
      <c r="R1984" s="313">
        <v>97.7</v>
      </c>
      <c r="S1984" s="313"/>
      <c r="T1984" s="313"/>
    </row>
    <row r="1985" spans="1:20" ht="15" customHeight="1">
      <c r="A1985" s="313" t="s">
        <v>297</v>
      </c>
      <c r="B1985" s="313" t="s">
        <v>326</v>
      </c>
      <c r="C1985" s="313" t="s">
        <v>7</v>
      </c>
      <c r="D1985" s="313" t="s">
        <v>449</v>
      </c>
      <c r="E1985" s="313" t="s">
        <v>13</v>
      </c>
      <c r="F1985" s="313" t="s">
        <v>11</v>
      </c>
      <c r="G1985" s="313"/>
      <c r="H1985" s="313"/>
      <c r="I1985" s="313"/>
      <c r="J1985" s="313"/>
      <c r="K1985" s="313"/>
      <c r="L1985" s="313"/>
      <c r="M1985" s="313"/>
      <c r="N1985" s="313"/>
      <c r="O1985" s="313"/>
      <c r="P1985" s="313"/>
      <c r="Q1985" s="313"/>
      <c r="R1985" s="313">
        <v>97.7</v>
      </c>
      <c r="S1985" s="313"/>
      <c r="T1985" s="313"/>
    </row>
    <row r="1986" spans="1:20" ht="15" customHeight="1">
      <c r="A1986" s="313" t="s">
        <v>297</v>
      </c>
      <c r="B1986" s="313" t="s">
        <v>312</v>
      </c>
      <c r="C1986" s="313" t="s">
        <v>7</v>
      </c>
      <c r="D1986" s="313" t="s">
        <v>449</v>
      </c>
      <c r="E1986" s="313" t="s">
        <v>13</v>
      </c>
      <c r="F1986" s="313" t="s">
        <v>11</v>
      </c>
      <c r="G1986" s="313"/>
      <c r="H1986" s="313"/>
      <c r="I1986" s="313"/>
      <c r="J1986" s="313"/>
      <c r="K1986" s="313"/>
      <c r="L1986" s="313"/>
      <c r="M1986" s="313"/>
      <c r="N1986" s="313"/>
      <c r="O1986" s="313"/>
      <c r="P1986" s="313"/>
      <c r="Q1986" s="313"/>
      <c r="R1986" s="313">
        <v>97.7</v>
      </c>
      <c r="S1986" s="313"/>
      <c r="T1986" s="313"/>
    </row>
    <row r="1987" spans="1:20" ht="15" customHeight="1">
      <c r="A1987" s="313" t="s">
        <v>298</v>
      </c>
      <c r="B1987" s="313" t="s">
        <v>328</v>
      </c>
      <c r="C1987" s="313" t="s">
        <v>7</v>
      </c>
      <c r="D1987" s="313" t="s">
        <v>449</v>
      </c>
      <c r="E1987" s="313" t="s">
        <v>13</v>
      </c>
      <c r="F1987" s="313" t="s">
        <v>11</v>
      </c>
      <c r="G1987" s="313"/>
      <c r="H1987" s="313"/>
      <c r="I1987" s="313"/>
      <c r="J1987" s="313"/>
      <c r="K1987" s="313"/>
      <c r="L1987" s="313"/>
      <c r="M1987" s="313"/>
      <c r="N1987" s="313"/>
      <c r="O1987" s="313" t="s">
        <v>357</v>
      </c>
      <c r="P1987" s="313" t="s">
        <v>693</v>
      </c>
      <c r="Q1987" s="313" t="s">
        <v>694</v>
      </c>
      <c r="R1987" s="313">
        <v>97.7</v>
      </c>
      <c r="S1987" s="313"/>
      <c r="T1987" s="313"/>
    </row>
    <row r="1988" spans="1:20" ht="15" customHeight="1">
      <c r="A1988" s="313" t="s">
        <v>298</v>
      </c>
      <c r="B1988" s="313" t="s">
        <v>326</v>
      </c>
      <c r="C1988" s="313" t="s">
        <v>7</v>
      </c>
      <c r="D1988" s="313" t="s">
        <v>449</v>
      </c>
      <c r="E1988" s="313" t="s">
        <v>13</v>
      </c>
      <c r="F1988" s="313" t="s">
        <v>11</v>
      </c>
      <c r="G1988" s="313"/>
      <c r="H1988" s="313"/>
      <c r="I1988" s="313"/>
      <c r="J1988" s="313"/>
      <c r="K1988" s="313"/>
      <c r="L1988" s="313"/>
      <c r="M1988" s="313"/>
      <c r="N1988" s="313"/>
      <c r="O1988" s="313"/>
      <c r="P1988" s="313"/>
      <c r="Q1988" s="313"/>
      <c r="R1988" s="313">
        <v>97.7</v>
      </c>
      <c r="S1988" s="313"/>
      <c r="T1988" s="313"/>
    </row>
    <row r="1989" spans="1:20" ht="15" customHeight="1">
      <c r="A1989" s="313" t="s">
        <v>298</v>
      </c>
      <c r="B1989" s="313" t="s">
        <v>312</v>
      </c>
      <c r="C1989" s="313" t="s">
        <v>7</v>
      </c>
      <c r="D1989" s="313" t="s">
        <v>449</v>
      </c>
      <c r="E1989" s="313" t="s">
        <v>13</v>
      </c>
      <c r="F1989" s="313" t="s">
        <v>11</v>
      </c>
      <c r="G1989" s="313"/>
      <c r="H1989" s="313"/>
      <c r="I1989" s="313"/>
      <c r="J1989" s="313"/>
      <c r="K1989" s="313"/>
      <c r="L1989" s="313"/>
      <c r="M1989" s="313"/>
      <c r="N1989" s="313"/>
      <c r="O1989" s="313"/>
      <c r="P1989" s="313"/>
      <c r="Q1989" s="313"/>
      <c r="R1989" s="313">
        <v>97.7</v>
      </c>
      <c r="S1989" s="313"/>
      <c r="T1989" s="313"/>
    </row>
    <row r="1990" spans="1:20" ht="15" customHeight="1">
      <c r="A1990" s="313" t="s">
        <v>301</v>
      </c>
      <c r="B1990" s="313" t="s">
        <v>234</v>
      </c>
      <c r="C1990" s="313" t="s">
        <v>7</v>
      </c>
      <c r="D1990" s="313" t="s">
        <v>449</v>
      </c>
      <c r="E1990" s="313" t="s">
        <v>13</v>
      </c>
      <c r="F1990" s="313" t="s">
        <v>11</v>
      </c>
      <c r="G1990" s="313"/>
      <c r="H1990" s="313"/>
      <c r="I1990" s="313"/>
      <c r="J1990" s="313"/>
      <c r="K1990" s="313"/>
      <c r="L1990" s="313"/>
      <c r="M1990" s="313"/>
      <c r="N1990" s="313"/>
      <c r="O1990" s="313"/>
      <c r="P1990" s="313"/>
      <c r="Q1990" s="313"/>
      <c r="R1990" s="313">
        <v>726</v>
      </c>
      <c r="S1990" s="313"/>
      <c r="T1990" s="313"/>
    </row>
    <row r="1991" spans="1:20" ht="15" customHeight="1">
      <c r="A1991" s="313" t="s">
        <v>301</v>
      </c>
      <c r="B1991" s="313" t="s">
        <v>233</v>
      </c>
      <c r="C1991" s="313" t="s">
        <v>7</v>
      </c>
      <c r="D1991" s="313" t="s">
        <v>449</v>
      </c>
      <c r="E1991" s="313" t="s">
        <v>13</v>
      </c>
      <c r="F1991" s="313" t="s">
        <v>11</v>
      </c>
      <c r="G1991" s="313"/>
      <c r="H1991" s="313"/>
      <c r="I1991" s="313"/>
      <c r="J1991" s="313"/>
      <c r="K1991" s="313"/>
      <c r="L1991" s="313"/>
      <c r="M1991" s="313"/>
      <c r="N1991" s="313"/>
      <c r="O1991" s="313"/>
      <c r="P1991" s="313"/>
      <c r="Q1991" s="313"/>
      <c r="R1991" s="313">
        <v>7970</v>
      </c>
      <c r="S1991" s="313"/>
      <c r="T1991" s="313"/>
    </row>
    <row r="1992" spans="1:20" ht="15" customHeight="1">
      <c r="A1992" s="313" t="s">
        <v>301</v>
      </c>
      <c r="B1992" s="313" t="s">
        <v>223</v>
      </c>
      <c r="C1992" s="313" t="s">
        <v>7</v>
      </c>
      <c r="D1992" s="313" t="s">
        <v>449</v>
      </c>
      <c r="E1992" s="313" t="s">
        <v>13</v>
      </c>
      <c r="F1992" s="313" t="s">
        <v>11</v>
      </c>
      <c r="G1992" s="313"/>
      <c r="H1992" s="313"/>
      <c r="I1992" s="313"/>
      <c r="J1992" s="313"/>
      <c r="K1992" s="313"/>
      <c r="L1992" s="313"/>
      <c r="M1992" s="313"/>
      <c r="N1992" s="313"/>
      <c r="O1992" s="313"/>
      <c r="P1992" s="313"/>
      <c r="Q1992" s="313"/>
      <c r="R1992" s="313">
        <v>8610</v>
      </c>
      <c r="S1992" s="313"/>
      <c r="T1992" s="313"/>
    </row>
    <row r="1993" spans="1:20" ht="15" customHeight="1">
      <c r="A1993" s="313" t="s">
        <v>301</v>
      </c>
      <c r="B1993" s="313" t="s">
        <v>236</v>
      </c>
      <c r="C1993" s="313" t="s">
        <v>7</v>
      </c>
      <c r="D1993" s="313" t="s">
        <v>449</v>
      </c>
      <c r="E1993" s="313" t="s">
        <v>13</v>
      </c>
      <c r="F1993" s="313" t="s">
        <v>11</v>
      </c>
      <c r="G1993" s="313"/>
      <c r="H1993" s="313"/>
      <c r="I1993" s="313"/>
      <c r="J1993" s="313"/>
      <c r="K1993" s="313"/>
      <c r="L1993" s="313"/>
      <c r="M1993" s="313"/>
      <c r="N1993" s="313"/>
      <c r="O1993" s="313"/>
      <c r="P1993" s="313"/>
      <c r="Q1993" s="313"/>
      <c r="R1993" s="313">
        <v>726</v>
      </c>
      <c r="S1993" s="313"/>
      <c r="T1993" s="313"/>
    </row>
    <row r="1994" spans="1:20" ht="15" customHeight="1">
      <c r="A1994" s="313" t="s">
        <v>301</v>
      </c>
      <c r="B1994" s="313" t="s">
        <v>239</v>
      </c>
      <c r="C1994" s="313" t="s">
        <v>7</v>
      </c>
      <c r="D1994" s="313" t="s">
        <v>449</v>
      </c>
      <c r="E1994" s="313" t="s">
        <v>13</v>
      </c>
      <c r="F1994" s="313" t="s">
        <v>11</v>
      </c>
      <c r="G1994" s="313"/>
      <c r="H1994" s="313"/>
      <c r="I1994" s="313"/>
      <c r="J1994" s="313"/>
      <c r="K1994" s="313"/>
      <c r="L1994" s="313"/>
      <c r="M1994" s="313"/>
      <c r="N1994" s="313"/>
      <c r="O1994" s="313"/>
      <c r="P1994" s="313"/>
      <c r="Q1994" s="313"/>
      <c r="R1994" s="313">
        <v>420</v>
      </c>
      <c r="S1994" s="313"/>
      <c r="T1994" s="313"/>
    </row>
    <row r="1995" spans="1:20" ht="15" customHeight="1">
      <c r="A1995" s="313" t="s">
        <v>301</v>
      </c>
      <c r="B1995" s="313" t="s">
        <v>242</v>
      </c>
      <c r="C1995" s="313" t="s">
        <v>7</v>
      </c>
      <c r="D1995" s="313" t="s">
        <v>449</v>
      </c>
      <c r="E1995" s="313" t="s">
        <v>13</v>
      </c>
      <c r="F1995" s="313" t="s">
        <v>11</v>
      </c>
      <c r="G1995" s="313"/>
      <c r="H1995" s="313"/>
      <c r="I1995" s="313"/>
      <c r="J1995" s="313"/>
      <c r="K1995" s="313"/>
      <c r="L1995" s="313"/>
      <c r="M1995" s="313"/>
      <c r="N1995" s="313"/>
      <c r="O1995" s="313"/>
      <c r="P1995" s="313"/>
      <c r="Q1995" s="313"/>
      <c r="R1995" s="313">
        <v>6720</v>
      </c>
      <c r="S1995" s="313"/>
      <c r="T1995" s="313"/>
    </row>
    <row r="1996" spans="1:20" ht="15" customHeight="1">
      <c r="A1996" s="313" t="s">
        <v>301</v>
      </c>
      <c r="B1996" s="313" t="s">
        <v>238</v>
      </c>
      <c r="C1996" s="313" t="s">
        <v>7</v>
      </c>
      <c r="D1996" s="313" t="s">
        <v>449</v>
      </c>
      <c r="E1996" s="313" t="s">
        <v>13</v>
      </c>
      <c r="F1996" s="313" t="s">
        <v>11</v>
      </c>
      <c r="G1996" s="313"/>
      <c r="H1996" s="313"/>
      <c r="I1996" s="313"/>
      <c r="J1996" s="313"/>
      <c r="K1996" s="313"/>
      <c r="L1996" s="313"/>
      <c r="M1996" s="313"/>
      <c r="N1996" s="313"/>
      <c r="O1996" s="313"/>
      <c r="P1996" s="313"/>
      <c r="Q1996" s="313"/>
      <c r="R1996" s="313">
        <v>7250</v>
      </c>
      <c r="S1996" s="313"/>
      <c r="T1996" s="313"/>
    </row>
    <row r="1997" spans="1:20" ht="15" customHeight="1">
      <c r="A1997" s="313" t="s">
        <v>301</v>
      </c>
      <c r="B1997" s="313" t="s">
        <v>240</v>
      </c>
      <c r="C1997" s="313" t="s">
        <v>7</v>
      </c>
      <c r="D1997" s="313" t="s">
        <v>449</v>
      </c>
      <c r="E1997" s="313" t="s">
        <v>13</v>
      </c>
      <c r="F1997" s="313" t="s">
        <v>11</v>
      </c>
      <c r="G1997" s="313"/>
      <c r="H1997" s="313"/>
      <c r="I1997" s="313"/>
      <c r="J1997" s="313"/>
      <c r="K1997" s="313"/>
      <c r="L1997" s="313"/>
      <c r="M1997" s="313"/>
      <c r="N1997" s="313"/>
      <c r="O1997" s="313"/>
      <c r="P1997" s="313"/>
      <c r="Q1997" s="313"/>
      <c r="R1997" s="313">
        <v>420</v>
      </c>
      <c r="S1997" s="313"/>
      <c r="T1997" s="313"/>
    </row>
    <row r="1998" spans="1:20" ht="15" customHeight="1">
      <c r="A1998" s="313" t="s">
        <v>301</v>
      </c>
      <c r="B1998" s="313" t="s">
        <v>243</v>
      </c>
      <c r="C1998" s="313" t="s">
        <v>7</v>
      </c>
      <c r="D1998" s="313" t="s">
        <v>449</v>
      </c>
      <c r="E1998" s="313" t="s">
        <v>13</v>
      </c>
      <c r="F1998" s="313" t="s">
        <v>11</v>
      </c>
      <c r="G1998" s="313"/>
      <c r="H1998" s="313"/>
      <c r="I1998" s="313"/>
      <c r="J1998" s="313"/>
      <c r="K1998" s="313"/>
      <c r="L1998" s="313"/>
      <c r="M1998" s="313"/>
      <c r="N1998" s="313"/>
      <c r="O1998" s="313"/>
      <c r="P1998" s="313"/>
      <c r="Q1998" s="313"/>
      <c r="R1998" s="313">
        <v>6720</v>
      </c>
      <c r="S1998" s="313"/>
      <c r="T1998" s="313"/>
    </row>
    <row r="1999" spans="1:20" ht="15" customHeight="1">
      <c r="A1999" s="313" t="s">
        <v>301</v>
      </c>
      <c r="B1999" s="313" t="s">
        <v>226</v>
      </c>
      <c r="C1999" s="313" t="s">
        <v>7</v>
      </c>
      <c r="D1999" s="313" t="s">
        <v>449</v>
      </c>
      <c r="E1999" s="313" t="s">
        <v>13</v>
      </c>
      <c r="F1999" s="313" t="s">
        <v>11</v>
      </c>
      <c r="G1999" s="313"/>
      <c r="H1999" s="313"/>
      <c r="I1999" s="313"/>
      <c r="J1999" s="313"/>
      <c r="K1999" s="313"/>
      <c r="L1999" s="313"/>
      <c r="M1999" s="313"/>
      <c r="N1999" s="313"/>
      <c r="O1999" s="313"/>
      <c r="P1999" s="313"/>
      <c r="Q1999" s="313"/>
      <c r="R1999" s="313">
        <v>635</v>
      </c>
      <c r="S1999" s="313"/>
      <c r="T1999" s="313"/>
    </row>
    <row r="2000" spans="1:20" ht="15" customHeight="1">
      <c r="A2000" s="313" t="s">
        <v>301</v>
      </c>
      <c r="B2000" s="313" t="s">
        <v>244</v>
      </c>
      <c r="C2000" s="313" t="s">
        <v>7</v>
      </c>
      <c r="D2000" s="313" t="s">
        <v>449</v>
      </c>
      <c r="E2000" s="313" t="s">
        <v>13</v>
      </c>
      <c r="F2000" s="313" t="s">
        <v>11</v>
      </c>
      <c r="G2000" s="313"/>
      <c r="H2000" s="313"/>
      <c r="I2000" s="313"/>
      <c r="J2000" s="313"/>
      <c r="K2000" s="313"/>
      <c r="L2000" s="313"/>
      <c r="M2000" s="313"/>
      <c r="N2000" s="313"/>
      <c r="O2000" s="313"/>
      <c r="P2000" s="313"/>
      <c r="Q2000" s="313"/>
      <c r="R2000" s="313">
        <v>102</v>
      </c>
      <c r="S2000" s="313"/>
      <c r="T2000" s="313"/>
    </row>
    <row r="2001" spans="1:20" ht="15" customHeight="1">
      <c r="A2001" s="313" t="s">
        <v>301</v>
      </c>
      <c r="B2001" s="313" t="s">
        <v>230</v>
      </c>
      <c r="C2001" s="313" t="s">
        <v>7</v>
      </c>
      <c r="D2001" s="313" t="s">
        <v>449</v>
      </c>
      <c r="E2001" s="313" t="s">
        <v>13</v>
      </c>
      <c r="F2001" s="313" t="s">
        <v>11</v>
      </c>
      <c r="G2001" s="313"/>
      <c r="H2001" s="313"/>
      <c r="I2001" s="313"/>
      <c r="J2001" s="313"/>
      <c r="K2001" s="313"/>
      <c r="L2001" s="313"/>
      <c r="M2001" s="313"/>
      <c r="N2001" s="313"/>
      <c r="O2001" s="313"/>
      <c r="P2001" s="313"/>
      <c r="Q2001" s="313"/>
      <c r="R2001" s="313">
        <v>635</v>
      </c>
      <c r="S2001" s="313"/>
      <c r="T2001" s="313"/>
    </row>
    <row r="2002" spans="1:20" ht="15" customHeight="1">
      <c r="A2002" s="313" t="s">
        <v>301</v>
      </c>
      <c r="B2002" s="313" t="s">
        <v>247</v>
      </c>
      <c r="C2002" s="313" t="s">
        <v>7</v>
      </c>
      <c r="D2002" s="313" t="s">
        <v>449</v>
      </c>
      <c r="E2002" s="313" t="s">
        <v>13</v>
      </c>
      <c r="F2002" s="313" t="s">
        <v>11</v>
      </c>
      <c r="G2002" s="313"/>
      <c r="H2002" s="313"/>
      <c r="I2002" s="313"/>
      <c r="J2002" s="313"/>
      <c r="K2002" s="313"/>
      <c r="L2002" s="313"/>
      <c r="M2002" s="313"/>
      <c r="N2002" s="313"/>
      <c r="O2002" s="313"/>
      <c r="P2002" s="313"/>
      <c r="Q2002" s="313"/>
      <c r="R2002" s="313">
        <v>420</v>
      </c>
      <c r="S2002" s="313"/>
      <c r="T2002" s="313"/>
    </row>
    <row r="2003" spans="1:20" ht="15" customHeight="1">
      <c r="A2003" s="313" t="s">
        <v>301</v>
      </c>
      <c r="B2003" s="313" t="s">
        <v>249</v>
      </c>
      <c r="C2003" s="313" t="s">
        <v>7</v>
      </c>
      <c r="D2003" s="313" t="s">
        <v>449</v>
      </c>
      <c r="E2003" s="313" t="s">
        <v>13</v>
      </c>
      <c r="F2003" s="313" t="s">
        <v>11</v>
      </c>
      <c r="G2003" s="313"/>
      <c r="H2003" s="313"/>
      <c r="I2003" s="313"/>
      <c r="J2003" s="313"/>
      <c r="K2003" s="313"/>
      <c r="L2003" s="313"/>
      <c r="M2003" s="313"/>
      <c r="N2003" s="313"/>
      <c r="O2003" s="313"/>
      <c r="P2003" s="313"/>
      <c r="Q2003" s="313"/>
      <c r="R2003" s="313">
        <v>6720</v>
      </c>
      <c r="S2003" s="313"/>
      <c r="T2003" s="313"/>
    </row>
    <row r="2004" spans="1:20" ht="15" customHeight="1">
      <c r="A2004" s="313" t="s">
        <v>301</v>
      </c>
      <c r="B2004" s="313" t="s">
        <v>250</v>
      </c>
      <c r="C2004" s="313" t="s">
        <v>7</v>
      </c>
      <c r="D2004" s="313" t="s">
        <v>449</v>
      </c>
      <c r="E2004" s="313" t="s">
        <v>13</v>
      </c>
      <c r="F2004" s="313" t="s">
        <v>11</v>
      </c>
      <c r="G2004" s="313"/>
      <c r="H2004" s="313"/>
      <c r="I2004" s="313"/>
      <c r="J2004" s="313"/>
      <c r="K2004" s="313"/>
      <c r="L2004" s="313"/>
      <c r="M2004" s="313"/>
      <c r="N2004" s="313"/>
      <c r="O2004" s="313"/>
      <c r="P2004" s="313"/>
      <c r="Q2004" s="313"/>
      <c r="R2004" s="313">
        <v>3780</v>
      </c>
      <c r="S2004" s="313">
        <v>1020</v>
      </c>
      <c r="T2004" s="313">
        <v>7120</v>
      </c>
    </row>
    <row r="2005" spans="1:20" ht="15" customHeight="1">
      <c r="A2005" s="313" t="s">
        <v>301</v>
      </c>
      <c r="B2005" s="313" t="s">
        <v>252</v>
      </c>
      <c r="C2005" s="313" t="s">
        <v>7</v>
      </c>
      <c r="D2005" s="313" t="s">
        <v>449</v>
      </c>
      <c r="E2005" s="313" t="s">
        <v>13</v>
      </c>
      <c r="F2005" s="313" t="s">
        <v>11</v>
      </c>
      <c r="G2005" s="313"/>
      <c r="H2005" s="313"/>
      <c r="I2005" s="313"/>
      <c r="J2005" s="313"/>
      <c r="K2005" s="313"/>
      <c r="L2005" s="313"/>
      <c r="M2005" s="313"/>
      <c r="N2005" s="313"/>
      <c r="O2005" s="313"/>
      <c r="P2005" s="313"/>
      <c r="Q2005" s="313"/>
      <c r="R2005" s="313">
        <v>3460</v>
      </c>
      <c r="S2005" s="313">
        <v>130</v>
      </c>
      <c r="T2005" s="313">
        <v>6220</v>
      </c>
    </row>
    <row r="2006" spans="1:20" ht="15" customHeight="1">
      <c r="A2006" s="313" t="s">
        <v>302</v>
      </c>
      <c r="B2006" s="313" t="s">
        <v>234</v>
      </c>
      <c r="C2006" s="313" t="s">
        <v>7</v>
      </c>
      <c r="D2006" s="313" t="s">
        <v>449</v>
      </c>
      <c r="E2006" s="313" t="s">
        <v>13</v>
      </c>
      <c r="F2006" s="313" t="s">
        <v>11</v>
      </c>
      <c r="G2006" s="313" t="s">
        <v>449</v>
      </c>
      <c r="H2006" s="313" t="s">
        <v>466</v>
      </c>
      <c r="I2006" s="313" t="s">
        <v>229</v>
      </c>
      <c r="J2006" s="313"/>
      <c r="K2006" s="313" t="s">
        <v>339</v>
      </c>
      <c r="L2006" s="313" t="s">
        <v>378</v>
      </c>
      <c r="M2006" s="313" t="s">
        <v>39</v>
      </c>
      <c r="N2006" s="313"/>
      <c r="O2006" s="313" t="s">
        <v>379</v>
      </c>
      <c r="P2006" s="313" t="s">
        <v>342</v>
      </c>
      <c r="Q2006" s="313" t="s">
        <v>343</v>
      </c>
      <c r="R2006" s="313">
        <v>726</v>
      </c>
      <c r="S2006" s="313"/>
      <c r="T2006" s="313"/>
    </row>
    <row r="2007" spans="1:20" ht="15" customHeight="1">
      <c r="A2007" s="313" t="s">
        <v>302</v>
      </c>
      <c r="B2007" s="313" t="s">
        <v>233</v>
      </c>
      <c r="C2007" s="313" t="s">
        <v>7</v>
      </c>
      <c r="D2007" s="313" t="s">
        <v>449</v>
      </c>
      <c r="E2007" s="313" t="s">
        <v>13</v>
      </c>
      <c r="F2007" s="313" t="s">
        <v>11</v>
      </c>
      <c r="G2007" s="313"/>
      <c r="H2007" s="313"/>
      <c r="I2007" s="313"/>
      <c r="J2007" s="313"/>
      <c r="K2007" s="313"/>
      <c r="L2007" s="313"/>
      <c r="M2007" s="313"/>
      <c r="N2007" s="313"/>
      <c r="O2007" s="313"/>
      <c r="P2007" s="313"/>
      <c r="Q2007" s="313"/>
      <c r="R2007" s="313">
        <v>726</v>
      </c>
      <c r="S2007" s="313"/>
      <c r="T2007" s="313"/>
    </row>
    <row r="2008" spans="1:20" ht="15" customHeight="1">
      <c r="A2008" s="313" t="s">
        <v>302</v>
      </c>
      <c r="B2008" s="313" t="s">
        <v>223</v>
      </c>
      <c r="C2008" s="313" t="s">
        <v>7</v>
      </c>
      <c r="D2008" s="313" t="s">
        <v>449</v>
      </c>
      <c r="E2008" s="313" t="s">
        <v>13</v>
      </c>
      <c r="F2008" s="313" t="s">
        <v>11</v>
      </c>
      <c r="G2008" s="313"/>
      <c r="H2008" s="313"/>
      <c r="I2008" s="313"/>
      <c r="J2008" s="313"/>
      <c r="K2008" s="313"/>
      <c r="L2008" s="313"/>
      <c r="M2008" s="313"/>
      <c r="N2008" s="313"/>
      <c r="O2008" s="313"/>
      <c r="P2008" s="313"/>
      <c r="Q2008" s="313"/>
      <c r="R2008" s="313">
        <v>726</v>
      </c>
      <c r="S2008" s="313"/>
      <c r="T2008" s="313"/>
    </row>
    <row r="2009" spans="1:20" ht="15" customHeight="1">
      <c r="A2009" s="313" t="s">
        <v>302</v>
      </c>
      <c r="B2009" s="313" t="s">
        <v>236</v>
      </c>
      <c r="C2009" s="313" t="s">
        <v>7</v>
      </c>
      <c r="D2009" s="313" t="s">
        <v>449</v>
      </c>
      <c r="E2009" s="313" t="s">
        <v>13</v>
      </c>
      <c r="F2009" s="313" t="s">
        <v>11</v>
      </c>
      <c r="G2009" s="313"/>
      <c r="H2009" s="313"/>
      <c r="I2009" s="313"/>
      <c r="J2009" s="313"/>
      <c r="K2009" s="313"/>
      <c r="L2009" s="313"/>
      <c r="M2009" s="313"/>
      <c r="N2009" s="313"/>
      <c r="O2009" s="313"/>
      <c r="P2009" s="313"/>
      <c r="Q2009" s="313"/>
      <c r="R2009" s="313">
        <v>726</v>
      </c>
      <c r="S2009" s="313"/>
      <c r="T2009" s="313"/>
    </row>
    <row r="2010" spans="1:20" ht="15" customHeight="1">
      <c r="A2010" s="313" t="s">
        <v>303</v>
      </c>
      <c r="B2010" s="313" t="s">
        <v>239</v>
      </c>
      <c r="C2010" s="313" t="s">
        <v>7</v>
      </c>
      <c r="D2010" s="313" t="s">
        <v>449</v>
      </c>
      <c r="E2010" s="313" t="s">
        <v>13</v>
      </c>
      <c r="F2010" s="313" t="s">
        <v>11</v>
      </c>
      <c r="G2010" s="313" t="s">
        <v>449</v>
      </c>
      <c r="H2010" s="313" t="s">
        <v>467</v>
      </c>
      <c r="I2010" s="313" t="s">
        <v>229</v>
      </c>
      <c r="J2010" s="313"/>
      <c r="K2010" s="313" t="s">
        <v>339</v>
      </c>
      <c r="L2010" s="313" t="s">
        <v>381</v>
      </c>
      <c r="M2010" s="313" t="s">
        <v>39</v>
      </c>
      <c r="N2010" s="313"/>
      <c r="O2010" s="313" t="s">
        <v>379</v>
      </c>
      <c r="P2010" s="313" t="s">
        <v>342</v>
      </c>
      <c r="Q2010" s="313" t="s">
        <v>343</v>
      </c>
      <c r="R2010" s="313">
        <v>420</v>
      </c>
      <c r="S2010" s="313"/>
      <c r="T2010" s="313"/>
    </row>
    <row r="2011" spans="1:20" ht="15" customHeight="1">
      <c r="A2011" s="313" t="s">
        <v>303</v>
      </c>
      <c r="B2011" s="313" t="s">
        <v>242</v>
      </c>
      <c r="C2011" s="313" t="s">
        <v>7</v>
      </c>
      <c r="D2011" s="313" t="s">
        <v>449</v>
      </c>
      <c r="E2011" s="313" t="s">
        <v>13</v>
      </c>
      <c r="F2011" s="313" t="s">
        <v>11</v>
      </c>
      <c r="G2011" s="313" t="s">
        <v>449</v>
      </c>
      <c r="H2011" s="313" t="s">
        <v>468</v>
      </c>
      <c r="I2011" s="313" t="s">
        <v>229</v>
      </c>
      <c r="J2011" s="313"/>
      <c r="K2011" s="313" t="s">
        <v>339</v>
      </c>
      <c r="L2011" s="313" t="s">
        <v>383</v>
      </c>
      <c r="M2011" s="313" t="s">
        <v>39</v>
      </c>
      <c r="N2011" s="313"/>
      <c r="O2011" s="313" t="s">
        <v>379</v>
      </c>
      <c r="P2011" s="313" t="s">
        <v>342</v>
      </c>
      <c r="Q2011" s="313" t="s">
        <v>343</v>
      </c>
      <c r="R2011" s="313">
        <v>6720</v>
      </c>
      <c r="S2011" s="313"/>
      <c r="T2011" s="313"/>
    </row>
    <row r="2012" spans="1:20" ht="15" customHeight="1">
      <c r="A2012" s="313" t="s">
        <v>303</v>
      </c>
      <c r="B2012" s="313" t="s">
        <v>238</v>
      </c>
      <c r="C2012" s="313" t="s">
        <v>7</v>
      </c>
      <c r="D2012" s="313" t="s">
        <v>449</v>
      </c>
      <c r="E2012" s="313" t="s">
        <v>13</v>
      </c>
      <c r="F2012" s="313" t="s">
        <v>11</v>
      </c>
      <c r="G2012" s="313" t="s">
        <v>449</v>
      </c>
      <c r="H2012" s="313" t="s">
        <v>1014</v>
      </c>
      <c r="I2012" s="313" t="s">
        <v>229</v>
      </c>
      <c r="J2012" s="313" t="s">
        <v>709</v>
      </c>
      <c r="K2012" s="313" t="s">
        <v>339</v>
      </c>
      <c r="L2012" s="313" t="s">
        <v>997</v>
      </c>
      <c r="M2012" s="313" t="s">
        <v>39</v>
      </c>
      <c r="N2012" s="313"/>
      <c r="O2012" s="313" t="s">
        <v>379</v>
      </c>
      <c r="P2012" s="313" t="s">
        <v>342</v>
      </c>
      <c r="Q2012" s="313" t="s">
        <v>343</v>
      </c>
      <c r="R2012" s="313">
        <v>7140</v>
      </c>
      <c r="S2012" s="313"/>
      <c r="T2012" s="313"/>
    </row>
    <row r="2013" spans="1:20" ht="15" customHeight="1">
      <c r="A2013" s="313" t="s">
        <v>303</v>
      </c>
      <c r="B2013" s="313" t="s">
        <v>233</v>
      </c>
      <c r="C2013" s="313" t="s">
        <v>7</v>
      </c>
      <c r="D2013" s="313" t="s">
        <v>449</v>
      </c>
      <c r="E2013" s="313" t="s">
        <v>13</v>
      </c>
      <c r="F2013" s="313" t="s">
        <v>11</v>
      </c>
      <c r="G2013" s="313"/>
      <c r="H2013" s="313"/>
      <c r="I2013" s="313"/>
      <c r="J2013" s="313"/>
      <c r="K2013" s="313"/>
      <c r="L2013" s="313"/>
      <c r="M2013" s="313"/>
      <c r="N2013" s="313"/>
      <c r="O2013" s="313"/>
      <c r="P2013" s="313"/>
      <c r="Q2013" s="313"/>
      <c r="R2013" s="313">
        <v>7140</v>
      </c>
      <c r="S2013" s="313"/>
      <c r="T2013" s="313"/>
    </row>
    <row r="2014" spans="1:20" ht="15" customHeight="1">
      <c r="A2014" s="313" t="s">
        <v>303</v>
      </c>
      <c r="B2014" s="313" t="s">
        <v>223</v>
      </c>
      <c r="C2014" s="313" t="s">
        <v>7</v>
      </c>
      <c r="D2014" s="313" t="s">
        <v>449</v>
      </c>
      <c r="E2014" s="313" t="s">
        <v>13</v>
      </c>
      <c r="F2014" s="313" t="s">
        <v>11</v>
      </c>
      <c r="G2014" s="313"/>
      <c r="H2014" s="313"/>
      <c r="I2014" s="313"/>
      <c r="J2014" s="313"/>
      <c r="K2014" s="313"/>
      <c r="L2014" s="313"/>
      <c r="M2014" s="313"/>
      <c r="N2014" s="313"/>
      <c r="O2014" s="313"/>
      <c r="P2014" s="313"/>
      <c r="Q2014" s="313"/>
      <c r="R2014" s="313">
        <v>7140</v>
      </c>
      <c r="S2014" s="313"/>
      <c r="T2014" s="313"/>
    </row>
    <row r="2015" spans="1:20" ht="15" customHeight="1">
      <c r="A2015" s="313" t="s">
        <v>303</v>
      </c>
      <c r="B2015" s="313" t="s">
        <v>240</v>
      </c>
      <c r="C2015" s="313" t="s">
        <v>7</v>
      </c>
      <c r="D2015" s="313" t="s">
        <v>449</v>
      </c>
      <c r="E2015" s="313" t="s">
        <v>13</v>
      </c>
      <c r="F2015" s="313" t="s">
        <v>11</v>
      </c>
      <c r="G2015" s="313"/>
      <c r="H2015" s="313"/>
      <c r="I2015" s="313"/>
      <c r="J2015" s="313"/>
      <c r="K2015" s="313"/>
      <c r="L2015" s="313"/>
      <c r="M2015" s="313"/>
      <c r="N2015" s="313"/>
      <c r="O2015" s="313"/>
      <c r="P2015" s="313"/>
      <c r="Q2015" s="313"/>
      <c r="R2015" s="313">
        <v>420</v>
      </c>
      <c r="S2015" s="313"/>
      <c r="T2015" s="313"/>
    </row>
    <row r="2016" spans="1:20" ht="15" customHeight="1">
      <c r="A2016" s="313" t="s">
        <v>303</v>
      </c>
      <c r="B2016" s="313" t="s">
        <v>243</v>
      </c>
      <c r="C2016" s="313" t="s">
        <v>7</v>
      </c>
      <c r="D2016" s="313" t="s">
        <v>449</v>
      </c>
      <c r="E2016" s="313" t="s">
        <v>13</v>
      </c>
      <c r="F2016" s="313" t="s">
        <v>11</v>
      </c>
      <c r="G2016" s="313"/>
      <c r="H2016" s="313"/>
      <c r="I2016" s="313"/>
      <c r="J2016" s="313"/>
      <c r="K2016" s="313"/>
      <c r="L2016" s="313"/>
      <c r="M2016" s="313"/>
      <c r="N2016" s="313"/>
      <c r="O2016" s="313"/>
      <c r="P2016" s="313"/>
      <c r="Q2016" s="313"/>
      <c r="R2016" s="313">
        <v>6720</v>
      </c>
      <c r="S2016" s="313"/>
      <c r="T2016" s="313"/>
    </row>
    <row r="2017" spans="1:20" ht="15" customHeight="1">
      <c r="A2017" s="313" t="s">
        <v>303</v>
      </c>
      <c r="B2017" s="313" t="s">
        <v>247</v>
      </c>
      <c r="C2017" s="313" t="s">
        <v>7</v>
      </c>
      <c r="D2017" s="313" t="s">
        <v>449</v>
      </c>
      <c r="E2017" s="313" t="s">
        <v>13</v>
      </c>
      <c r="F2017" s="313" t="s">
        <v>11</v>
      </c>
      <c r="G2017" s="313"/>
      <c r="H2017" s="313"/>
      <c r="I2017" s="313"/>
      <c r="J2017" s="313"/>
      <c r="K2017" s="313"/>
      <c r="L2017" s="313"/>
      <c r="M2017" s="313"/>
      <c r="N2017" s="313"/>
      <c r="O2017" s="313"/>
      <c r="P2017" s="313"/>
      <c r="Q2017" s="313"/>
      <c r="R2017" s="313">
        <v>420</v>
      </c>
      <c r="S2017" s="313"/>
      <c r="T2017" s="313"/>
    </row>
    <row r="2018" spans="1:20" ht="15" customHeight="1">
      <c r="A2018" s="313" t="s">
        <v>303</v>
      </c>
      <c r="B2018" s="313" t="s">
        <v>249</v>
      </c>
      <c r="C2018" s="313" t="s">
        <v>7</v>
      </c>
      <c r="D2018" s="313" t="s">
        <v>449</v>
      </c>
      <c r="E2018" s="313" t="s">
        <v>13</v>
      </c>
      <c r="F2018" s="313" t="s">
        <v>11</v>
      </c>
      <c r="G2018" s="313"/>
      <c r="H2018" s="313"/>
      <c r="I2018" s="313"/>
      <c r="J2018" s="313"/>
      <c r="K2018" s="313"/>
      <c r="L2018" s="313"/>
      <c r="M2018" s="313"/>
      <c r="N2018" s="313"/>
      <c r="O2018" s="313"/>
      <c r="P2018" s="313"/>
      <c r="Q2018" s="313"/>
      <c r="R2018" s="313">
        <v>6720</v>
      </c>
      <c r="S2018" s="313"/>
      <c r="T2018" s="313"/>
    </row>
    <row r="2019" spans="1:20" ht="15" customHeight="1">
      <c r="A2019" s="313" t="s">
        <v>303</v>
      </c>
      <c r="B2019" s="313" t="s">
        <v>250</v>
      </c>
      <c r="C2019" s="313" t="s">
        <v>7</v>
      </c>
      <c r="D2019" s="313" t="s">
        <v>449</v>
      </c>
      <c r="E2019" s="313" t="s">
        <v>13</v>
      </c>
      <c r="F2019" s="313" t="s">
        <v>11</v>
      </c>
      <c r="G2019" s="313"/>
      <c r="H2019" s="313"/>
      <c r="I2019" s="313"/>
      <c r="J2019" s="313"/>
      <c r="K2019" s="313"/>
      <c r="L2019" s="313"/>
      <c r="M2019" s="313"/>
      <c r="N2019" s="313"/>
      <c r="O2019" s="313"/>
      <c r="P2019" s="313"/>
      <c r="Q2019" s="313"/>
      <c r="R2019" s="313">
        <v>3690</v>
      </c>
      <c r="S2019" s="313">
        <v>921</v>
      </c>
      <c r="T2019" s="313">
        <v>7120</v>
      </c>
    </row>
    <row r="2020" spans="1:20" ht="15" customHeight="1">
      <c r="A2020" s="313" t="s">
        <v>303</v>
      </c>
      <c r="B2020" s="313" t="s">
        <v>252</v>
      </c>
      <c r="C2020" s="313" t="s">
        <v>7</v>
      </c>
      <c r="D2020" s="313" t="s">
        <v>449</v>
      </c>
      <c r="E2020" s="313" t="s">
        <v>13</v>
      </c>
      <c r="F2020" s="313" t="s">
        <v>11</v>
      </c>
      <c r="G2020" s="313"/>
      <c r="H2020" s="313"/>
      <c r="I2020" s="313"/>
      <c r="J2020" s="313"/>
      <c r="K2020" s="313"/>
      <c r="L2020" s="313"/>
      <c r="M2020" s="313"/>
      <c r="N2020" s="313"/>
      <c r="O2020" s="313"/>
      <c r="P2020" s="313"/>
      <c r="Q2020" s="313"/>
      <c r="R2020" s="313">
        <v>3450</v>
      </c>
      <c r="S2020" s="313">
        <v>27.6</v>
      </c>
      <c r="T2020" s="313">
        <v>6220</v>
      </c>
    </row>
    <row r="2021" spans="1:20" ht="15" customHeight="1">
      <c r="A2021" s="313" t="s">
        <v>304</v>
      </c>
      <c r="B2021" s="313" t="s">
        <v>226</v>
      </c>
      <c r="C2021" s="313" t="s">
        <v>7</v>
      </c>
      <c r="D2021" s="313" t="s">
        <v>449</v>
      </c>
      <c r="E2021" s="313" t="s">
        <v>13</v>
      </c>
      <c r="F2021" s="313" t="s">
        <v>11</v>
      </c>
      <c r="G2021" s="313" t="s">
        <v>449</v>
      </c>
      <c r="H2021" s="313" t="s">
        <v>469</v>
      </c>
      <c r="I2021" s="313" t="s">
        <v>229</v>
      </c>
      <c r="J2021" s="313"/>
      <c r="K2021" s="313" t="s">
        <v>339</v>
      </c>
      <c r="L2021" s="313" t="s">
        <v>385</v>
      </c>
      <c r="M2021" s="313" t="s">
        <v>39</v>
      </c>
      <c r="N2021" s="313"/>
      <c r="O2021" s="313" t="s">
        <v>379</v>
      </c>
      <c r="P2021" s="313" t="s">
        <v>342</v>
      </c>
      <c r="Q2021" s="313" t="s">
        <v>343</v>
      </c>
      <c r="R2021" s="313">
        <v>635</v>
      </c>
      <c r="S2021" s="313"/>
      <c r="T2021" s="313"/>
    </row>
    <row r="2022" spans="1:20" ht="15" customHeight="1">
      <c r="A2022" s="313" t="s">
        <v>304</v>
      </c>
      <c r="B2022" s="313" t="s">
        <v>244</v>
      </c>
      <c r="C2022" s="313" t="s">
        <v>7</v>
      </c>
      <c r="D2022" s="313" t="s">
        <v>449</v>
      </c>
      <c r="E2022" s="313" t="s">
        <v>13</v>
      </c>
      <c r="F2022" s="313" t="s">
        <v>11</v>
      </c>
      <c r="G2022" s="313" t="s">
        <v>449</v>
      </c>
      <c r="H2022" s="313" t="s">
        <v>470</v>
      </c>
      <c r="I2022" s="313" t="s">
        <v>229</v>
      </c>
      <c r="J2022" s="313"/>
      <c r="K2022" s="313" t="s">
        <v>339</v>
      </c>
      <c r="L2022" s="313" t="s">
        <v>387</v>
      </c>
      <c r="M2022" s="313" t="s">
        <v>39</v>
      </c>
      <c r="N2022" s="313"/>
      <c r="O2022" s="313" t="s">
        <v>379</v>
      </c>
      <c r="P2022" s="313" t="s">
        <v>342</v>
      </c>
      <c r="Q2022" s="313" t="s">
        <v>343</v>
      </c>
      <c r="R2022" s="313">
        <v>102</v>
      </c>
      <c r="S2022" s="313"/>
      <c r="T2022" s="313"/>
    </row>
    <row r="2023" spans="1:20" ht="15" customHeight="1">
      <c r="A2023" s="313" t="s">
        <v>304</v>
      </c>
      <c r="B2023" s="313" t="s">
        <v>223</v>
      </c>
      <c r="C2023" s="313" t="s">
        <v>7</v>
      </c>
      <c r="D2023" s="313" t="s">
        <v>449</v>
      </c>
      <c r="E2023" s="313" t="s">
        <v>13</v>
      </c>
      <c r="F2023" s="313" t="s">
        <v>11</v>
      </c>
      <c r="G2023" s="313"/>
      <c r="H2023" s="313"/>
      <c r="I2023" s="313"/>
      <c r="J2023" s="313"/>
      <c r="K2023" s="313"/>
      <c r="L2023" s="313"/>
      <c r="M2023" s="313"/>
      <c r="N2023" s="313"/>
      <c r="O2023" s="313"/>
      <c r="P2023" s="313"/>
      <c r="Q2023" s="313"/>
      <c r="R2023" s="313">
        <v>737</v>
      </c>
      <c r="S2023" s="313"/>
      <c r="T2023" s="313"/>
    </row>
    <row r="2024" spans="1:20" ht="15" customHeight="1">
      <c r="A2024" s="313" t="s">
        <v>304</v>
      </c>
      <c r="B2024" s="313" t="s">
        <v>238</v>
      </c>
      <c r="C2024" s="313" t="s">
        <v>7</v>
      </c>
      <c r="D2024" s="313" t="s">
        <v>449</v>
      </c>
      <c r="E2024" s="313" t="s">
        <v>13</v>
      </c>
      <c r="F2024" s="313" t="s">
        <v>11</v>
      </c>
      <c r="G2024" s="313" t="s">
        <v>449</v>
      </c>
      <c r="H2024" s="313" t="s">
        <v>470</v>
      </c>
      <c r="I2024" s="313" t="s">
        <v>229</v>
      </c>
      <c r="J2024" s="313" t="s">
        <v>709</v>
      </c>
      <c r="K2024" s="313" t="s">
        <v>339</v>
      </c>
      <c r="L2024" s="313" t="s">
        <v>387</v>
      </c>
      <c r="M2024" s="313" t="s">
        <v>39</v>
      </c>
      <c r="N2024" s="313"/>
      <c r="O2024" s="313" t="s">
        <v>379</v>
      </c>
      <c r="P2024" s="313" t="s">
        <v>342</v>
      </c>
      <c r="Q2024" s="313" t="s">
        <v>343</v>
      </c>
      <c r="R2024" s="313">
        <v>102</v>
      </c>
      <c r="S2024" s="313"/>
      <c r="T2024" s="313"/>
    </row>
    <row r="2025" spans="1:20" ht="15" customHeight="1">
      <c r="A2025" s="313" t="s">
        <v>304</v>
      </c>
      <c r="B2025" s="313" t="s">
        <v>233</v>
      </c>
      <c r="C2025" s="313" t="s">
        <v>7</v>
      </c>
      <c r="D2025" s="313" t="s">
        <v>449</v>
      </c>
      <c r="E2025" s="313" t="s">
        <v>13</v>
      </c>
      <c r="F2025" s="313" t="s">
        <v>11</v>
      </c>
      <c r="G2025" s="313"/>
      <c r="H2025" s="313"/>
      <c r="I2025" s="313"/>
      <c r="J2025" s="313"/>
      <c r="K2025" s="313"/>
      <c r="L2025" s="313"/>
      <c r="M2025" s="313"/>
      <c r="N2025" s="313"/>
      <c r="O2025" s="313"/>
      <c r="P2025" s="313"/>
      <c r="Q2025" s="313"/>
      <c r="R2025" s="313">
        <v>102</v>
      </c>
      <c r="S2025" s="313"/>
      <c r="T2025" s="313"/>
    </row>
    <row r="2026" spans="1:20" ht="15" customHeight="1">
      <c r="A2026" s="313" t="s">
        <v>304</v>
      </c>
      <c r="B2026" s="313" t="s">
        <v>230</v>
      </c>
      <c r="C2026" s="313" t="s">
        <v>7</v>
      </c>
      <c r="D2026" s="313" t="s">
        <v>449</v>
      </c>
      <c r="E2026" s="313" t="s">
        <v>13</v>
      </c>
      <c r="F2026" s="313" t="s">
        <v>11</v>
      </c>
      <c r="G2026" s="313" t="s">
        <v>449</v>
      </c>
      <c r="H2026" s="313" t="s">
        <v>1015</v>
      </c>
      <c r="I2026" s="313" t="s">
        <v>229</v>
      </c>
      <c r="J2026" s="313" t="s">
        <v>709</v>
      </c>
      <c r="K2026" s="313" t="s">
        <v>339</v>
      </c>
      <c r="L2026" s="313" t="s">
        <v>999</v>
      </c>
      <c r="M2026" s="313" t="s">
        <v>39</v>
      </c>
      <c r="N2026" s="313"/>
      <c r="O2026" s="313" t="s">
        <v>379</v>
      </c>
      <c r="P2026" s="313" t="s">
        <v>342</v>
      </c>
      <c r="Q2026" s="313" t="s">
        <v>343</v>
      </c>
      <c r="R2026" s="313">
        <v>635</v>
      </c>
      <c r="S2026" s="313"/>
      <c r="T2026" s="313"/>
    </row>
    <row r="2027" spans="1:20" ht="15" customHeight="1">
      <c r="A2027" s="313" t="s">
        <v>304</v>
      </c>
      <c r="B2027" s="313" t="s">
        <v>250</v>
      </c>
      <c r="C2027" s="313" t="s">
        <v>7</v>
      </c>
      <c r="D2027" s="313" t="s">
        <v>449</v>
      </c>
      <c r="E2027" s="313" t="s">
        <v>13</v>
      </c>
      <c r="F2027" s="313" t="s">
        <v>11</v>
      </c>
      <c r="G2027" s="313"/>
      <c r="H2027" s="313"/>
      <c r="I2027" s="313"/>
      <c r="J2027" s="313"/>
      <c r="K2027" s="313"/>
      <c r="L2027" s="313"/>
      <c r="M2027" s="313"/>
      <c r="N2027" s="313"/>
      <c r="O2027" s="313"/>
      <c r="P2027" s="313"/>
      <c r="Q2027" s="313"/>
      <c r="R2027" s="313">
        <v>93.2</v>
      </c>
      <c r="S2027" s="313">
        <v>0</v>
      </c>
      <c r="T2027" s="313">
        <v>102</v>
      </c>
    </row>
    <row r="2028" spans="1:20" ht="15" customHeight="1">
      <c r="A2028" s="313" t="s">
        <v>304</v>
      </c>
      <c r="B2028" s="313" t="s">
        <v>252</v>
      </c>
      <c r="C2028" s="313" t="s">
        <v>7</v>
      </c>
      <c r="D2028" s="313" t="s">
        <v>449</v>
      </c>
      <c r="E2028" s="313" t="s">
        <v>13</v>
      </c>
      <c r="F2028" s="313" t="s">
        <v>11</v>
      </c>
      <c r="G2028" s="313"/>
      <c r="H2028" s="313"/>
      <c r="I2028" s="313"/>
      <c r="J2028" s="313"/>
      <c r="K2028" s="313"/>
      <c r="L2028" s="313"/>
      <c r="M2028" s="313"/>
      <c r="N2028" s="313"/>
      <c r="O2028" s="313"/>
      <c r="P2028" s="313"/>
      <c r="Q2028" s="313"/>
      <c r="R2028" s="313">
        <v>9.14</v>
      </c>
      <c r="S2028" s="313">
        <v>0</v>
      </c>
      <c r="T2028" s="313">
        <v>102</v>
      </c>
    </row>
    <row r="2029" spans="1:20" ht="15" customHeight="1">
      <c r="A2029" s="313" t="s">
        <v>305</v>
      </c>
      <c r="B2029" s="313" t="s">
        <v>295</v>
      </c>
      <c r="C2029" s="313" t="s">
        <v>7</v>
      </c>
      <c r="D2029" s="313" t="s">
        <v>449</v>
      </c>
      <c r="E2029" s="313" t="s">
        <v>13</v>
      </c>
      <c r="F2029" s="313" t="s">
        <v>11</v>
      </c>
      <c r="G2029" s="313"/>
      <c r="H2029" s="313"/>
      <c r="I2029" s="313"/>
      <c r="J2029" s="313"/>
      <c r="K2029" s="313"/>
      <c r="L2029" s="313"/>
      <c r="M2029" s="313"/>
      <c r="N2029" s="313"/>
      <c r="O2029" s="313"/>
      <c r="P2029" s="313"/>
      <c r="Q2029" s="313"/>
      <c r="R2029" s="313">
        <v>483</v>
      </c>
      <c r="S2029" s="313"/>
      <c r="T2029" s="313"/>
    </row>
    <row r="2030" spans="1:20" ht="15" customHeight="1">
      <c r="A2030" s="313" t="s">
        <v>305</v>
      </c>
      <c r="B2030" s="313" t="s">
        <v>293</v>
      </c>
      <c r="C2030" s="313" t="s">
        <v>7</v>
      </c>
      <c r="D2030" s="313" t="s">
        <v>449</v>
      </c>
      <c r="E2030" s="313" t="s">
        <v>13</v>
      </c>
      <c r="F2030" s="313" t="s">
        <v>11</v>
      </c>
      <c r="G2030" s="313"/>
      <c r="H2030" s="313"/>
      <c r="I2030" s="313"/>
      <c r="J2030" s="313"/>
      <c r="K2030" s="313"/>
      <c r="L2030" s="313"/>
      <c r="M2030" s="313"/>
      <c r="N2030" s="313"/>
      <c r="O2030" s="313"/>
      <c r="P2030" s="313"/>
      <c r="Q2030" s="313"/>
      <c r="R2030" s="313">
        <v>1130</v>
      </c>
      <c r="S2030" s="313"/>
      <c r="T2030" s="313"/>
    </row>
    <row r="2031" spans="1:20" ht="15" customHeight="1">
      <c r="A2031" s="313" t="s">
        <v>305</v>
      </c>
      <c r="B2031" s="313" t="s">
        <v>298</v>
      </c>
      <c r="C2031" s="313" t="s">
        <v>7</v>
      </c>
      <c r="D2031" s="313" t="s">
        <v>449</v>
      </c>
      <c r="E2031" s="313" t="s">
        <v>13</v>
      </c>
      <c r="F2031" s="313" t="s">
        <v>11</v>
      </c>
      <c r="G2031" s="313"/>
      <c r="H2031" s="313"/>
      <c r="I2031" s="313"/>
      <c r="J2031" s="313"/>
      <c r="K2031" s="313"/>
      <c r="L2031" s="313"/>
      <c r="M2031" s="313"/>
      <c r="N2031" s="313"/>
      <c r="O2031" s="313"/>
      <c r="P2031" s="313"/>
      <c r="Q2031" s="313"/>
      <c r="R2031" s="313">
        <v>97.7</v>
      </c>
      <c r="S2031" s="313"/>
      <c r="T2031" s="313"/>
    </row>
    <row r="2032" spans="1:20" ht="15" customHeight="1">
      <c r="A2032" s="313" t="s">
        <v>305</v>
      </c>
      <c r="B2032" s="313" t="s">
        <v>299</v>
      </c>
      <c r="C2032" s="313" t="s">
        <v>7</v>
      </c>
      <c r="D2032" s="313" t="s">
        <v>449</v>
      </c>
      <c r="E2032" s="313" t="s">
        <v>13</v>
      </c>
      <c r="F2032" s="313" t="s">
        <v>11</v>
      </c>
      <c r="G2032" s="313"/>
      <c r="H2032" s="313"/>
      <c r="I2032" s="313"/>
      <c r="J2032" s="313"/>
      <c r="K2032" s="313"/>
      <c r="L2032" s="313"/>
      <c r="M2032" s="313"/>
      <c r="N2032" s="313"/>
      <c r="O2032" s="313"/>
      <c r="P2032" s="313"/>
      <c r="Q2032" s="313"/>
      <c r="R2032" s="313">
        <v>554</v>
      </c>
      <c r="S2032" s="313"/>
      <c r="T2032" s="313"/>
    </row>
    <row r="2033" spans="1:20" ht="15" customHeight="1">
      <c r="A2033" s="313" t="s">
        <v>305</v>
      </c>
      <c r="B2033" s="313" t="s">
        <v>297</v>
      </c>
      <c r="C2033" s="313" t="s">
        <v>7</v>
      </c>
      <c r="D2033" s="313" t="s">
        <v>449</v>
      </c>
      <c r="E2033" s="313" t="s">
        <v>13</v>
      </c>
      <c r="F2033" s="313" t="s">
        <v>11</v>
      </c>
      <c r="G2033" s="313"/>
      <c r="H2033" s="313"/>
      <c r="I2033" s="313"/>
      <c r="J2033" s="313"/>
      <c r="K2033" s="313"/>
      <c r="L2033" s="313"/>
      <c r="M2033" s="313"/>
      <c r="N2033" s="313"/>
      <c r="O2033" s="313"/>
      <c r="P2033" s="313"/>
      <c r="Q2033" s="313"/>
      <c r="R2033" s="313">
        <v>652</v>
      </c>
      <c r="S2033" s="313"/>
      <c r="T2033" s="313"/>
    </row>
    <row r="2034" spans="1:20" ht="15" customHeight="1">
      <c r="A2034" s="313" t="s">
        <v>305</v>
      </c>
      <c r="B2034" s="313" t="s">
        <v>261</v>
      </c>
      <c r="C2034" s="313" t="s">
        <v>7</v>
      </c>
      <c r="D2034" s="313" t="s">
        <v>449</v>
      </c>
      <c r="E2034" s="313" t="s">
        <v>13</v>
      </c>
      <c r="F2034" s="313" t="s">
        <v>11</v>
      </c>
      <c r="G2034" s="313"/>
      <c r="H2034" s="313"/>
      <c r="I2034" s="313"/>
      <c r="J2034" s="313"/>
      <c r="K2034" s="313"/>
      <c r="L2034" s="313"/>
      <c r="M2034" s="313"/>
      <c r="N2034" s="313"/>
      <c r="O2034" s="313"/>
      <c r="P2034" s="313"/>
      <c r="Q2034" s="313"/>
      <c r="R2034" s="313">
        <v>270</v>
      </c>
      <c r="S2034" s="313">
        <v>0</v>
      </c>
      <c r="T2034" s="313">
        <v>593</v>
      </c>
    </row>
    <row r="2035" spans="1:20" ht="15" customHeight="1">
      <c r="A2035" s="313" t="s">
        <v>305</v>
      </c>
      <c r="B2035" s="313" t="s">
        <v>266</v>
      </c>
      <c r="C2035" s="313" t="s">
        <v>7</v>
      </c>
      <c r="D2035" s="313" t="s">
        <v>449</v>
      </c>
      <c r="E2035" s="313" t="s">
        <v>13</v>
      </c>
      <c r="F2035" s="313" t="s">
        <v>11</v>
      </c>
      <c r="G2035" s="313"/>
      <c r="H2035" s="313"/>
      <c r="I2035" s="313"/>
      <c r="J2035" s="313"/>
      <c r="K2035" s="313"/>
      <c r="L2035" s="313"/>
      <c r="M2035" s="313"/>
      <c r="N2035" s="313"/>
      <c r="O2035" s="313"/>
      <c r="P2035" s="313"/>
      <c r="Q2035" s="313"/>
      <c r="R2035" s="313">
        <v>324</v>
      </c>
      <c r="S2035" s="313">
        <v>0</v>
      </c>
      <c r="T2035" s="313">
        <v>593</v>
      </c>
    </row>
    <row r="2036" spans="1:20" ht="15" customHeight="1">
      <c r="A2036" s="313" t="s">
        <v>305</v>
      </c>
      <c r="B2036" s="313" t="s">
        <v>271</v>
      </c>
      <c r="C2036" s="313" t="s">
        <v>7</v>
      </c>
      <c r="D2036" s="313" t="s">
        <v>449</v>
      </c>
      <c r="E2036" s="313" t="s">
        <v>13</v>
      </c>
      <c r="F2036" s="313" t="s">
        <v>11</v>
      </c>
      <c r="G2036" s="313"/>
      <c r="H2036" s="313"/>
      <c r="I2036" s="313"/>
      <c r="J2036" s="313"/>
      <c r="K2036" s="313"/>
      <c r="L2036" s="313"/>
      <c r="M2036" s="313"/>
      <c r="N2036" s="313"/>
      <c r="O2036" s="313"/>
      <c r="P2036" s="313"/>
      <c r="Q2036" s="313"/>
      <c r="R2036" s="313">
        <v>15.1</v>
      </c>
      <c r="S2036" s="313">
        <v>0</v>
      </c>
      <c r="T2036" s="313">
        <v>45.2</v>
      </c>
    </row>
    <row r="2037" spans="1:20" ht="15" customHeight="1">
      <c r="A2037" s="313" t="s">
        <v>305</v>
      </c>
      <c r="B2037" s="313" t="s">
        <v>275</v>
      </c>
      <c r="C2037" s="313" t="s">
        <v>7</v>
      </c>
      <c r="D2037" s="313" t="s">
        <v>449</v>
      </c>
      <c r="E2037" s="313" t="s">
        <v>13</v>
      </c>
      <c r="F2037" s="313" t="s">
        <v>11</v>
      </c>
      <c r="G2037" s="313"/>
      <c r="H2037" s="313"/>
      <c r="I2037" s="313"/>
      <c r="J2037" s="313"/>
      <c r="K2037" s="313"/>
      <c r="L2037" s="313"/>
      <c r="M2037" s="313"/>
      <c r="N2037" s="313"/>
      <c r="O2037" s="313"/>
      <c r="P2037" s="313"/>
      <c r="Q2037" s="313"/>
      <c r="R2037" s="313">
        <v>15.1</v>
      </c>
      <c r="S2037" s="313">
        <v>0</v>
      </c>
      <c r="T2037" s="313">
        <v>45.2</v>
      </c>
    </row>
    <row r="2038" spans="1:20" ht="15" customHeight="1">
      <c r="A2038" s="313" t="s">
        <v>305</v>
      </c>
      <c r="B2038" s="313" t="s">
        <v>273</v>
      </c>
      <c r="C2038" s="313" t="s">
        <v>7</v>
      </c>
      <c r="D2038" s="313" t="s">
        <v>449</v>
      </c>
      <c r="E2038" s="313" t="s">
        <v>13</v>
      </c>
      <c r="F2038" s="313" t="s">
        <v>11</v>
      </c>
      <c r="G2038" s="313"/>
      <c r="H2038" s="313"/>
      <c r="I2038" s="313"/>
      <c r="J2038" s="313"/>
      <c r="K2038" s="313"/>
      <c r="L2038" s="313"/>
      <c r="M2038" s="313"/>
      <c r="N2038" s="313"/>
      <c r="O2038" s="313"/>
      <c r="P2038" s="313"/>
      <c r="Q2038" s="313"/>
      <c r="R2038" s="313">
        <v>15.1</v>
      </c>
      <c r="S2038" s="313">
        <v>0</v>
      </c>
      <c r="T2038" s="313">
        <v>45.2</v>
      </c>
    </row>
    <row r="2039" spans="1:20" ht="15" customHeight="1">
      <c r="A2039" s="313" t="s">
        <v>305</v>
      </c>
      <c r="B2039" s="313" t="s">
        <v>277</v>
      </c>
      <c r="C2039" s="313" t="s">
        <v>7</v>
      </c>
      <c r="D2039" s="313" t="s">
        <v>449</v>
      </c>
      <c r="E2039" s="313" t="s">
        <v>13</v>
      </c>
      <c r="F2039" s="313" t="s">
        <v>11</v>
      </c>
      <c r="G2039" s="313"/>
      <c r="H2039" s="313"/>
      <c r="I2039" s="313"/>
      <c r="J2039" s="313"/>
      <c r="K2039" s="313"/>
      <c r="L2039" s="313"/>
      <c r="M2039" s="313"/>
      <c r="N2039" s="313"/>
      <c r="O2039" s="313"/>
      <c r="P2039" s="313"/>
      <c r="Q2039" s="313"/>
      <c r="R2039" s="313">
        <v>110</v>
      </c>
      <c r="S2039" s="313"/>
      <c r="T2039" s="313"/>
    </row>
    <row r="2040" spans="1:20" ht="15" customHeight="1">
      <c r="A2040" s="313" t="s">
        <v>305</v>
      </c>
      <c r="B2040" s="313" t="s">
        <v>256</v>
      </c>
      <c r="C2040" s="313" t="s">
        <v>7</v>
      </c>
      <c r="D2040" s="313" t="s">
        <v>449</v>
      </c>
      <c r="E2040" s="313" t="s">
        <v>13</v>
      </c>
      <c r="F2040" s="313" t="s">
        <v>11</v>
      </c>
      <c r="G2040" s="313"/>
      <c r="H2040" s="313"/>
      <c r="I2040" s="313"/>
      <c r="J2040" s="313"/>
      <c r="K2040" s="313"/>
      <c r="L2040" s="313"/>
      <c r="M2040" s="313"/>
      <c r="N2040" s="313"/>
      <c r="O2040" s="313"/>
      <c r="P2040" s="313"/>
      <c r="Q2040" s="313"/>
      <c r="R2040" s="313">
        <v>118</v>
      </c>
      <c r="S2040" s="313"/>
      <c r="T2040" s="313"/>
    </row>
    <row r="2041" spans="1:20" ht="15" customHeight="1">
      <c r="A2041" s="313" t="s">
        <v>305</v>
      </c>
      <c r="B2041" s="313" t="s">
        <v>254</v>
      </c>
      <c r="C2041" s="313" t="s">
        <v>7</v>
      </c>
      <c r="D2041" s="313" t="s">
        <v>449</v>
      </c>
      <c r="E2041" s="313" t="s">
        <v>13</v>
      </c>
      <c r="F2041" s="313" t="s">
        <v>11</v>
      </c>
      <c r="G2041" s="313"/>
      <c r="H2041" s="313"/>
      <c r="I2041" s="313"/>
      <c r="J2041" s="313"/>
      <c r="K2041" s="313"/>
      <c r="L2041" s="313"/>
      <c r="M2041" s="313"/>
      <c r="N2041" s="313"/>
      <c r="O2041" s="313"/>
      <c r="P2041" s="313"/>
      <c r="Q2041" s="313"/>
      <c r="R2041" s="313">
        <v>866</v>
      </c>
      <c r="S2041" s="313"/>
      <c r="T2041" s="313"/>
    </row>
    <row r="2042" spans="1:20" ht="15" customHeight="1">
      <c r="A2042" s="313" t="s">
        <v>305</v>
      </c>
      <c r="B2042" s="313" t="s">
        <v>260</v>
      </c>
      <c r="C2042" s="313" t="s">
        <v>7</v>
      </c>
      <c r="D2042" s="313" t="s">
        <v>449</v>
      </c>
      <c r="E2042" s="313" t="s">
        <v>13</v>
      </c>
      <c r="F2042" s="313" t="s">
        <v>11</v>
      </c>
      <c r="G2042" s="313"/>
      <c r="H2042" s="313"/>
      <c r="I2042" s="313"/>
      <c r="J2042" s="313"/>
      <c r="K2042" s="313"/>
      <c r="L2042" s="313"/>
      <c r="M2042" s="313"/>
      <c r="N2042" s="313"/>
      <c r="O2042" s="313"/>
      <c r="P2042" s="313"/>
      <c r="Q2042" s="313"/>
      <c r="R2042" s="313">
        <v>270</v>
      </c>
      <c r="S2042" s="313">
        <v>0</v>
      </c>
      <c r="T2042" s="313">
        <v>593</v>
      </c>
    </row>
    <row r="2043" spans="1:20" ht="15" customHeight="1">
      <c r="A2043" s="313" t="s">
        <v>305</v>
      </c>
      <c r="B2043" s="313" t="s">
        <v>259</v>
      </c>
      <c r="C2043" s="313" t="s">
        <v>7</v>
      </c>
      <c r="D2043" s="313" t="s">
        <v>449</v>
      </c>
      <c r="E2043" s="313" t="s">
        <v>13</v>
      </c>
      <c r="F2043" s="313" t="s">
        <v>11</v>
      </c>
      <c r="G2043" s="313"/>
      <c r="H2043" s="313"/>
      <c r="I2043" s="313"/>
      <c r="J2043" s="313"/>
      <c r="K2043" s="313"/>
      <c r="L2043" s="313"/>
      <c r="M2043" s="313"/>
      <c r="N2043" s="313"/>
      <c r="O2043" s="313"/>
      <c r="P2043" s="313"/>
      <c r="Q2043" s="313"/>
      <c r="R2043" s="313">
        <v>593</v>
      </c>
      <c r="S2043" s="313"/>
      <c r="T2043" s="313"/>
    </row>
    <row r="2044" spans="1:20" ht="15" customHeight="1">
      <c r="A2044" s="313" t="s">
        <v>305</v>
      </c>
      <c r="B2044" s="313" t="s">
        <v>265</v>
      </c>
      <c r="C2044" s="313" t="s">
        <v>7</v>
      </c>
      <c r="D2044" s="313" t="s">
        <v>449</v>
      </c>
      <c r="E2044" s="313" t="s">
        <v>13</v>
      </c>
      <c r="F2044" s="313" t="s">
        <v>11</v>
      </c>
      <c r="G2044" s="313"/>
      <c r="H2044" s="313"/>
      <c r="I2044" s="313"/>
      <c r="J2044" s="313"/>
      <c r="K2044" s="313"/>
      <c r="L2044" s="313"/>
      <c r="M2044" s="313"/>
      <c r="N2044" s="313"/>
      <c r="O2044" s="313"/>
      <c r="P2044" s="313"/>
      <c r="Q2044" s="313"/>
      <c r="R2044" s="313">
        <v>324</v>
      </c>
      <c r="S2044" s="313">
        <v>0</v>
      </c>
      <c r="T2044" s="313">
        <v>593</v>
      </c>
    </row>
    <row r="2045" spans="1:20" ht="15" customHeight="1">
      <c r="A2045" s="313" t="s">
        <v>305</v>
      </c>
      <c r="B2045" s="313" t="s">
        <v>258</v>
      </c>
      <c r="C2045" s="313" t="s">
        <v>7</v>
      </c>
      <c r="D2045" s="313" t="s">
        <v>449</v>
      </c>
      <c r="E2045" s="313" t="s">
        <v>13</v>
      </c>
      <c r="F2045" s="313" t="s">
        <v>11</v>
      </c>
      <c r="G2045" s="313"/>
      <c r="H2045" s="313"/>
      <c r="I2045" s="313"/>
      <c r="J2045" s="313"/>
      <c r="K2045" s="313"/>
      <c r="L2045" s="313"/>
      <c r="M2045" s="313"/>
      <c r="N2045" s="313"/>
      <c r="O2045" s="313"/>
      <c r="P2045" s="313"/>
      <c r="Q2045" s="313"/>
      <c r="R2045" s="313">
        <v>748</v>
      </c>
      <c r="S2045" s="313"/>
      <c r="T2045" s="313"/>
    </row>
    <row r="2046" spans="1:20" ht="15" customHeight="1">
      <c r="A2046" s="313" t="s">
        <v>305</v>
      </c>
      <c r="B2046" s="313" t="s">
        <v>270</v>
      </c>
      <c r="C2046" s="313" t="s">
        <v>7</v>
      </c>
      <c r="D2046" s="313" t="s">
        <v>449</v>
      </c>
      <c r="E2046" s="313" t="s">
        <v>13</v>
      </c>
      <c r="F2046" s="313" t="s">
        <v>11</v>
      </c>
      <c r="G2046" s="313"/>
      <c r="H2046" s="313"/>
      <c r="I2046" s="313"/>
      <c r="J2046" s="313"/>
      <c r="K2046" s="313"/>
      <c r="L2046" s="313"/>
      <c r="M2046" s="313"/>
      <c r="N2046" s="313"/>
      <c r="O2046" s="313"/>
      <c r="P2046" s="313"/>
      <c r="Q2046" s="313"/>
      <c r="R2046" s="313">
        <v>45.2</v>
      </c>
      <c r="S2046" s="313"/>
      <c r="T2046" s="313"/>
    </row>
    <row r="2047" spans="1:20" ht="15" customHeight="1">
      <c r="A2047" s="313" t="s">
        <v>305</v>
      </c>
      <c r="B2047" s="313" t="s">
        <v>269</v>
      </c>
      <c r="C2047" s="313" t="s">
        <v>7</v>
      </c>
      <c r="D2047" s="313" t="s">
        <v>449</v>
      </c>
      <c r="E2047" s="313" t="s">
        <v>13</v>
      </c>
      <c r="F2047" s="313" t="s">
        <v>11</v>
      </c>
      <c r="G2047" s="313"/>
      <c r="H2047" s="313"/>
      <c r="I2047" s="313"/>
      <c r="J2047" s="313"/>
      <c r="K2047" s="313"/>
      <c r="L2047" s="313"/>
      <c r="M2047" s="313"/>
      <c r="N2047" s="313"/>
      <c r="O2047" s="313"/>
      <c r="P2047" s="313"/>
      <c r="Q2047" s="313"/>
      <c r="R2047" s="313">
        <v>45.2</v>
      </c>
      <c r="S2047" s="313"/>
      <c r="T2047" s="313"/>
    </row>
    <row r="2048" spans="1:20" ht="15" customHeight="1">
      <c r="A2048" s="313" t="s">
        <v>305</v>
      </c>
      <c r="B2048" s="313" t="s">
        <v>263</v>
      </c>
      <c r="C2048" s="313" t="s">
        <v>7</v>
      </c>
      <c r="D2048" s="313" t="s">
        <v>449</v>
      </c>
      <c r="E2048" s="313" t="s">
        <v>13</v>
      </c>
      <c r="F2048" s="313" t="s">
        <v>11</v>
      </c>
      <c r="G2048" s="313"/>
      <c r="H2048" s="313"/>
      <c r="I2048" s="313"/>
      <c r="J2048" s="313"/>
      <c r="K2048" s="313"/>
      <c r="L2048" s="313"/>
      <c r="M2048" s="313"/>
      <c r="N2048" s="313"/>
      <c r="O2048" s="313"/>
      <c r="P2048" s="313"/>
      <c r="Q2048" s="313"/>
      <c r="R2048" s="313">
        <v>270</v>
      </c>
      <c r="S2048" s="313">
        <v>0</v>
      </c>
      <c r="T2048" s="313">
        <v>593</v>
      </c>
    </row>
    <row r="2049" spans="1:20" ht="15" customHeight="1">
      <c r="A2049" s="313" t="s">
        <v>305</v>
      </c>
      <c r="B2049" s="313" t="s">
        <v>272</v>
      </c>
      <c r="C2049" s="313" t="s">
        <v>7</v>
      </c>
      <c r="D2049" s="313" t="s">
        <v>449</v>
      </c>
      <c r="E2049" s="313" t="s">
        <v>13</v>
      </c>
      <c r="F2049" s="313" t="s">
        <v>11</v>
      </c>
      <c r="G2049" s="313"/>
      <c r="H2049" s="313"/>
      <c r="I2049" s="313"/>
      <c r="J2049" s="313"/>
      <c r="K2049" s="313"/>
      <c r="L2049" s="313"/>
      <c r="M2049" s="313"/>
      <c r="N2049" s="313"/>
      <c r="O2049" s="313"/>
      <c r="P2049" s="313"/>
      <c r="Q2049" s="313"/>
      <c r="R2049" s="313">
        <v>15.1</v>
      </c>
      <c r="S2049" s="313">
        <v>0</v>
      </c>
      <c r="T2049" s="313">
        <v>45.2</v>
      </c>
    </row>
    <row r="2050" spans="1:20" ht="15" customHeight="1">
      <c r="A2050" s="313" t="s">
        <v>305</v>
      </c>
      <c r="B2050" s="313" t="s">
        <v>274</v>
      </c>
      <c r="C2050" s="313" t="s">
        <v>7</v>
      </c>
      <c r="D2050" s="313" t="s">
        <v>449</v>
      </c>
      <c r="E2050" s="313" t="s">
        <v>13</v>
      </c>
      <c r="F2050" s="313" t="s">
        <v>11</v>
      </c>
      <c r="G2050" s="313"/>
      <c r="H2050" s="313"/>
      <c r="I2050" s="313"/>
      <c r="J2050" s="313"/>
      <c r="K2050" s="313"/>
      <c r="L2050" s="313"/>
      <c r="M2050" s="313"/>
      <c r="N2050" s="313"/>
      <c r="O2050" s="313"/>
      <c r="P2050" s="313"/>
      <c r="Q2050" s="313"/>
      <c r="R2050" s="313">
        <v>15.1</v>
      </c>
      <c r="S2050" s="313">
        <v>0</v>
      </c>
      <c r="T2050" s="313">
        <v>45.2</v>
      </c>
    </row>
    <row r="2051" spans="1:20" ht="15" customHeight="1">
      <c r="A2051" s="313" t="s">
        <v>305</v>
      </c>
      <c r="B2051" s="313" t="s">
        <v>276</v>
      </c>
      <c r="C2051" s="313" t="s">
        <v>7</v>
      </c>
      <c r="D2051" s="313" t="s">
        <v>449</v>
      </c>
      <c r="E2051" s="313" t="s">
        <v>13</v>
      </c>
      <c r="F2051" s="313" t="s">
        <v>11</v>
      </c>
      <c r="G2051" s="313"/>
      <c r="H2051" s="313"/>
      <c r="I2051" s="313"/>
      <c r="J2051" s="313"/>
      <c r="K2051" s="313"/>
      <c r="L2051" s="313"/>
      <c r="M2051" s="313"/>
      <c r="N2051" s="313"/>
      <c r="O2051" s="313"/>
      <c r="P2051" s="313"/>
      <c r="Q2051" s="313"/>
      <c r="R2051" s="313">
        <v>15.1</v>
      </c>
      <c r="S2051" s="313">
        <v>0</v>
      </c>
      <c r="T2051" s="313">
        <v>45.2</v>
      </c>
    </row>
    <row r="2052" spans="1:20" ht="15" customHeight="1">
      <c r="A2052" s="313" t="s">
        <v>305</v>
      </c>
      <c r="B2052" s="313" t="s">
        <v>287</v>
      </c>
      <c r="C2052" s="313" t="s">
        <v>7</v>
      </c>
      <c r="D2052" s="313" t="s">
        <v>449</v>
      </c>
      <c r="E2052" s="313" t="s">
        <v>13</v>
      </c>
      <c r="F2052" s="313" t="s">
        <v>11</v>
      </c>
      <c r="G2052" s="313"/>
      <c r="H2052" s="313"/>
      <c r="I2052" s="313"/>
      <c r="J2052" s="313"/>
      <c r="K2052" s="313"/>
      <c r="L2052" s="313"/>
      <c r="M2052" s="313"/>
      <c r="N2052" s="313"/>
      <c r="O2052" s="313"/>
      <c r="P2052" s="313"/>
      <c r="Q2052" s="313"/>
      <c r="R2052" s="313">
        <v>66.8</v>
      </c>
      <c r="S2052" s="313"/>
      <c r="T2052" s="313"/>
    </row>
    <row r="2053" spans="1:20" ht="15" customHeight="1">
      <c r="A2053" s="313" t="s">
        <v>305</v>
      </c>
      <c r="B2053" s="313" t="s">
        <v>285</v>
      </c>
      <c r="C2053" s="313" t="s">
        <v>7</v>
      </c>
      <c r="D2053" s="313" t="s">
        <v>449</v>
      </c>
      <c r="E2053" s="313" t="s">
        <v>13</v>
      </c>
      <c r="F2053" s="313" t="s">
        <v>11</v>
      </c>
      <c r="G2053" s="313"/>
      <c r="H2053" s="313"/>
      <c r="I2053" s="313"/>
      <c r="J2053" s="313"/>
      <c r="K2053" s="313"/>
      <c r="L2053" s="313"/>
      <c r="M2053" s="313"/>
      <c r="N2053" s="313"/>
      <c r="O2053" s="313"/>
      <c r="P2053" s="313"/>
      <c r="Q2053" s="313"/>
      <c r="R2053" s="313">
        <v>276</v>
      </c>
      <c r="S2053" s="313"/>
      <c r="T2053" s="313"/>
    </row>
    <row r="2054" spans="1:20" ht="15" customHeight="1">
      <c r="A2054" s="313" t="s">
        <v>305</v>
      </c>
      <c r="B2054" s="313" t="s">
        <v>290</v>
      </c>
      <c r="C2054" s="313" t="s">
        <v>7</v>
      </c>
      <c r="D2054" s="313" t="s">
        <v>449</v>
      </c>
      <c r="E2054" s="313" t="s">
        <v>13</v>
      </c>
      <c r="F2054" s="313" t="s">
        <v>11</v>
      </c>
      <c r="G2054" s="313"/>
      <c r="H2054" s="313"/>
      <c r="I2054" s="313"/>
      <c r="J2054" s="313"/>
      <c r="K2054" s="313"/>
      <c r="L2054" s="313"/>
      <c r="M2054" s="313"/>
      <c r="N2054" s="313"/>
      <c r="O2054" s="313"/>
      <c r="P2054" s="313"/>
      <c r="Q2054" s="313"/>
      <c r="R2054" s="313">
        <v>32.200000000000003</v>
      </c>
      <c r="S2054" s="313"/>
      <c r="T2054" s="313"/>
    </row>
    <row r="2055" spans="1:20" ht="15" customHeight="1">
      <c r="A2055" s="313" t="s">
        <v>305</v>
      </c>
      <c r="B2055" s="313" t="s">
        <v>291</v>
      </c>
      <c r="C2055" s="313" t="s">
        <v>7</v>
      </c>
      <c r="D2055" s="313" t="s">
        <v>449</v>
      </c>
      <c r="E2055" s="313" t="s">
        <v>13</v>
      </c>
      <c r="F2055" s="313" t="s">
        <v>11</v>
      </c>
      <c r="G2055" s="313"/>
      <c r="H2055" s="313"/>
      <c r="I2055" s="313"/>
      <c r="J2055" s="313"/>
      <c r="K2055" s="313"/>
      <c r="L2055" s="313"/>
      <c r="M2055" s="313"/>
      <c r="N2055" s="313"/>
      <c r="O2055" s="313"/>
      <c r="P2055" s="313"/>
      <c r="Q2055" s="313"/>
      <c r="R2055" s="313">
        <v>96.5</v>
      </c>
      <c r="S2055" s="313"/>
      <c r="T2055" s="313"/>
    </row>
    <row r="2056" spans="1:20" ht="15" customHeight="1">
      <c r="A2056" s="313" t="s">
        <v>305</v>
      </c>
      <c r="B2056" s="313" t="s">
        <v>292</v>
      </c>
      <c r="C2056" s="313" t="s">
        <v>7</v>
      </c>
      <c r="D2056" s="313" t="s">
        <v>449</v>
      </c>
      <c r="E2056" s="313" t="s">
        <v>13</v>
      </c>
      <c r="F2056" s="313" t="s">
        <v>11</v>
      </c>
      <c r="G2056" s="313"/>
      <c r="H2056" s="313"/>
      <c r="I2056" s="313"/>
      <c r="J2056" s="313"/>
      <c r="K2056" s="313"/>
      <c r="L2056" s="313"/>
      <c r="M2056" s="313"/>
      <c r="N2056" s="313"/>
      <c r="O2056" s="313"/>
      <c r="P2056" s="313"/>
      <c r="Q2056" s="313"/>
      <c r="R2056" s="313">
        <v>80.5</v>
      </c>
      <c r="S2056" s="313"/>
      <c r="T2056" s="313"/>
    </row>
    <row r="2057" spans="1:20" ht="15" customHeight="1">
      <c r="A2057" s="313" t="s">
        <v>305</v>
      </c>
      <c r="B2057" s="313" t="s">
        <v>289</v>
      </c>
      <c r="C2057" s="313" t="s">
        <v>7</v>
      </c>
      <c r="D2057" s="313" t="s">
        <v>449</v>
      </c>
      <c r="E2057" s="313" t="s">
        <v>13</v>
      </c>
      <c r="F2057" s="313" t="s">
        <v>11</v>
      </c>
      <c r="G2057" s="313"/>
      <c r="H2057" s="313"/>
      <c r="I2057" s="313"/>
      <c r="J2057" s="313"/>
      <c r="K2057" s="313"/>
      <c r="L2057" s="313"/>
      <c r="M2057" s="313"/>
      <c r="N2057" s="313"/>
      <c r="O2057" s="313"/>
      <c r="P2057" s="313"/>
      <c r="Q2057" s="313"/>
      <c r="R2057" s="313">
        <v>209</v>
      </c>
      <c r="S2057" s="313"/>
      <c r="T2057" s="313"/>
    </row>
    <row r="2058" spans="1:20" ht="15" customHeight="1">
      <c r="A2058" s="313" t="s">
        <v>305</v>
      </c>
      <c r="B2058" s="313" t="s">
        <v>278</v>
      </c>
      <c r="C2058" s="313" t="s">
        <v>7</v>
      </c>
      <c r="D2058" s="313" t="s">
        <v>449</v>
      </c>
      <c r="E2058" s="313" t="s">
        <v>13</v>
      </c>
      <c r="F2058" s="313" t="s">
        <v>11</v>
      </c>
      <c r="G2058" s="313"/>
      <c r="H2058" s="313"/>
      <c r="I2058" s="313"/>
      <c r="J2058" s="313"/>
      <c r="K2058" s="313"/>
      <c r="L2058" s="313"/>
      <c r="M2058" s="313"/>
      <c r="N2058" s="313"/>
      <c r="O2058" s="313"/>
      <c r="P2058" s="313"/>
      <c r="Q2058" s="313"/>
      <c r="R2058" s="313">
        <v>70</v>
      </c>
      <c r="S2058" s="313"/>
      <c r="T2058" s="313"/>
    </row>
    <row r="2059" spans="1:20" ht="15" customHeight="1">
      <c r="A2059" s="313" t="s">
        <v>305</v>
      </c>
      <c r="B2059" s="313" t="s">
        <v>282</v>
      </c>
      <c r="C2059" s="313" t="s">
        <v>7</v>
      </c>
      <c r="D2059" s="313" t="s">
        <v>449</v>
      </c>
      <c r="E2059" s="313" t="s">
        <v>13</v>
      </c>
      <c r="F2059" s="313" t="s">
        <v>11</v>
      </c>
      <c r="G2059" s="313"/>
      <c r="H2059" s="313"/>
      <c r="I2059" s="313"/>
      <c r="J2059" s="313"/>
      <c r="K2059" s="313"/>
      <c r="L2059" s="313"/>
      <c r="M2059" s="313"/>
      <c r="N2059" s="313"/>
      <c r="O2059" s="313"/>
      <c r="P2059" s="313"/>
      <c r="Q2059" s="313"/>
      <c r="R2059" s="313">
        <v>39.799999999999997</v>
      </c>
      <c r="S2059" s="313"/>
      <c r="T2059" s="313"/>
    </row>
    <row r="2060" spans="1:20" ht="15" customHeight="1">
      <c r="A2060" s="313" t="s">
        <v>305</v>
      </c>
      <c r="B2060" s="313" t="s">
        <v>281</v>
      </c>
      <c r="C2060" s="313" t="s">
        <v>7</v>
      </c>
      <c r="D2060" s="313" t="s">
        <v>449</v>
      </c>
      <c r="E2060" s="313" t="s">
        <v>13</v>
      </c>
      <c r="F2060" s="313" t="s">
        <v>11</v>
      </c>
      <c r="G2060" s="313"/>
      <c r="H2060" s="313"/>
      <c r="I2060" s="313"/>
      <c r="J2060" s="313"/>
      <c r="K2060" s="313"/>
      <c r="L2060" s="313"/>
      <c r="M2060" s="313"/>
      <c r="N2060" s="313"/>
      <c r="O2060" s="313"/>
      <c r="P2060" s="313"/>
      <c r="Q2060" s="313"/>
      <c r="R2060" s="313">
        <v>39.799999999999997</v>
      </c>
      <c r="S2060" s="313"/>
      <c r="T2060" s="313"/>
    </row>
    <row r="2061" spans="1:20" ht="15" customHeight="1">
      <c r="A2061" s="313" t="s">
        <v>305</v>
      </c>
      <c r="B2061" s="313" t="s">
        <v>280</v>
      </c>
      <c r="C2061" s="313" t="s">
        <v>7</v>
      </c>
      <c r="D2061" s="313" t="s">
        <v>449</v>
      </c>
      <c r="E2061" s="313" t="s">
        <v>13</v>
      </c>
      <c r="F2061" s="313" t="s">
        <v>11</v>
      </c>
      <c r="G2061" s="313"/>
      <c r="H2061" s="313"/>
      <c r="I2061" s="313"/>
      <c r="J2061" s="313"/>
      <c r="K2061" s="313"/>
      <c r="L2061" s="313"/>
      <c r="M2061" s="313"/>
      <c r="N2061" s="313"/>
      <c r="O2061" s="313"/>
      <c r="P2061" s="313"/>
      <c r="Q2061" s="313"/>
      <c r="R2061" s="313">
        <v>39.799999999999997</v>
      </c>
      <c r="S2061" s="313"/>
      <c r="T2061" s="313"/>
    </row>
    <row r="2062" spans="1:20" ht="15" customHeight="1">
      <c r="A2062" s="313" t="s">
        <v>305</v>
      </c>
      <c r="B2062" s="313" t="s">
        <v>279</v>
      </c>
      <c r="C2062" s="313" t="s">
        <v>7</v>
      </c>
      <c r="D2062" s="313" t="s">
        <v>449</v>
      </c>
      <c r="E2062" s="313" t="s">
        <v>13</v>
      </c>
      <c r="F2062" s="313" t="s">
        <v>11</v>
      </c>
      <c r="G2062" s="313"/>
      <c r="H2062" s="313"/>
      <c r="I2062" s="313"/>
      <c r="J2062" s="313"/>
      <c r="K2062" s="313"/>
      <c r="L2062" s="313"/>
      <c r="M2062" s="313"/>
      <c r="N2062" s="313"/>
      <c r="O2062" s="313"/>
      <c r="P2062" s="313"/>
      <c r="Q2062" s="313"/>
      <c r="R2062" s="313">
        <v>70</v>
      </c>
      <c r="S2062" s="313"/>
      <c r="T2062" s="313"/>
    </row>
    <row r="2063" spans="1:20" ht="15" customHeight="1">
      <c r="A2063" s="313" t="s">
        <v>305</v>
      </c>
      <c r="B2063" s="313" t="s">
        <v>283</v>
      </c>
      <c r="C2063" s="313" t="s">
        <v>7</v>
      </c>
      <c r="D2063" s="313" t="s">
        <v>449</v>
      </c>
      <c r="E2063" s="313" t="s">
        <v>13</v>
      </c>
      <c r="F2063" s="313" t="s">
        <v>11</v>
      </c>
      <c r="G2063" s="313"/>
      <c r="H2063" s="313"/>
      <c r="I2063" s="313"/>
      <c r="J2063" s="313"/>
      <c r="K2063" s="313"/>
      <c r="L2063" s="313"/>
      <c r="M2063" s="313"/>
      <c r="N2063" s="313"/>
      <c r="O2063" s="313"/>
      <c r="P2063" s="313"/>
      <c r="Q2063" s="313"/>
      <c r="R2063" s="313">
        <v>39.799999999999997</v>
      </c>
      <c r="S2063" s="313"/>
      <c r="T2063" s="313"/>
    </row>
    <row r="2064" spans="1:20" ht="15" customHeight="1">
      <c r="A2064" s="313" t="s">
        <v>305</v>
      </c>
      <c r="B2064" s="313" t="s">
        <v>267</v>
      </c>
      <c r="C2064" s="313" t="s">
        <v>7</v>
      </c>
      <c r="D2064" s="313" t="s">
        <v>449</v>
      </c>
      <c r="E2064" s="313" t="s">
        <v>13</v>
      </c>
      <c r="F2064" s="313" t="s">
        <v>11</v>
      </c>
      <c r="G2064" s="313"/>
      <c r="H2064" s="313"/>
      <c r="I2064" s="313"/>
      <c r="J2064" s="313"/>
      <c r="K2064" s="313"/>
      <c r="L2064" s="313"/>
      <c r="M2064" s="313"/>
      <c r="N2064" s="313"/>
      <c r="O2064" s="313"/>
      <c r="P2064" s="313"/>
      <c r="Q2064" s="313"/>
      <c r="R2064" s="313">
        <v>162</v>
      </c>
      <c r="S2064" s="313">
        <v>0</v>
      </c>
      <c r="T2064" s="313">
        <v>593</v>
      </c>
    </row>
    <row r="2065" spans="1:20" ht="15" customHeight="1">
      <c r="A2065" s="313" t="s">
        <v>305</v>
      </c>
      <c r="B2065" s="313" t="s">
        <v>268</v>
      </c>
      <c r="C2065" s="313" t="s">
        <v>7</v>
      </c>
      <c r="D2065" s="313" t="s">
        <v>449</v>
      </c>
      <c r="E2065" s="313" t="s">
        <v>13</v>
      </c>
      <c r="F2065" s="313" t="s">
        <v>11</v>
      </c>
      <c r="G2065" s="313"/>
      <c r="H2065" s="313"/>
      <c r="I2065" s="313"/>
      <c r="J2065" s="313"/>
      <c r="K2065" s="313"/>
      <c r="L2065" s="313"/>
      <c r="M2065" s="313"/>
      <c r="N2065" s="313"/>
      <c r="O2065" s="313"/>
      <c r="P2065" s="313"/>
      <c r="Q2065" s="313"/>
      <c r="R2065" s="313">
        <v>162</v>
      </c>
      <c r="S2065" s="313">
        <v>0</v>
      </c>
      <c r="T2065" s="313">
        <v>593</v>
      </c>
    </row>
    <row r="2066" spans="1:20" ht="15" customHeight="1">
      <c r="A2066" s="313" t="s">
        <v>306</v>
      </c>
      <c r="B2066" s="313" t="s">
        <v>295</v>
      </c>
      <c r="C2066" s="313" t="s">
        <v>7</v>
      </c>
      <c r="D2066" s="313" t="s">
        <v>449</v>
      </c>
      <c r="E2066" s="313" t="s">
        <v>13</v>
      </c>
      <c r="F2066" s="313" t="s">
        <v>11</v>
      </c>
      <c r="G2066" s="313"/>
      <c r="H2066" s="313" t="s">
        <v>1000</v>
      </c>
      <c r="I2066" s="313"/>
      <c r="J2066" s="313"/>
      <c r="K2066" s="313"/>
      <c r="L2066" s="313" t="s">
        <v>1000</v>
      </c>
      <c r="M2066" s="313"/>
      <c r="N2066" s="313"/>
      <c r="O2066" s="313" t="s">
        <v>348</v>
      </c>
      <c r="P2066" s="313" t="s">
        <v>693</v>
      </c>
      <c r="Q2066" s="313" t="s">
        <v>694</v>
      </c>
      <c r="R2066" s="313">
        <v>483</v>
      </c>
      <c r="S2066" s="313"/>
      <c r="T2066" s="313"/>
    </row>
    <row r="2067" spans="1:20" ht="15" customHeight="1">
      <c r="A2067" s="313" t="s">
        <v>306</v>
      </c>
      <c r="B2067" s="313" t="s">
        <v>293</v>
      </c>
      <c r="C2067" s="313" t="s">
        <v>7</v>
      </c>
      <c r="D2067" s="313" t="s">
        <v>449</v>
      </c>
      <c r="E2067" s="313" t="s">
        <v>13</v>
      </c>
      <c r="F2067" s="313" t="s">
        <v>11</v>
      </c>
      <c r="G2067" s="313"/>
      <c r="H2067" s="313"/>
      <c r="I2067" s="313"/>
      <c r="J2067" s="313"/>
      <c r="K2067" s="313"/>
      <c r="L2067" s="313"/>
      <c r="M2067" s="313"/>
      <c r="N2067" s="313"/>
      <c r="O2067" s="313"/>
      <c r="P2067" s="313"/>
      <c r="Q2067" s="313"/>
      <c r="R2067" s="313">
        <v>483</v>
      </c>
      <c r="S2067" s="313"/>
      <c r="T2067" s="313"/>
    </row>
    <row r="2068" spans="1:20" ht="15" customHeight="1">
      <c r="A2068" s="313" t="s">
        <v>306</v>
      </c>
      <c r="B2068" s="313" t="s">
        <v>256</v>
      </c>
      <c r="C2068" s="313" t="s">
        <v>7</v>
      </c>
      <c r="D2068" s="313" t="s">
        <v>449</v>
      </c>
      <c r="E2068" s="313" t="s">
        <v>13</v>
      </c>
      <c r="F2068" s="313" t="s">
        <v>11</v>
      </c>
      <c r="G2068" s="313" t="s">
        <v>449</v>
      </c>
      <c r="H2068" s="313" t="s">
        <v>771</v>
      </c>
      <c r="I2068" s="313" t="s">
        <v>229</v>
      </c>
      <c r="J2068" s="313" t="s">
        <v>768</v>
      </c>
      <c r="K2068" s="313" t="s">
        <v>697</v>
      </c>
      <c r="L2068" s="313" t="s">
        <v>698</v>
      </c>
      <c r="M2068" s="313" t="s">
        <v>46</v>
      </c>
      <c r="N2068" s="313"/>
      <c r="O2068" s="313" t="s">
        <v>364</v>
      </c>
      <c r="P2068" s="313" t="s">
        <v>699</v>
      </c>
      <c r="Q2068" s="313" t="s">
        <v>343</v>
      </c>
      <c r="R2068" s="313">
        <v>118</v>
      </c>
      <c r="S2068" s="313"/>
      <c r="T2068" s="313"/>
    </row>
    <row r="2069" spans="1:20" ht="15" customHeight="1">
      <c r="A2069" s="313" t="s">
        <v>306</v>
      </c>
      <c r="B2069" s="313" t="s">
        <v>254</v>
      </c>
      <c r="C2069" s="313" t="s">
        <v>7</v>
      </c>
      <c r="D2069" s="313" t="s">
        <v>449</v>
      </c>
      <c r="E2069" s="313" t="s">
        <v>13</v>
      </c>
      <c r="F2069" s="313" t="s">
        <v>11</v>
      </c>
      <c r="G2069" s="313"/>
      <c r="H2069" s="313"/>
      <c r="I2069" s="313"/>
      <c r="J2069" s="313"/>
      <c r="K2069" s="313"/>
      <c r="L2069" s="313"/>
      <c r="M2069" s="313"/>
      <c r="N2069" s="313"/>
      <c r="O2069" s="313"/>
      <c r="P2069" s="313"/>
      <c r="Q2069" s="313"/>
      <c r="R2069" s="313">
        <v>118</v>
      </c>
      <c r="S2069" s="313"/>
      <c r="T2069" s="313"/>
    </row>
    <row r="2070" spans="1:20" ht="15" customHeight="1">
      <c r="A2070" s="313" t="s">
        <v>306</v>
      </c>
      <c r="B2070" s="313" t="s">
        <v>287</v>
      </c>
      <c r="C2070" s="313" t="s">
        <v>7</v>
      </c>
      <c r="D2070" s="313" t="s">
        <v>449</v>
      </c>
      <c r="E2070" s="313" t="s">
        <v>13</v>
      </c>
      <c r="F2070" s="313" t="s">
        <v>11</v>
      </c>
      <c r="G2070" s="313" t="s">
        <v>181</v>
      </c>
      <c r="H2070" s="313" t="s">
        <v>708</v>
      </c>
      <c r="I2070" s="313" t="s">
        <v>288</v>
      </c>
      <c r="J2070" s="313" t="s">
        <v>709</v>
      </c>
      <c r="K2070" s="313" t="s">
        <v>697</v>
      </c>
      <c r="L2070" s="313" t="s">
        <v>710</v>
      </c>
      <c r="M2070" s="313" t="s">
        <v>47</v>
      </c>
      <c r="N2070" s="313"/>
      <c r="O2070" s="313" t="s">
        <v>348</v>
      </c>
      <c r="P2070" s="313" t="s">
        <v>699</v>
      </c>
      <c r="Q2070" s="313" t="s">
        <v>343</v>
      </c>
      <c r="R2070" s="313">
        <v>66.8</v>
      </c>
      <c r="S2070" s="313"/>
      <c r="T2070" s="313"/>
    </row>
    <row r="2071" spans="1:20" ht="15" customHeight="1">
      <c r="A2071" s="313" t="s">
        <v>306</v>
      </c>
      <c r="B2071" s="313" t="s">
        <v>285</v>
      </c>
      <c r="C2071" s="313" t="s">
        <v>7</v>
      </c>
      <c r="D2071" s="313" t="s">
        <v>449</v>
      </c>
      <c r="E2071" s="313" t="s">
        <v>13</v>
      </c>
      <c r="F2071" s="313" t="s">
        <v>11</v>
      </c>
      <c r="G2071" s="313"/>
      <c r="H2071" s="313"/>
      <c r="I2071" s="313"/>
      <c r="J2071" s="313"/>
      <c r="K2071" s="313"/>
      <c r="L2071" s="313"/>
      <c r="M2071" s="313"/>
      <c r="N2071" s="313"/>
      <c r="O2071" s="313"/>
      <c r="P2071" s="313"/>
      <c r="Q2071" s="313"/>
      <c r="R2071" s="313">
        <v>66.8</v>
      </c>
      <c r="S2071" s="313"/>
      <c r="T2071" s="313"/>
    </row>
    <row r="2072" spans="1:20" ht="15" customHeight="1">
      <c r="A2072" s="313" t="s">
        <v>307</v>
      </c>
      <c r="B2072" s="313" t="s">
        <v>298</v>
      </c>
      <c r="C2072" s="313" t="s">
        <v>7</v>
      </c>
      <c r="D2072" s="313" t="s">
        <v>449</v>
      </c>
      <c r="E2072" s="313" t="s">
        <v>13</v>
      </c>
      <c r="F2072" s="313" t="s">
        <v>11</v>
      </c>
      <c r="G2072" s="313" t="s">
        <v>709</v>
      </c>
      <c r="H2072" s="313" t="s">
        <v>754</v>
      </c>
      <c r="I2072" s="313" t="s">
        <v>251</v>
      </c>
      <c r="J2072" s="313" t="s">
        <v>755</v>
      </c>
      <c r="K2072" s="313" t="s">
        <v>702</v>
      </c>
      <c r="L2072" s="313" t="s">
        <v>756</v>
      </c>
      <c r="M2072" s="313" t="s">
        <v>48</v>
      </c>
      <c r="N2072" s="313"/>
      <c r="O2072" s="313" t="s">
        <v>357</v>
      </c>
      <c r="P2072" s="313" t="s">
        <v>699</v>
      </c>
      <c r="Q2072" s="313" t="s">
        <v>343</v>
      </c>
      <c r="R2072" s="313">
        <v>97.7</v>
      </c>
      <c r="S2072" s="313"/>
      <c r="T2072" s="313"/>
    </row>
    <row r="2073" spans="1:20" ht="15" customHeight="1">
      <c r="A2073" s="313" t="s">
        <v>307</v>
      </c>
      <c r="B2073" s="313" t="s">
        <v>299</v>
      </c>
      <c r="C2073" s="313" t="s">
        <v>7</v>
      </c>
      <c r="D2073" s="313" t="s">
        <v>449</v>
      </c>
      <c r="E2073" s="313" t="s">
        <v>13</v>
      </c>
      <c r="F2073" s="313" t="s">
        <v>11</v>
      </c>
      <c r="G2073" s="313"/>
      <c r="H2073" s="313"/>
      <c r="I2073" s="313"/>
      <c r="J2073" s="313"/>
      <c r="K2073" s="313"/>
      <c r="L2073" s="313"/>
      <c r="M2073" s="313"/>
      <c r="N2073" s="313"/>
      <c r="O2073" s="313" t="s">
        <v>357</v>
      </c>
      <c r="P2073" s="313" t="s">
        <v>693</v>
      </c>
      <c r="Q2073" s="313" t="s">
        <v>694</v>
      </c>
      <c r="R2073" s="313">
        <v>554</v>
      </c>
      <c r="S2073" s="313"/>
      <c r="T2073" s="313"/>
    </row>
    <row r="2074" spans="1:20" ht="15" customHeight="1">
      <c r="A2074" s="313" t="s">
        <v>307</v>
      </c>
      <c r="B2074" s="313" t="s">
        <v>297</v>
      </c>
      <c r="C2074" s="313" t="s">
        <v>7</v>
      </c>
      <c r="D2074" s="313" t="s">
        <v>449</v>
      </c>
      <c r="E2074" s="313" t="s">
        <v>13</v>
      </c>
      <c r="F2074" s="313" t="s">
        <v>11</v>
      </c>
      <c r="G2074" s="313"/>
      <c r="H2074" s="313"/>
      <c r="I2074" s="313"/>
      <c r="J2074" s="313"/>
      <c r="K2074" s="313"/>
      <c r="L2074" s="313"/>
      <c r="M2074" s="313"/>
      <c r="N2074" s="313"/>
      <c r="O2074" s="313"/>
      <c r="P2074" s="313"/>
      <c r="Q2074" s="313"/>
      <c r="R2074" s="313">
        <v>652</v>
      </c>
      <c r="S2074" s="313"/>
      <c r="T2074" s="313"/>
    </row>
    <row r="2075" spans="1:20" ht="15" customHeight="1">
      <c r="A2075" s="313" t="s">
        <v>307</v>
      </c>
      <c r="B2075" s="313" t="s">
        <v>293</v>
      </c>
      <c r="C2075" s="313" t="s">
        <v>7</v>
      </c>
      <c r="D2075" s="313" t="s">
        <v>449</v>
      </c>
      <c r="E2075" s="313" t="s">
        <v>13</v>
      </c>
      <c r="F2075" s="313" t="s">
        <v>11</v>
      </c>
      <c r="G2075" s="313"/>
      <c r="H2075" s="313"/>
      <c r="I2075" s="313"/>
      <c r="J2075" s="313"/>
      <c r="K2075" s="313"/>
      <c r="L2075" s="313"/>
      <c r="M2075" s="313"/>
      <c r="N2075" s="313"/>
      <c r="O2075" s="313"/>
      <c r="P2075" s="313"/>
      <c r="Q2075" s="313"/>
      <c r="R2075" s="313">
        <v>652</v>
      </c>
      <c r="S2075" s="313"/>
      <c r="T2075" s="313"/>
    </row>
    <row r="2076" spans="1:20" ht="15" customHeight="1">
      <c r="A2076" s="313" t="s">
        <v>307</v>
      </c>
      <c r="B2076" s="313" t="s">
        <v>290</v>
      </c>
      <c r="C2076" s="313" t="s">
        <v>7</v>
      </c>
      <c r="D2076" s="313" t="s">
        <v>449</v>
      </c>
      <c r="E2076" s="313" t="s">
        <v>13</v>
      </c>
      <c r="F2076" s="313" t="s">
        <v>11</v>
      </c>
      <c r="G2076" s="313" t="s">
        <v>181</v>
      </c>
      <c r="H2076" s="313" t="s">
        <v>713</v>
      </c>
      <c r="I2076" s="313" t="s">
        <v>288</v>
      </c>
      <c r="J2076" s="313" t="s">
        <v>709</v>
      </c>
      <c r="K2076" s="313" t="s">
        <v>697</v>
      </c>
      <c r="L2076" s="313" t="s">
        <v>714</v>
      </c>
      <c r="M2076" s="313" t="s">
        <v>47</v>
      </c>
      <c r="N2076" s="313"/>
      <c r="O2076" s="313" t="s">
        <v>348</v>
      </c>
      <c r="P2076" s="313" t="s">
        <v>699</v>
      </c>
      <c r="Q2076" s="313" t="s">
        <v>343</v>
      </c>
      <c r="R2076" s="313">
        <v>32.200000000000003</v>
      </c>
      <c r="S2076" s="313"/>
      <c r="T2076" s="313"/>
    </row>
    <row r="2077" spans="1:20" ht="15" customHeight="1">
      <c r="A2077" s="313" t="s">
        <v>307</v>
      </c>
      <c r="B2077" s="313" t="s">
        <v>291</v>
      </c>
      <c r="C2077" s="313" t="s">
        <v>7</v>
      </c>
      <c r="D2077" s="313" t="s">
        <v>449</v>
      </c>
      <c r="E2077" s="313" t="s">
        <v>13</v>
      </c>
      <c r="F2077" s="313" t="s">
        <v>11</v>
      </c>
      <c r="G2077" s="313" t="s">
        <v>181</v>
      </c>
      <c r="H2077" s="313" t="s">
        <v>715</v>
      </c>
      <c r="I2077" s="313" t="s">
        <v>288</v>
      </c>
      <c r="J2077" s="313" t="s">
        <v>709</v>
      </c>
      <c r="K2077" s="313" t="s">
        <v>697</v>
      </c>
      <c r="L2077" s="313" t="s">
        <v>716</v>
      </c>
      <c r="M2077" s="313" t="s">
        <v>47</v>
      </c>
      <c r="N2077" s="313"/>
      <c r="O2077" s="313" t="s">
        <v>348</v>
      </c>
      <c r="P2077" s="313" t="s">
        <v>699</v>
      </c>
      <c r="Q2077" s="313" t="s">
        <v>343</v>
      </c>
      <c r="R2077" s="313">
        <v>96.5</v>
      </c>
      <c r="S2077" s="313"/>
      <c r="T2077" s="313"/>
    </row>
    <row r="2078" spans="1:20" ht="15" customHeight="1">
      <c r="A2078" s="313" t="s">
        <v>307</v>
      </c>
      <c r="B2078" s="313" t="s">
        <v>292</v>
      </c>
      <c r="C2078" s="313" t="s">
        <v>7</v>
      </c>
      <c r="D2078" s="313" t="s">
        <v>449</v>
      </c>
      <c r="E2078" s="313" t="s">
        <v>13</v>
      </c>
      <c r="F2078" s="313" t="s">
        <v>11</v>
      </c>
      <c r="G2078" s="313" t="s">
        <v>181</v>
      </c>
      <c r="H2078" s="313" t="s">
        <v>717</v>
      </c>
      <c r="I2078" s="313" t="s">
        <v>288</v>
      </c>
      <c r="J2078" s="313" t="s">
        <v>709</v>
      </c>
      <c r="K2078" s="313" t="s">
        <v>697</v>
      </c>
      <c r="L2078" s="313" t="s">
        <v>718</v>
      </c>
      <c r="M2078" s="313" t="s">
        <v>47</v>
      </c>
      <c r="N2078" s="313"/>
      <c r="O2078" s="313" t="s">
        <v>348</v>
      </c>
      <c r="P2078" s="313" t="s">
        <v>699</v>
      </c>
      <c r="Q2078" s="313" t="s">
        <v>343</v>
      </c>
      <c r="R2078" s="313">
        <v>80.5</v>
      </c>
      <c r="S2078" s="313"/>
      <c r="T2078" s="313"/>
    </row>
    <row r="2079" spans="1:20" ht="15" customHeight="1">
      <c r="A2079" s="313" t="s">
        <v>307</v>
      </c>
      <c r="B2079" s="313" t="s">
        <v>289</v>
      </c>
      <c r="C2079" s="313" t="s">
        <v>7</v>
      </c>
      <c r="D2079" s="313" t="s">
        <v>449</v>
      </c>
      <c r="E2079" s="313" t="s">
        <v>13</v>
      </c>
      <c r="F2079" s="313" t="s">
        <v>11</v>
      </c>
      <c r="G2079" s="313"/>
      <c r="H2079" s="313"/>
      <c r="I2079" s="313"/>
      <c r="J2079" s="313"/>
      <c r="K2079" s="313"/>
      <c r="L2079" s="313"/>
      <c r="M2079" s="313"/>
      <c r="N2079" s="313"/>
      <c r="O2079" s="313"/>
      <c r="P2079" s="313"/>
      <c r="Q2079" s="313"/>
      <c r="R2079" s="313">
        <v>209</v>
      </c>
      <c r="S2079" s="313"/>
      <c r="T2079" s="313"/>
    </row>
    <row r="2080" spans="1:20" ht="15" customHeight="1">
      <c r="A2080" s="313" t="s">
        <v>307</v>
      </c>
      <c r="B2080" s="313" t="s">
        <v>285</v>
      </c>
      <c r="C2080" s="313" t="s">
        <v>7</v>
      </c>
      <c r="D2080" s="313" t="s">
        <v>449</v>
      </c>
      <c r="E2080" s="313" t="s">
        <v>13</v>
      </c>
      <c r="F2080" s="313" t="s">
        <v>11</v>
      </c>
      <c r="G2080" s="313"/>
      <c r="H2080" s="313"/>
      <c r="I2080" s="313"/>
      <c r="J2080" s="313"/>
      <c r="K2080" s="313"/>
      <c r="L2080" s="313"/>
      <c r="M2080" s="313"/>
      <c r="N2080" s="313"/>
      <c r="O2080" s="313"/>
      <c r="P2080" s="313"/>
      <c r="Q2080" s="313"/>
      <c r="R2080" s="313">
        <v>209</v>
      </c>
      <c r="S2080" s="313"/>
      <c r="T2080" s="313"/>
    </row>
    <row r="2081" spans="1:20" ht="15" customHeight="1">
      <c r="A2081" s="313" t="s">
        <v>307</v>
      </c>
      <c r="B2081" s="313" t="s">
        <v>258</v>
      </c>
      <c r="C2081" s="313" t="s">
        <v>7</v>
      </c>
      <c r="D2081" s="313" t="s">
        <v>449</v>
      </c>
      <c r="E2081" s="313" t="s">
        <v>13</v>
      </c>
      <c r="F2081" s="313" t="s">
        <v>11</v>
      </c>
      <c r="G2081" s="313"/>
      <c r="H2081" s="313"/>
      <c r="I2081" s="313"/>
      <c r="J2081" s="313"/>
      <c r="K2081" s="313"/>
      <c r="L2081" s="313"/>
      <c r="M2081" s="313"/>
      <c r="N2081" s="313"/>
      <c r="O2081" s="313"/>
      <c r="P2081" s="313"/>
      <c r="Q2081" s="313"/>
      <c r="R2081" s="313">
        <v>748</v>
      </c>
      <c r="S2081" s="313"/>
      <c r="T2081" s="313"/>
    </row>
    <row r="2082" spans="1:20" ht="15" customHeight="1">
      <c r="A2082" s="313" t="s">
        <v>307</v>
      </c>
      <c r="B2082" s="313" t="s">
        <v>278</v>
      </c>
      <c r="C2082" s="313" t="s">
        <v>7</v>
      </c>
      <c r="D2082" s="313" t="s">
        <v>449</v>
      </c>
      <c r="E2082" s="313" t="s">
        <v>13</v>
      </c>
      <c r="F2082" s="313" t="s">
        <v>11</v>
      </c>
      <c r="G2082" s="313" t="s">
        <v>449</v>
      </c>
      <c r="H2082" s="313" t="s">
        <v>471</v>
      </c>
      <c r="I2082" s="313" t="s">
        <v>251</v>
      </c>
      <c r="J2082" s="313"/>
      <c r="K2082" s="313" t="s">
        <v>339</v>
      </c>
      <c r="L2082" s="313" t="s">
        <v>389</v>
      </c>
      <c r="M2082" s="313" t="s">
        <v>48</v>
      </c>
      <c r="N2082" s="313"/>
      <c r="O2082" s="313" t="s">
        <v>341</v>
      </c>
      <c r="P2082" s="313" t="s">
        <v>342</v>
      </c>
      <c r="Q2082" s="313" t="s">
        <v>343</v>
      </c>
      <c r="R2082" s="313">
        <v>70</v>
      </c>
      <c r="S2082" s="313"/>
      <c r="T2082" s="313"/>
    </row>
    <row r="2083" spans="1:20" ht="15" customHeight="1">
      <c r="A2083" s="313" t="s">
        <v>307</v>
      </c>
      <c r="B2083" s="313" t="s">
        <v>269</v>
      </c>
      <c r="C2083" s="313" t="s">
        <v>7</v>
      </c>
      <c r="D2083" s="313" t="s">
        <v>449</v>
      </c>
      <c r="E2083" s="313" t="s">
        <v>13</v>
      </c>
      <c r="F2083" s="313" t="s">
        <v>11</v>
      </c>
      <c r="G2083" s="313" t="s">
        <v>449</v>
      </c>
      <c r="H2083" s="313" t="s">
        <v>472</v>
      </c>
      <c r="I2083" s="313" t="s">
        <v>251</v>
      </c>
      <c r="J2083" s="313"/>
      <c r="K2083" s="313" t="s">
        <v>339</v>
      </c>
      <c r="L2083" s="313" t="s">
        <v>391</v>
      </c>
      <c r="M2083" s="313" t="s">
        <v>48</v>
      </c>
      <c r="N2083" s="313"/>
      <c r="O2083" s="313" t="s">
        <v>341</v>
      </c>
      <c r="P2083" s="313" t="s">
        <v>342</v>
      </c>
      <c r="Q2083" s="313" t="s">
        <v>343</v>
      </c>
      <c r="R2083" s="313">
        <v>45.2</v>
      </c>
      <c r="S2083" s="313"/>
      <c r="T2083" s="313"/>
    </row>
    <row r="2084" spans="1:20" ht="15" customHeight="1">
      <c r="A2084" s="313" t="s">
        <v>307</v>
      </c>
      <c r="B2084" s="313" t="s">
        <v>259</v>
      </c>
      <c r="C2084" s="313" t="s">
        <v>7</v>
      </c>
      <c r="D2084" s="313" t="s">
        <v>449</v>
      </c>
      <c r="E2084" s="313" t="s">
        <v>13</v>
      </c>
      <c r="F2084" s="313" t="s">
        <v>11</v>
      </c>
      <c r="G2084" s="313" t="s">
        <v>449</v>
      </c>
      <c r="H2084" s="313" t="s">
        <v>473</v>
      </c>
      <c r="I2084" s="313" t="s">
        <v>251</v>
      </c>
      <c r="J2084" s="313"/>
      <c r="K2084" s="313" t="s">
        <v>339</v>
      </c>
      <c r="L2084" s="313" t="s">
        <v>393</v>
      </c>
      <c r="M2084" s="313" t="s">
        <v>48</v>
      </c>
      <c r="N2084" s="313"/>
      <c r="O2084" s="313" t="s">
        <v>341</v>
      </c>
      <c r="P2084" s="313" t="s">
        <v>342</v>
      </c>
      <c r="Q2084" s="313" t="s">
        <v>343</v>
      </c>
      <c r="R2084" s="313">
        <v>593</v>
      </c>
      <c r="S2084" s="313"/>
      <c r="T2084" s="313"/>
    </row>
    <row r="2085" spans="1:20" ht="15" customHeight="1">
      <c r="A2085" s="313" t="s">
        <v>307</v>
      </c>
      <c r="B2085" s="313" t="s">
        <v>282</v>
      </c>
      <c r="C2085" s="313" t="s">
        <v>7</v>
      </c>
      <c r="D2085" s="313" t="s">
        <v>449</v>
      </c>
      <c r="E2085" s="313" t="s">
        <v>13</v>
      </c>
      <c r="F2085" s="313" t="s">
        <v>11</v>
      </c>
      <c r="G2085" s="313" t="s">
        <v>449</v>
      </c>
      <c r="H2085" s="313" t="s">
        <v>474</v>
      </c>
      <c r="I2085" s="313" t="s">
        <v>251</v>
      </c>
      <c r="J2085" s="313"/>
      <c r="K2085" s="313" t="s">
        <v>339</v>
      </c>
      <c r="L2085" s="313" t="s">
        <v>395</v>
      </c>
      <c r="M2085" s="313" t="s">
        <v>48</v>
      </c>
      <c r="N2085" s="313"/>
      <c r="O2085" s="313" t="s">
        <v>341</v>
      </c>
      <c r="P2085" s="313" t="s">
        <v>342</v>
      </c>
      <c r="Q2085" s="313" t="s">
        <v>343</v>
      </c>
      <c r="R2085" s="313">
        <v>39.799999999999997</v>
      </c>
      <c r="S2085" s="313"/>
      <c r="T2085" s="313"/>
    </row>
    <row r="2086" spans="1:20" ht="15" customHeight="1">
      <c r="A2086" s="313" t="s">
        <v>307</v>
      </c>
      <c r="B2086" s="313" t="s">
        <v>277</v>
      </c>
      <c r="C2086" s="313" t="s">
        <v>7</v>
      </c>
      <c r="D2086" s="313" t="s">
        <v>449</v>
      </c>
      <c r="E2086" s="313" t="s">
        <v>13</v>
      </c>
      <c r="F2086" s="313" t="s">
        <v>11</v>
      </c>
      <c r="G2086" s="313"/>
      <c r="H2086" s="313"/>
      <c r="I2086" s="313"/>
      <c r="J2086" s="313"/>
      <c r="K2086" s="313"/>
      <c r="L2086" s="313"/>
      <c r="M2086" s="313"/>
      <c r="N2086" s="313"/>
      <c r="O2086" s="313"/>
      <c r="P2086" s="313"/>
      <c r="Q2086" s="313"/>
      <c r="R2086" s="313">
        <v>110</v>
      </c>
      <c r="S2086" s="313"/>
      <c r="T2086" s="313"/>
    </row>
    <row r="2087" spans="1:20" ht="15" customHeight="1">
      <c r="A2087" s="313" t="s">
        <v>307</v>
      </c>
      <c r="B2087" s="313" t="s">
        <v>281</v>
      </c>
      <c r="C2087" s="313" t="s">
        <v>7</v>
      </c>
      <c r="D2087" s="313" t="s">
        <v>449</v>
      </c>
      <c r="E2087" s="313" t="s">
        <v>13</v>
      </c>
      <c r="F2087" s="313" t="s">
        <v>11</v>
      </c>
      <c r="G2087" s="313"/>
      <c r="H2087" s="313"/>
      <c r="I2087" s="313"/>
      <c r="J2087" s="313"/>
      <c r="K2087" s="313"/>
      <c r="L2087" s="313"/>
      <c r="M2087" s="313"/>
      <c r="N2087" s="313"/>
      <c r="O2087" s="313"/>
      <c r="P2087" s="313"/>
      <c r="Q2087" s="313"/>
      <c r="R2087" s="313">
        <v>39.799999999999997</v>
      </c>
      <c r="S2087" s="313"/>
      <c r="T2087" s="313"/>
    </row>
    <row r="2088" spans="1:20" ht="15" customHeight="1">
      <c r="A2088" s="313" t="s">
        <v>307</v>
      </c>
      <c r="B2088" s="313" t="s">
        <v>280</v>
      </c>
      <c r="C2088" s="313" t="s">
        <v>7</v>
      </c>
      <c r="D2088" s="313" t="s">
        <v>449</v>
      </c>
      <c r="E2088" s="313" t="s">
        <v>13</v>
      </c>
      <c r="F2088" s="313" t="s">
        <v>11</v>
      </c>
      <c r="G2088" s="313"/>
      <c r="H2088" s="313"/>
      <c r="I2088" s="313"/>
      <c r="J2088" s="313"/>
      <c r="K2088" s="313"/>
      <c r="L2088" s="313"/>
      <c r="M2088" s="313"/>
      <c r="N2088" s="313"/>
      <c r="O2088" s="313"/>
      <c r="P2088" s="313"/>
      <c r="Q2088" s="313"/>
      <c r="R2088" s="313">
        <v>39.799999999999997</v>
      </c>
      <c r="S2088" s="313"/>
      <c r="T2088" s="313"/>
    </row>
    <row r="2089" spans="1:20" ht="15" customHeight="1">
      <c r="A2089" s="313" t="s">
        <v>307</v>
      </c>
      <c r="B2089" s="313" t="s">
        <v>254</v>
      </c>
      <c r="C2089" s="313" t="s">
        <v>7</v>
      </c>
      <c r="D2089" s="313" t="s">
        <v>449</v>
      </c>
      <c r="E2089" s="313" t="s">
        <v>13</v>
      </c>
      <c r="F2089" s="313" t="s">
        <v>11</v>
      </c>
      <c r="G2089" s="313"/>
      <c r="H2089" s="313"/>
      <c r="I2089" s="313"/>
      <c r="J2089" s="313"/>
      <c r="K2089" s="313"/>
      <c r="L2089" s="313"/>
      <c r="M2089" s="313"/>
      <c r="N2089" s="313"/>
      <c r="O2089" s="313"/>
      <c r="P2089" s="313"/>
      <c r="Q2089" s="313"/>
      <c r="R2089" s="313">
        <v>748</v>
      </c>
      <c r="S2089" s="313"/>
      <c r="T2089" s="313"/>
    </row>
    <row r="2090" spans="1:20" ht="15" customHeight="1">
      <c r="A2090" s="313" t="s">
        <v>307</v>
      </c>
      <c r="B2090" s="313" t="s">
        <v>270</v>
      </c>
      <c r="C2090" s="313" t="s">
        <v>7</v>
      </c>
      <c r="D2090" s="313" t="s">
        <v>449</v>
      </c>
      <c r="E2090" s="313" t="s">
        <v>13</v>
      </c>
      <c r="F2090" s="313" t="s">
        <v>11</v>
      </c>
      <c r="G2090" s="313"/>
      <c r="H2090" s="313"/>
      <c r="I2090" s="313"/>
      <c r="J2090" s="313"/>
      <c r="K2090" s="313"/>
      <c r="L2090" s="313"/>
      <c r="M2090" s="313"/>
      <c r="N2090" s="313"/>
      <c r="O2090" s="313"/>
      <c r="P2090" s="313"/>
      <c r="Q2090" s="313"/>
      <c r="R2090" s="313">
        <v>45.2</v>
      </c>
      <c r="S2090" s="313"/>
      <c r="T2090" s="313"/>
    </row>
    <row r="2091" spans="1:20" ht="15" customHeight="1">
      <c r="A2091" s="313" t="s">
        <v>307</v>
      </c>
      <c r="B2091" s="313" t="s">
        <v>279</v>
      </c>
      <c r="C2091" s="313" t="s">
        <v>7</v>
      </c>
      <c r="D2091" s="313" t="s">
        <v>449</v>
      </c>
      <c r="E2091" s="313" t="s">
        <v>13</v>
      </c>
      <c r="F2091" s="313" t="s">
        <v>11</v>
      </c>
      <c r="G2091" s="313"/>
      <c r="H2091" s="313"/>
      <c r="I2091" s="313"/>
      <c r="J2091" s="313"/>
      <c r="K2091" s="313"/>
      <c r="L2091" s="313"/>
      <c r="M2091" s="313"/>
      <c r="N2091" s="313"/>
      <c r="O2091" s="313"/>
      <c r="P2091" s="313"/>
      <c r="Q2091" s="313"/>
      <c r="R2091" s="313">
        <v>70</v>
      </c>
      <c r="S2091" s="313"/>
      <c r="T2091" s="313"/>
    </row>
    <row r="2092" spans="1:20" ht="15" customHeight="1">
      <c r="A2092" s="313" t="s">
        <v>307</v>
      </c>
      <c r="B2092" s="313" t="s">
        <v>283</v>
      </c>
      <c r="C2092" s="313" t="s">
        <v>7</v>
      </c>
      <c r="D2092" s="313" t="s">
        <v>449</v>
      </c>
      <c r="E2092" s="313" t="s">
        <v>13</v>
      </c>
      <c r="F2092" s="313" t="s">
        <v>11</v>
      </c>
      <c r="G2092" s="313"/>
      <c r="H2092" s="313"/>
      <c r="I2092" s="313"/>
      <c r="J2092" s="313"/>
      <c r="K2092" s="313"/>
      <c r="L2092" s="313"/>
      <c r="M2092" s="313"/>
      <c r="N2092" s="313"/>
      <c r="O2092" s="313"/>
      <c r="P2092" s="313"/>
      <c r="Q2092" s="313"/>
      <c r="R2092" s="313">
        <v>39.799999999999997</v>
      </c>
      <c r="S2092" s="313"/>
      <c r="T2092" s="313"/>
    </row>
    <row r="2093" spans="1:20" ht="15" customHeight="1">
      <c r="A2093" s="313" t="s">
        <v>307</v>
      </c>
      <c r="B2093" s="313" t="s">
        <v>261</v>
      </c>
      <c r="C2093" s="313" t="s">
        <v>7</v>
      </c>
      <c r="D2093" s="313" t="s">
        <v>449</v>
      </c>
      <c r="E2093" s="313" t="s">
        <v>13</v>
      </c>
      <c r="F2093" s="313" t="s">
        <v>11</v>
      </c>
      <c r="G2093" s="313"/>
      <c r="H2093" s="313"/>
      <c r="I2093" s="313"/>
      <c r="J2093" s="313"/>
      <c r="K2093" s="313"/>
      <c r="L2093" s="313"/>
      <c r="M2093" s="313"/>
      <c r="N2093" s="313"/>
      <c r="O2093" s="313"/>
      <c r="P2093" s="313"/>
      <c r="Q2093" s="313"/>
      <c r="R2093" s="313">
        <v>270</v>
      </c>
      <c r="S2093" s="313">
        <v>0</v>
      </c>
      <c r="T2093" s="313">
        <v>593</v>
      </c>
    </row>
    <row r="2094" spans="1:20" ht="15" customHeight="1">
      <c r="A2094" s="313" t="s">
        <v>307</v>
      </c>
      <c r="B2094" s="313" t="s">
        <v>266</v>
      </c>
      <c r="C2094" s="313" t="s">
        <v>7</v>
      </c>
      <c r="D2094" s="313" t="s">
        <v>449</v>
      </c>
      <c r="E2094" s="313" t="s">
        <v>13</v>
      </c>
      <c r="F2094" s="313" t="s">
        <v>11</v>
      </c>
      <c r="G2094" s="313"/>
      <c r="H2094" s="313"/>
      <c r="I2094" s="313"/>
      <c r="J2094" s="313"/>
      <c r="K2094" s="313"/>
      <c r="L2094" s="313"/>
      <c r="M2094" s="313"/>
      <c r="N2094" s="313"/>
      <c r="O2094" s="313"/>
      <c r="P2094" s="313"/>
      <c r="Q2094" s="313"/>
      <c r="R2094" s="313">
        <v>324</v>
      </c>
      <c r="S2094" s="313">
        <v>0</v>
      </c>
      <c r="T2094" s="313">
        <v>593</v>
      </c>
    </row>
    <row r="2095" spans="1:20" ht="15" customHeight="1">
      <c r="A2095" s="313" t="s">
        <v>307</v>
      </c>
      <c r="B2095" s="313" t="s">
        <v>275</v>
      </c>
      <c r="C2095" s="313" t="s">
        <v>7</v>
      </c>
      <c r="D2095" s="313" t="s">
        <v>449</v>
      </c>
      <c r="E2095" s="313" t="s">
        <v>13</v>
      </c>
      <c r="F2095" s="313" t="s">
        <v>11</v>
      </c>
      <c r="G2095" s="313"/>
      <c r="H2095" s="313"/>
      <c r="I2095" s="313"/>
      <c r="J2095" s="313"/>
      <c r="K2095" s="313"/>
      <c r="L2095" s="313"/>
      <c r="M2095" s="313"/>
      <c r="N2095" s="313"/>
      <c r="O2095" s="313"/>
      <c r="P2095" s="313"/>
      <c r="Q2095" s="313"/>
      <c r="R2095" s="313">
        <v>15.1</v>
      </c>
      <c r="S2095" s="313">
        <v>0</v>
      </c>
      <c r="T2095" s="313">
        <v>45.2</v>
      </c>
    </row>
    <row r="2096" spans="1:20" ht="15" customHeight="1">
      <c r="A2096" s="313" t="s">
        <v>307</v>
      </c>
      <c r="B2096" s="313" t="s">
        <v>273</v>
      </c>
      <c r="C2096" s="313" t="s">
        <v>7</v>
      </c>
      <c r="D2096" s="313" t="s">
        <v>449</v>
      </c>
      <c r="E2096" s="313" t="s">
        <v>13</v>
      </c>
      <c r="F2096" s="313" t="s">
        <v>11</v>
      </c>
      <c r="G2096" s="313"/>
      <c r="H2096" s="313"/>
      <c r="I2096" s="313"/>
      <c r="J2096" s="313"/>
      <c r="K2096" s="313"/>
      <c r="L2096" s="313"/>
      <c r="M2096" s="313"/>
      <c r="N2096" s="313"/>
      <c r="O2096" s="313"/>
      <c r="P2096" s="313"/>
      <c r="Q2096" s="313"/>
      <c r="R2096" s="313">
        <v>15.1</v>
      </c>
      <c r="S2096" s="313">
        <v>0</v>
      </c>
      <c r="T2096" s="313">
        <v>45.2</v>
      </c>
    </row>
    <row r="2097" spans="1:20" ht="15" customHeight="1">
      <c r="A2097" s="313" t="s">
        <v>307</v>
      </c>
      <c r="B2097" s="313" t="s">
        <v>260</v>
      </c>
      <c r="C2097" s="313" t="s">
        <v>7</v>
      </c>
      <c r="D2097" s="313" t="s">
        <v>449</v>
      </c>
      <c r="E2097" s="313" t="s">
        <v>13</v>
      </c>
      <c r="F2097" s="313" t="s">
        <v>11</v>
      </c>
      <c r="G2097" s="313"/>
      <c r="H2097" s="313"/>
      <c r="I2097" s="313"/>
      <c r="J2097" s="313"/>
      <c r="K2097" s="313"/>
      <c r="L2097" s="313"/>
      <c r="M2097" s="313"/>
      <c r="N2097" s="313"/>
      <c r="O2097" s="313"/>
      <c r="P2097" s="313"/>
      <c r="Q2097" s="313"/>
      <c r="R2097" s="313">
        <v>270</v>
      </c>
      <c r="S2097" s="313">
        <v>0</v>
      </c>
      <c r="T2097" s="313">
        <v>593</v>
      </c>
    </row>
    <row r="2098" spans="1:20" ht="15" customHeight="1">
      <c r="A2098" s="313" t="s">
        <v>307</v>
      </c>
      <c r="B2098" s="313" t="s">
        <v>265</v>
      </c>
      <c r="C2098" s="313" t="s">
        <v>7</v>
      </c>
      <c r="D2098" s="313" t="s">
        <v>449</v>
      </c>
      <c r="E2098" s="313" t="s">
        <v>13</v>
      </c>
      <c r="F2098" s="313" t="s">
        <v>11</v>
      </c>
      <c r="G2098" s="313"/>
      <c r="H2098" s="313"/>
      <c r="I2098" s="313"/>
      <c r="J2098" s="313"/>
      <c r="K2098" s="313"/>
      <c r="L2098" s="313"/>
      <c r="M2098" s="313"/>
      <c r="N2098" s="313"/>
      <c r="O2098" s="313"/>
      <c r="P2098" s="313"/>
      <c r="Q2098" s="313"/>
      <c r="R2098" s="313">
        <v>324</v>
      </c>
      <c r="S2098" s="313">
        <v>0</v>
      </c>
      <c r="T2098" s="313">
        <v>593</v>
      </c>
    </row>
    <row r="2099" spans="1:20" ht="15" customHeight="1">
      <c r="A2099" s="313" t="s">
        <v>307</v>
      </c>
      <c r="B2099" s="313" t="s">
        <v>263</v>
      </c>
      <c r="C2099" s="313" t="s">
        <v>7</v>
      </c>
      <c r="D2099" s="313" t="s">
        <v>449</v>
      </c>
      <c r="E2099" s="313" t="s">
        <v>13</v>
      </c>
      <c r="F2099" s="313" t="s">
        <v>11</v>
      </c>
      <c r="G2099" s="313"/>
      <c r="H2099" s="313"/>
      <c r="I2099" s="313"/>
      <c r="J2099" s="313"/>
      <c r="K2099" s="313"/>
      <c r="L2099" s="313"/>
      <c r="M2099" s="313"/>
      <c r="N2099" s="313"/>
      <c r="O2099" s="313"/>
      <c r="P2099" s="313"/>
      <c r="Q2099" s="313"/>
      <c r="R2099" s="313">
        <v>270</v>
      </c>
      <c r="S2099" s="313">
        <v>0</v>
      </c>
      <c r="T2099" s="313">
        <v>593</v>
      </c>
    </row>
    <row r="2100" spans="1:20" ht="15" customHeight="1">
      <c r="A2100" s="313" t="s">
        <v>307</v>
      </c>
      <c r="B2100" s="313" t="s">
        <v>272</v>
      </c>
      <c r="C2100" s="313" t="s">
        <v>7</v>
      </c>
      <c r="D2100" s="313" t="s">
        <v>449</v>
      </c>
      <c r="E2100" s="313" t="s">
        <v>13</v>
      </c>
      <c r="F2100" s="313" t="s">
        <v>11</v>
      </c>
      <c r="G2100" s="313"/>
      <c r="H2100" s="313"/>
      <c r="I2100" s="313"/>
      <c r="J2100" s="313"/>
      <c r="K2100" s="313"/>
      <c r="L2100" s="313"/>
      <c r="M2100" s="313"/>
      <c r="N2100" s="313"/>
      <c r="O2100" s="313"/>
      <c r="P2100" s="313"/>
      <c r="Q2100" s="313"/>
      <c r="R2100" s="313">
        <v>15.1</v>
      </c>
      <c r="S2100" s="313">
        <v>0</v>
      </c>
      <c r="T2100" s="313">
        <v>45.2</v>
      </c>
    </row>
    <row r="2101" spans="1:20" ht="15" customHeight="1">
      <c r="A2101" s="313" t="s">
        <v>307</v>
      </c>
      <c r="B2101" s="313" t="s">
        <v>274</v>
      </c>
      <c r="C2101" s="313" t="s">
        <v>7</v>
      </c>
      <c r="D2101" s="313" t="s">
        <v>449</v>
      </c>
      <c r="E2101" s="313" t="s">
        <v>13</v>
      </c>
      <c r="F2101" s="313" t="s">
        <v>11</v>
      </c>
      <c r="G2101" s="313"/>
      <c r="H2101" s="313"/>
      <c r="I2101" s="313"/>
      <c r="J2101" s="313"/>
      <c r="K2101" s="313"/>
      <c r="L2101" s="313"/>
      <c r="M2101" s="313"/>
      <c r="N2101" s="313"/>
      <c r="O2101" s="313"/>
      <c r="P2101" s="313"/>
      <c r="Q2101" s="313"/>
      <c r="R2101" s="313">
        <v>15.1</v>
      </c>
      <c r="S2101" s="313">
        <v>0</v>
      </c>
      <c r="T2101" s="313">
        <v>45.2</v>
      </c>
    </row>
    <row r="2102" spans="1:20" ht="15" customHeight="1">
      <c r="A2102" s="313" t="s">
        <v>307</v>
      </c>
      <c r="B2102" s="313" t="s">
        <v>276</v>
      </c>
      <c r="C2102" s="313" t="s">
        <v>7</v>
      </c>
      <c r="D2102" s="313" t="s">
        <v>449</v>
      </c>
      <c r="E2102" s="313" t="s">
        <v>13</v>
      </c>
      <c r="F2102" s="313" t="s">
        <v>11</v>
      </c>
      <c r="G2102" s="313"/>
      <c r="H2102" s="313"/>
      <c r="I2102" s="313"/>
      <c r="J2102" s="313"/>
      <c r="K2102" s="313"/>
      <c r="L2102" s="313"/>
      <c r="M2102" s="313"/>
      <c r="N2102" s="313"/>
      <c r="O2102" s="313"/>
      <c r="P2102" s="313"/>
      <c r="Q2102" s="313"/>
      <c r="R2102" s="313">
        <v>15.1</v>
      </c>
      <c r="S2102" s="313">
        <v>0</v>
      </c>
      <c r="T2102" s="313">
        <v>45.2</v>
      </c>
    </row>
    <row r="2103" spans="1:20" ht="15" customHeight="1">
      <c r="A2103" s="313" t="s">
        <v>307</v>
      </c>
      <c r="B2103" s="313" t="s">
        <v>267</v>
      </c>
      <c r="C2103" s="313" t="s">
        <v>7</v>
      </c>
      <c r="D2103" s="313" t="s">
        <v>449</v>
      </c>
      <c r="E2103" s="313" t="s">
        <v>13</v>
      </c>
      <c r="F2103" s="313" t="s">
        <v>11</v>
      </c>
      <c r="G2103" s="313"/>
      <c r="H2103" s="313"/>
      <c r="I2103" s="313"/>
      <c r="J2103" s="313"/>
      <c r="K2103" s="313"/>
      <c r="L2103" s="313"/>
      <c r="M2103" s="313"/>
      <c r="N2103" s="313"/>
      <c r="O2103" s="313"/>
      <c r="P2103" s="313"/>
      <c r="Q2103" s="313"/>
      <c r="R2103" s="313">
        <v>162</v>
      </c>
      <c r="S2103" s="313">
        <v>0</v>
      </c>
      <c r="T2103" s="313">
        <v>593</v>
      </c>
    </row>
    <row r="2104" spans="1:20" ht="15" customHeight="1">
      <c r="A2104" s="313" t="s">
        <v>307</v>
      </c>
      <c r="B2104" s="313" t="s">
        <v>268</v>
      </c>
      <c r="C2104" s="313" t="s">
        <v>7</v>
      </c>
      <c r="D2104" s="313" t="s">
        <v>449</v>
      </c>
      <c r="E2104" s="313" t="s">
        <v>13</v>
      </c>
      <c r="F2104" s="313" t="s">
        <v>11</v>
      </c>
      <c r="G2104" s="313"/>
      <c r="H2104" s="313"/>
      <c r="I2104" s="313"/>
      <c r="J2104" s="313"/>
      <c r="K2104" s="313"/>
      <c r="L2104" s="313"/>
      <c r="M2104" s="313"/>
      <c r="N2104" s="313"/>
      <c r="O2104" s="313"/>
      <c r="P2104" s="313"/>
      <c r="Q2104" s="313"/>
      <c r="R2104" s="313">
        <v>162</v>
      </c>
      <c r="S2104" s="313">
        <v>0</v>
      </c>
      <c r="T2104" s="313">
        <v>593</v>
      </c>
    </row>
    <row r="2105" spans="1:20" ht="15" customHeight="1">
      <c r="A2105" s="313" t="s">
        <v>307</v>
      </c>
      <c r="B2105" s="313" t="s">
        <v>271</v>
      </c>
      <c r="C2105" s="313" t="s">
        <v>7</v>
      </c>
      <c r="D2105" s="313" t="s">
        <v>449</v>
      </c>
      <c r="E2105" s="313" t="s">
        <v>13</v>
      </c>
      <c r="F2105" s="313" t="s">
        <v>11</v>
      </c>
      <c r="G2105" s="313"/>
      <c r="H2105" s="313"/>
      <c r="I2105" s="313"/>
      <c r="J2105" s="313"/>
      <c r="K2105" s="313"/>
      <c r="L2105" s="313"/>
      <c r="M2105" s="313"/>
      <c r="N2105" s="313"/>
      <c r="O2105" s="313"/>
      <c r="P2105" s="313"/>
      <c r="Q2105" s="313"/>
      <c r="R2105" s="313">
        <v>15.1</v>
      </c>
      <c r="S2105" s="313">
        <v>0</v>
      </c>
      <c r="T2105" s="313">
        <v>45.2</v>
      </c>
    </row>
    <row r="2106" spans="1:20" ht="15" customHeight="1">
      <c r="A2106" s="313" t="s">
        <v>308</v>
      </c>
      <c r="B2106" s="313" t="s">
        <v>297</v>
      </c>
      <c r="C2106" s="313" t="s">
        <v>7</v>
      </c>
      <c r="D2106" s="313" t="s">
        <v>449</v>
      </c>
      <c r="E2106" s="313" t="s">
        <v>13</v>
      </c>
      <c r="F2106" s="313" t="s">
        <v>11</v>
      </c>
      <c r="G2106" s="313"/>
      <c r="H2106" s="313" t="s">
        <v>1000</v>
      </c>
      <c r="I2106" s="313"/>
      <c r="J2106" s="313"/>
      <c r="K2106" s="313"/>
      <c r="L2106" s="313" t="s">
        <v>1000</v>
      </c>
      <c r="M2106" s="313"/>
      <c r="N2106" s="313"/>
      <c r="O2106" s="313"/>
      <c r="P2106" s="313"/>
      <c r="Q2106" s="313"/>
      <c r="R2106" s="313">
        <v>143</v>
      </c>
      <c r="S2106" s="313">
        <v>0</v>
      </c>
      <c r="T2106" s="313">
        <v>155</v>
      </c>
    </row>
    <row r="2107" spans="1:20" ht="15" customHeight="1">
      <c r="A2107" s="313" t="s">
        <v>308</v>
      </c>
      <c r="B2107" s="313" t="s">
        <v>293</v>
      </c>
      <c r="C2107" s="313" t="s">
        <v>7</v>
      </c>
      <c r="D2107" s="313" t="s">
        <v>449</v>
      </c>
      <c r="E2107" s="313" t="s">
        <v>13</v>
      </c>
      <c r="F2107" s="313" t="s">
        <v>11</v>
      </c>
      <c r="G2107" s="313"/>
      <c r="H2107" s="313"/>
      <c r="I2107" s="313"/>
      <c r="J2107" s="313"/>
      <c r="K2107" s="313"/>
      <c r="L2107" s="313"/>
      <c r="M2107" s="313"/>
      <c r="N2107" s="313"/>
      <c r="O2107" s="313"/>
      <c r="P2107" s="313"/>
      <c r="Q2107" s="313"/>
      <c r="R2107" s="313">
        <v>143</v>
      </c>
      <c r="S2107" s="313">
        <v>0</v>
      </c>
      <c r="T2107" s="313">
        <v>155</v>
      </c>
    </row>
    <row r="2108" spans="1:20" ht="15" customHeight="1">
      <c r="A2108" s="313" t="s">
        <v>308</v>
      </c>
      <c r="B2108" s="313" t="s">
        <v>258</v>
      </c>
      <c r="C2108" s="313" t="s">
        <v>7</v>
      </c>
      <c r="D2108" s="313" t="s">
        <v>449</v>
      </c>
      <c r="E2108" s="313" t="s">
        <v>13</v>
      </c>
      <c r="F2108" s="313" t="s">
        <v>11</v>
      </c>
      <c r="G2108" s="313"/>
      <c r="H2108" s="313"/>
      <c r="I2108" s="313"/>
      <c r="J2108" s="313"/>
      <c r="K2108" s="313"/>
      <c r="L2108" s="313"/>
      <c r="M2108" s="313"/>
      <c r="N2108" s="313"/>
      <c r="O2108" s="313"/>
      <c r="P2108" s="313"/>
      <c r="Q2108" s="313"/>
      <c r="R2108" s="313">
        <v>70</v>
      </c>
      <c r="S2108" s="313"/>
      <c r="T2108" s="313"/>
    </row>
    <row r="2109" spans="1:20" ht="15" customHeight="1">
      <c r="A2109" s="313" t="s">
        <v>308</v>
      </c>
      <c r="B2109" s="313" t="s">
        <v>254</v>
      </c>
      <c r="C2109" s="313" t="s">
        <v>7</v>
      </c>
      <c r="D2109" s="313" t="s">
        <v>449</v>
      </c>
      <c r="E2109" s="313" t="s">
        <v>13</v>
      </c>
      <c r="F2109" s="313" t="s">
        <v>11</v>
      </c>
      <c r="G2109" s="313"/>
      <c r="H2109" s="313"/>
      <c r="I2109" s="313"/>
      <c r="J2109" s="313"/>
      <c r="K2109" s="313"/>
      <c r="L2109" s="313"/>
      <c r="M2109" s="313"/>
      <c r="N2109" s="313"/>
      <c r="O2109" s="313"/>
      <c r="P2109" s="313"/>
      <c r="Q2109" s="313"/>
      <c r="R2109" s="313">
        <v>70</v>
      </c>
      <c r="S2109" s="313"/>
      <c r="T2109" s="313"/>
    </row>
    <row r="2110" spans="1:20" ht="15" customHeight="1">
      <c r="A2110" s="313" t="s">
        <v>308</v>
      </c>
      <c r="B2110" s="313" t="s">
        <v>277</v>
      </c>
      <c r="C2110" s="313" t="s">
        <v>7</v>
      </c>
      <c r="D2110" s="313" t="s">
        <v>449</v>
      </c>
      <c r="E2110" s="313" t="s">
        <v>13</v>
      </c>
      <c r="F2110" s="313" t="s">
        <v>11</v>
      </c>
      <c r="G2110" s="313"/>
      <c r="H2110" s="313"/>
      <c r="I2110" s="313"/>
      <c r="J2110" s="313"/>
      <c r="K2110" s="313"/>
      <c r="L2110" s="313"/>
      <c r="M2110" s="313"/>
      <c r="N2110" s="313"/>
      <c r="O2110" s="313"/>
      <c r="P2110" s="313"/>
      <c r="Q2110" s="313"/>
      <c r="R2110" s="313">
        <v>70</v>
      </c>
      <c r="S2110" s="313"/>
      <c r="T2110" s="313"/>
    </row>
    <row r="2111" spans="1:20" ht="15" customHeight="1">
      <c r="A2111" s="313" t="s">
        <v>308</v>
      </c>
      <c r="B2111" s="313" t="s">
        <v>278</v>
      </c>
      <c r="C2111" s="313" t="s">
        <v>7</v>
      </c>
      <c r="D2111" s="313" t="s">
        <v>449</v>
      </c>
      <c r="E2111" s="313" t="s">
        <v>13</v>
      </c>
      <c r="F2111" s="313" t="s">
        <v>11</v>
      </c>
      <c r="G2111" s="313"/>
      <c r="H2111" s="313"/>
      <c r="I2111" s="313"/>
      <c r="J2111" s="313"/>
      <c r="K2111" s="313"/>
      <c r="L2111" s="313"/>
      <c r="M2111" s="313"/>
      <c r="N2111" s="313"/>
      <c r="O2111" s="313"/>
      <c r="P2111" s="313"/>
      <c r="Q2111" s="313"/>
      <c r="R2111" s="313">
        <v>70</v>
      </c>
      <c r="S2111" s="313"/>
      <c r="T2111" s="313"/>
    </row>
    <row r="2112" spans="1:20" ht="15" customHeight="1">
      <c r="A2112" s="313" t="s">
        <v>308</v>
      </c>
      <c r="B2112" s="313" t="s">
        <v>279</v>
      </c>
      <c r="C2112" s="313" t="s">
        <v>7</v>
      </c>
      <c r="D2112" s="313" t="s">
        <v>449</v>
      </c>
      <c r="E2112" s="313" t="s">
        <v>13</v>
      </c>
      <c r="F2112" s="313" t="s">
        <v>11</v>
      </c>
      <c r="G2112" s="313"/>
      <c r="H2112" s="313"/>
      <c r="I2112" s="313"/>
      <c r="J2112" s="313"/>
      <c r="K2112" s="313"/>
      <c r="L2112" s="313"/>
      <c r="M2112" s="313"/>
      <c r="N2112" s="313"/>
      <c r="O2112" s="313"/>
      <c r="P2112" s="313"/>
      <c r="Q2112" s="313"/>
      <c r="R2112" s="313">
        <v>70</v>
      </c>
      <c r="S2112" s="313"/>
      <c r="T2112" s="313"/>
    </row>
    <row r="2113" spans="1:20" ht="15" customHeight="1">
      <c r="A2113" s="313" t="s">
        <v>308</v>
      </c>
      <c r="B2113" s="313" t="s">
        <v>290</v>
      </c>
      <c r="C2113" s="313" t="s">
        <v>7</v>
      </c>
      <c r="D2113" s="313" t="s">
        <v>449</v>
      </c>
      <c r="E2113" s="313" t="s">
        <v>13</v>
      </c>
      <c r="F2113" s="313" t="s">
        <v>11</v>
      </c>
      <c r="G2113" s="313"/>
      <c r="H2113" s="313"/>
      <c r="I2113" s="313"/>
      <c r="J2113" s="313"/>
      <c r="K2113" s="313"/>
      <c r="L2113" s="313"/>
      <c r="M2113" s="313"/>
      <c r="N2113" s="313"/>
      <c r="O2113" s="313"/>
      <c r="P2113" s="313"/>
      <c r="Q2113" s="313"/>
      <c r="R2113" s="313">
        <v>1.77</v>
      </c>
      <c r="S2113" s="313">
        <v>0</v>
      </c>
      <c r="T2113" s="313">
        <v>32.200000000000003</v>
      </c>
    </row>
    <row r="2114" spans="1:20" ht="15" customHeight="1">
      <c r="A2114" s="313" t="s">
        <v>308</v>
      </c>
      <c r="B2114" s="313" t="s">
        <v>291</v>
      </c>
      <c r="C2114" s="313" t="s">
        <v>7</v>
      </c>
      <c r="D2114" s="313" t="s">
        <v>449</v>
      </c>
      <c r="E2114" s="313" t="s">
        <v>13</v>
      </c>
      <c r="F2114" s="313" t="s">
        <v>11</v>
      </c>
      <c r="G2114" s="313"/>
      <c r="H2114" s="313"/>
      <c r="I2114" s="313"/>
      <c r="J2114" s="313"/>
      <c r="K2114" s="313"/>
      <c r="L2114" s="313"/>
      <c r="M2114" s="313"/>
      <c r="N2114" s="313"/>
      <c r="O2114" s="313"/>
      <c r="P2114" s="313"/>
      <c r="Q2114" s="313"/>
      <c r="R2114" s="313">
        <v>6.64</v>
      </c>
      <c r="S2114" s="313">
        <v>0</v>
      </c>
      <c r="T2114" s="313">
        <v>96.5</v>
      </c>
    </row>
    <row r="2115" spans="1:20" ht="15" customHeight="1">
      <c r="A2115" s="313" t="s">
        <v>308</v>
      </c>
      <c r="B2115" s="313" t="s">
        <v>292</v>
      </c>
      <c r="C2115" s="313" t="s">
        <v>7</v>
      </c>
      <c r="D2115" s="313" t="s">
        <v>449</v>
      </c>
      <c r="E2115" s="313" t="s">
        <v>13</v>
      </c>
      <c r="F2115" s="313" t="s">
        <v>11</v>
      </c>
      <c r="G2115" s="313"/>
      <c r="H2115" s="313"/>
      <c r="I2115" s="313"/>
      <c r="J2115" s="313"/>
      <c r="K2115" s="313"/>
      <c r="L2115" s="313"/>
      <c r="M2115" s="313"/>
      <c r="N2115" s="313"/>
      <c r="O2115" s="313"/>
      <c r="P2115" s="313"/>
      <c r="Q2115" s="313"/>
      <c r="R2115" s="313">
        <v>4.05</v>
      </c>
      <c r="S2115" s="313">
        <v>0</v>
      </c>
      <c r="T2115" s="313">
        <v>80.5</v>
      </c>
    </row>
    <row r="2116" spans="1:20" ht="15" customHeight="1">
      <c r="A2116" s="313" t="s">
        <v>308</v>
      </c>
      <c r="B2116" s="313" t="s">
        <v>289</v>
      </c>
      <c r="C2116" s="313" t="s">
        <v>7</v>
      </c>
      <c r="D2116" s="313" t="s">
        <v>449</v>
      </c>
      <c r="E2116" s="313" t="s">
        <v>13</v>
      </c>
      <c r="F2116" s="313" t="s">
        <v>11</v>
      </c>
      <c r="G2116" s="313"/>
      <c r="H2116" s="313"/>
      <c r="I2116" s="313"/>
      <c r="J2116" s="313"/>
      <c r="K2116" s="313"/>
      <c r="L2116" s="313"/>
      <c r="M2116" s="313"/>
      <c r="N2116" s="313"/>
      <c r="O2116" s="313"/>
      <c r="P2116" s="313"/>
      <c r="Q2116" s="313"/>
      <c r="R2116" s="313">
        <v>12.5</v>
      </c>
      <c r="S2116" s="313">
        <v>0</v>
      </c>
      <c r="T2116" s="313">
        <v>96.5</v>
      </c>
    </row>
    <row r="2117" spans="1:20" ht="15" customHeight="1">
      <c r="A2117" s="313" t="s">
        <v>308</v>
      </c>
      <c r="B2117" s="313" t="s">
        <v>285</v>
      </c>
      <c r="C2117" s="313" t="s">
        <v>7</v>
      </c>
      <c r="D2117" s="313" t="s">
        <v>449</v>
      </c>
      <c r="E2117" s="313" t="s">
        <v>13</v>
      </c>
      <c r="F2117" s="313" t="s">
        <v>11</v>
      </c>
      <c r="G2117" s="313"/>
      <c r="H2117" s="313"/>
      <c r="I2117" s="313"/>
      <c r="J2117" s="313"/>
      <c r="K2117" s="313"/>
      <c r="L2117" s="313"/>
      <c r="M2117" s="313"/>
      <c r="N2117" s="313"/>
      <c r="O2117" s="313"/>
      <c r="P2117" s="313"/>
      <c r="Q2117" s="313"/>
      <c r="R2117" s="313">
        <v>12.5</v>
      </c>
      <c r="S2117" s="313">
        <v>0</v>
      </c>
      <c r="T2117" s="313">
        <v>96.5</v>
      </c>
    </row>
    <row r="2118" spans="1:20" ht="15" customHeight="1">
      <c r="A2118" s="313" t="s">
        <v>308</v>
      </c>
      <c r="B2118" s="313" t="s">
        <v>298</v>
      </c>
      <c r="C2118" s="313" t="s">
        <v>7</v>
      </c>
      <c r="D2118" s="313" t="s">
        <v>449</v>
      </c>
      <c r="E2118" s="313" t="s">
        <v>13</v>
      </c>
      <c r="F2118" s="313" t="s">
        <v>11</v>
      </c>
      <c r="G2118" s="313"/>
      <c r="H2118" s="313"/>
      <c r="I2118" s="313"/>
      <c r="J2118" s="313"/>
      <c r="K2118" s="313"/>
      <c r="L2118" s="313"/>
      <c r="M2118" s="313"/>
      <c r="N2118" s="313"/>
      <c r="O2118" s="313"/>
      <c r="P2118" s="313"/>
      <c r="Q2118" s="313"/>
      <c r="R2118" s="313">
        <v>11.9</v>
      </c>
      <c r="S2118" s="313">
        <v>0</v>
      </c>
      <c r="T2118" s="313">
        <v>97.7</v>
      </c>
    </row>
    <row r="2119" spans="1:20" ht="15" customHeight="1">
      <c r="A2119" s="313" t="s">
        <v>308</v>
      </c>
      <c r="B2119" s="313" t="s">
        <v>299</v>
      </c>
      <c r="C2119" s="313" t="s">
        <v>7</v>
      </c>
      <c r="D2119" s="313" t="s">
        <v>449</v>
      </c>
      <c r="E2119" s="313" t="s">
        <v>13</v>
      </c>
      <c r="F2119" s="313" t="s">
        <v>11</v>
      </c>
      <c r="G2119" s="313"/>
      <c r="H2119" s="313"/>
      <c r="I2119" s="313"/>
      <c r="J2119" s="313"/>
      <c r="K2119" s="313"/>
      <c r="L2119" s="313"/>
      <c r="M2119" s="313"/>
      <c r="N2119" s="313"/>
      <c r="O2119" s="313"/>
      <c r="P2119" s="313"/>
      <c r="Q2119" s="313"/>
      <c r="R2119" s="313">
        <v>131</v>
      </c>
      <c r="S2119" s="313">
        <v>0</v>
      </c>
      <c r="T2119" s="313">
        <v>155</v>
      </c>
    </row>
    <row r="2120" spans="1:20" ht="15" customHeight="1">
      <c r="A2120" s="313" t="s">
        <v>309</v>
      </c>
      <c r="B2120" s="313" t="s">
        <v>297</v>
      </c>
      <c r="C2120" s="313" t="s">
        <v>7</v>
      </c>
      <c r="D2120" s="313" t="s">
        <v>449</v>
      </c>
      <c r="E2120" s="313" t="s">
        <v>13</v>
      </c>
      <c r="F2120" s="313" t="s">
        <v>11</v>
      </c>
      <c r="G2120" s="313"/>
      <c r="H2120" s="313" t="s">
        <v>1000</v>
      </c>
      <c r="I2120" s="313"/>
      <c r="J2120" s="313"/>
      <c r="K2120" s="313"/>
      <c r="L2120" s="313" t="s">
        <v>1000</v>
      </c>
      <c r="M2120" s="313"/>
      <c r="N2120" s="313"/>
      <c r="O2120" s="313"/>
      <c r="P2120" s="313"/>
      <c r="Q2120" s="313"/>
      <c r="R2120" s="313">
        <v>156</v>
      </c>
      <c r="S2120" s="313">
        <v>0</v>
      </c>
      <c r="T2120" s="313">
        <v>376</v>
      </c>
    </row>
    <row r="2121" spans="1:20" ht="15" customHeight="1">
      <c r="A2121" s="313" t="s">
        <v>309</v>
      </c>
      <c r="B2121" s="313" t="s">
        <v>293</v>
      </c>
      <c r="C2121" s="313" t="s">
        <v>7</v>
      </c>
      <c r="D2121" s="313" t="s">
        <v>449</v>
      </c>
      <c r="E2121" s="313" t="s">
        <v>13</v>
      </c>
      <c r="F2121" s="313" t="s">
        <v>11</v>
      </c>
      <c r="G2121" s="313"/>
      <c r="H2121" s="313"/>
      <c r="I2121" s="313"/>
      <c r="J2121" s="313"/>
      <c r="K2121" s="313"/>
      <c r="L2121" s="313"/>
      <c r="M2121" s="313"/>
      <c r="N2121" s="313"/>
      <c r="O2121" s="313"/>
      <c r="P2121" s="313"/>
      <c r="Q2121" s="313"/>
      <c r="R2121" s="313">
        <v>156</v>
      </c>
      <c r="S2121" s="313">
        <v>0</v>
      </c>
      <c r="T2121" s="313">
        <v>376</v>
      </c>
    </row>
    <row r="2122" spans="1:20" ht="15" customHeight="1">
      <c r="A2122" s="313" t="s">
        <v>309</v>
      </c>
      <c r="B2122" s="313" t="s">
        <v>258</v>
      </c>
      <c r="C2122" s="313" t="s">
        <v>7</v>
      </c>
      <c r="D2122" s="313" t="s">
        <v>449</v>
      </c>
      <c r="E2122" s="313" t="s">
        <v>13</v>
      </c>
      <c r="F2122" s="313" t="s">
        <v>11</v>
      </c>
      <c r="G2122" s="313"/>
      <c r="H2122" s="313"/>
      <c r="I2122" s="313"/>
      <c r="J2122" s="313"/>
      <c r="K2122" s="313"/>
      <c r="L2122" s="313"/>
      <c r="M2122" s="313"/>
      <c r="N2122" s="313"/>
      <c r="O2122" s="313"/>
      <c r="P2122" s="313"/>
      <c r="Q2122" s="313"/>
      <c r="R2122" s="313">
        <v>45.2</v>
      </c>
      <c r="S2122" s="313"/>
      <c r="T2122" s="313"/>
    </row>
    <row r="2123" spans="1:20" ht="15" customHeight="1">
      <c r="A2123" s="313" t="s">
        <v>309</v>
      </c>
      <c r="B2123" s="313" t="s">
        <v>254</v>
      </c>
      <c r="C2123" s="313" t="s">
        <v>7</v>
      </c>
      <c r="D2123" s="313" t="s">
        <v>449</v>
      </c>
      <c r="E2123" s="313" t="s">
        <v>13</v>
      </c>
      <c r="F2123" s="313" t="s">
        <v>11</v>
      </c>
      <c r="G2123" s="313"/>
      <c r="H2123" s="313"/>
      <c r="I2123" s="313"/>
      <c r="J2123" s="313"/>
      <c r="K2123" s="313"/>
      <c r="L2123" s="313"/>
      <c r="M2123" s="313"/>
      <c r="N2123" s="313"/>
      <c r="O2123" s="313"/>
      <c r="P2123" s="313"/>
      <c r="Q2123" s="313"/>
      <c r="R2123" s="313">
        <v>45.2</v>
      </c>
      <c r="S2123" s="313"/>
      <c r="T2123" s="313"/>
    </row>
    <row r="2124" spans="1:20" ht="15" customHeight="1">
      <c r="A2124" s="313" t="s">
        <v>309</v>
      </c>
      <c r="B2124" s="313" t="s">
        <v>269</v>
      </c>
      <c r="C2124" s="313" t="s">
        <v>7</v>
      </c>
      <c r="D2124" s="313" t="s">
        <v>449</v>
      </c>
      <c r="E2124" s="313" t="s">
        <v>13</v>
      </c>
      <c r="F2124" s="313" t="s">
        <v>11</v>
      </c>
      <c r="G2124" s="313"/>
      <c r="H2124" s="313"/>
      <c r="I2124" s="313"/>
      <c r="J2124" s="313"/>
      <c r="K2124" s="313"/>
      <c r="L2124" s="313"/>
      <c r="M2124" s="313"/>
      <c r="N2124" s="313"/>
      <c r="O2124" s="313"/>
      <c r="P2124" s="313"/>
      <c r="Q2124" s="313"/>
      <c r="R2124" s="313">
        <v>45.2</v>
      </c>
      <c r="S2124" s="313"/>
      <c r="T2124" s="313"/>
    </row>
    <row r="2125" spans="1:20" ht="15" customHeight="1">
      <c r="A2125" s="313" t="s">
        <v>309</v>
      </c>
      <c r="B2125" s="313" t="s">
        <v>275</v>
      </c>
      <c r="C2125" s="313" t="s">
        <v>7</v>
      </c>
      <c r="D2125" s="313" t="s">
        <v>449</v>
      </c>
      <c r="E2125" s="313" t="s">
        <v>13</v>
      </c>
      <c r="F2125" s="313" t="s">
        <v>11</v>
      </c>
      <c r="G2125" s="313"/>
      <c r="H2125" s="313"/>
      <c r="I2125" s="313"/>
      <c r="J2125" s="313"/>
      <c r="K2125" s="313"/>
      <c r="L2125" s="313"/>
      <c r="M2125" s="313"/>
      <c r="N2125" s="313"/>
      <c r="O2125" s="313"/>
      <c r="P2125" s="313"/>
      <c r="Q2125" s="313"/>
      <c r="R2125" s="313">
        <v>15.1</v>
      </c>
      <c r="S2125" s="313">
        <v>0</v>
      </c>
      <c r="T2125" s="313">
        <v>45.2</v>
      </c>
    </row>
    <row r="2126" spans="1:20" ht="15" customHeight="1">
      <c r="A2126" s="313" t="s">
        <v>309</v>
      </c>
      <c r="B2126" s="313" t="s">
        <v>273</v>
      </c>
      <c r="C2126" s="313" t="s">
        <v>7</v>
      </c>
      <c r="D2126" s="313" t="s">
        <v>449</v>
      </c>
      <c r="E2126" s="313" t="s">
        <v>13</v>
      </c>
      <c r="F2126" s="313" t="s">
        <v>11</v>
      </c>
      <c r="G2126" s="313"/>
      <c r="H2126" s="313"/>
      <c r="I2126" s="313"/>
      <c r="J2126" s="313"/>
      <c r="K2126" s="313"/>
      <c r="L2126" s="313"/>
      <c r="M2126" s="313"/>
      <c r="N2126" s="313"/>
      <c r="O2126" s="313"/>
      <c r="P2126" s="313"/>
      <c r="Q2126" s="313"/>
      <c r="R2126" s="313">
        <v>15.1</v>
      </c>
      <c r="S2126" s="313">
        <v>0</v>
      </c>
      <c r="T2126" s="313">
        <v>45.2</v>
      </c>
    </row>
    <row r="2127" spans="1:20" ht="15" customHeight="1">
      <c r="A2127" s="313" t="s">
        <v>309</v>
      </c>
      <c r="B2127" s="313" t="s">
        <v>270</v>
      </c>
      <c r="C2127" s="313" t="s">
        <v>7</v>
      </c>
      <c r="D2127" s="313" t="s">
        <v>449</v>
      </c>
      <c r="E2127" s="313" t="s">
        <v>13</v>
      </c>
      <c r="F2127" s="313" t="s">
        <v>11</v>
      </c>
      <c r="G2127" s="313"/>
      <c r="H2127" s="313"/>
      <c r="I2127" s="313"/>
      <c r="J2127" s="313"/>
      <c r="K2127" s="313"/>
      <c r="L2127" s="313"/>
      <c r="M2127" s="313"/>
      <c r="N2127" s="313"/>
      <c r="O2127" s="313"/>
      <c r="P2127" s="313"/>
      <c r="Q2127" s="313"/>
      <c r="R2127" s="313">
        <v>45.2</v>
      </c>
      <c r="S2127" s="313"/>
      <c r="T2127" s="313"/>
    </row>
    <row r="2128" spans="1:20" ht="15" customHeight="1">
      <c r="A2128" s="313" t="s">
        <v>309</v>
      </c>
      <c r="B2128" s="313" t="s">
        <v>272</v>
      </c>
      <c r="C2128" s="313" t="s">
        <v>7</v>
      </c>
      <c r="D2128" s="313" t="s">
        <v>449</v>
      </c>
      <c r="E2128" s="313" t="s">
        <v>13</v>
      </c>
      <c r="F2128" s="313" t="s">
        <v>11</v>
      </c>
      <c r="G2128" s="313"/>
      <c r="H2128" s="313"/>
      <c r="I2128" s="313"/>
      <c r="J2128" s="313"/>
      <c r="K2128" s="313"/>
      <c r="L2128" s="313"/>
      <c r="M2128" s="313"/>
      <c r="N2128" s="313"/>
      <c r="O2128" s="313"/>
      <c r="P2128" s="313"/>
      <c r="Q2128" s="313"/>
      <c r="R2128" s="313">
        <v>15.1</v>
      </c>
      <c r="S2128" s="313">
        <v>0</v>
      </c>
      <c r="T2128" s="313">
        <v>45.2</v>
      </c>
    </row>
    <row r="2129" spans="1:20" ht="15" customHeight="1">
      <c r="A2129" s="313" t="s">
        <v>309</v>
      </c>
      <c r="B2129" s="313" t="s">
        <v>274</v>
      </c>
      <c r="C2129" s="313" t="s">
        <v>7</v>
      </c>
      <c r="D2129" s="313" t="s">
        <v>449</v>
      </c>
      <c r="E2129" s="313" t="s">
        <v>13</v>
      </c>
      <c r="F2129" s="313" t="s">
        <v>11</v>
      </c>
      <c r="G2129" s="313"/>
      <c r="H2129" s="313"/>
      <c r="I2129" s="313"/>
      <c r="J2129" s="313"/>
      <c r="K2129" s="313"/>
      <c r="L2129" s="313"/>
      <c r="M2129" s="313"/>
      <c r="N2129" s="313"/>
      <c r="O2129" s="313"/>
      <c r="P2129" s="313"/>
      <c r="Q2129" s="313"/>
      <c r="R2129" s="313">
        <v>15.1</v>
      </c>
      <c r="S2129" s="313">
        <v>0</v>
      </c>
      <c r="T2129" s="313">
        <v>45.2</v>
      </c>
    </row>
    <row r="2130" spans="1:20" ht="15" customHeight="1">
      <c r="A2130" s="313" t="s">
        <v>309</v>
      </c>
      <c r="B2130" s="313" t="s">
        <v>276</v>
      </c>
      <c r="C2130" s="313" t="s">
        <v>7</v>
      </c>
      <c r="D2130" s="313" t="s">
        <v>449</v>
      </c>
      <c r="E2130" s="313" t="s">
        <v>13</v>
      </c>
      <c r="F2130" s="313" t="s">
        <v>11</v>
      </c>
      <c r="G2130" s="313"/>
      <c r="H2130" s="313"/>
      <c r="I2130" s="313"/>
      <c r="J2130" s="313"/>
      <c r="K2130" s="313"/>
      <c r="L2130" s="313"/>
      <c r="M2130" s="313"/>
      <c r="N2130" s="313"/>
      <c r="O2130" s="313"/>
      <c r="P2130" s="313"/>
      <c r="Q2130" s="313"/>
      <c r="R2130" s="313">
        <v>15.1</v>
      </c>
      <c r="S2130" s="313">
        <v>0</v>
      </c>
      <c r="T2130" s="313">
        <v>45.2</v>
      </c>
    </row>
    <row r="2131" spans="1:20" ht="15" customHeight="1">
      <c r="A2131" s="313" t="s">
        <v>309</v>
      </c>
      <c r="B2131" s="313" t="s">
        <v>271</v>
      </c>
      <c r="C2131" s="313" t="s">
        <v>7</v>
      </c>
      <c r="D2131" s="313" t="s">
        <v>449</v>
      </c>
      <c r="E2131" s="313" t="s">
        <v>13</v>
      </c>
      <c r="F2131" s="313" t="s">
        <v>11</v>
      </c>
      <c r="G2131" s="313"/>
      <c r="H2131" s="313"/>
      <c r="I2131" s="313"/>
      <c r="J2131" s="313"/>
      <c r="K2131" s="313"/>
      <c r="L2131" s="313"/>
      <c r="M2131" s="313"/>
      <c r="N2131" s="313"/>
      <c r="O2131" s="313"/>
      <c r="P2131" s="313"/>
      <c r="Q2131" s="313"/>
      <c r="R2131" s="313">
        <v>15.1</v>
      </c>
      <c r="S2131" s="313">
        <v>0</v>
      </c>
      <c r="T2131" s="313">
        <v>45.2</v>
      </c>
    </row>
    <row r="2132" spans="1:20" ht="15" customHeight="1">
      <c r="A2132" s="313" t="s">
        <v>309</v>
      </c>
      <c r="B2132" s="313" t="s">
        <v>290</v>
      </c>
      <c r="C2132" s="313" t="s">
        <v>7</v>
      </c>
      <c r="D2132" s="313" t="s">
        <v>449</v>
      </c>
      <c r="E2132" s="313" t="s">
        <v>13</v>
      </c>
      <c r="F2132" s="313" t="s">
        <v>11</v>
      </c>
      <c r="G2132" s="313"/>
      <c r="H2132" s="313"/>
      <c r="I2132" s="313"/>
      <c r="J2132" s="313"/>
      <c r="K2132" s="313"/>
      <c r="L2132" s="313"/>
      <c r="M2132" s="313"/>
      <c r="N2132" s="313"/>
      <c r="O2132" s="313"/>
      <c r="P2132" s="313"/>
      <c r="Q2132" s="313"/>
      <c r="R2132" s="313">
        <v>1.99</v>
      </c>
      <c r="S2132" s="313">
        <v>0</v>
      </c>
      <c r="T2132" s="313">
        <v>32.200000000000003</v>
      </c>
    </row>
    <row r="2133" spans="1:20" ht="15" customHeight="1">
      <c r="A2133" s="313" t="s">
        <v>309</v>
      </c>
      <c r="B2133" s="313" t="s">
        <v>291</v>
      </c>
      <c r="C2133" s="313" t="s">
        <v>7</v>
      </c>
      <c r="D2133" s="313" t="s">
        <v>449</v>
      </c>
      <c r="E2133" s="313" t="s">
        <v>13</v>
      </c>
      <c r="F2133" s="313" t="s">
        <v>11</v>
      </c>
      <c r="G2133" s="313"/>
      <c r="H2133" s="313"/>
      <c r="I2133" s="313"/>
      <c r="J2133" s="313"/>
      <c r="K2133" s="313"/>
      <c r="L2133" s="313"/>
      <c r="M2133" s="313"/>
      <c r="N2133" s="313"/>
      <c r="O2133" s="313"/>
      <c r="P2133" s="313"/>
      <c r="Q2133" s="313"/>
      <c r="R2133" s="313">
        <v>4.6900000000000004</v>
      </c>
      <c r="S2133" s="313">
        <v>0</v>
      </c>
      <c r="T2133" s="313">
        <v>96.5</v>
      </c>
    </row>
    <row r="2134" spans="1:20" ht="15" customHeight="1">
      <c r="A2134" s="313" t="s">
        <v>309</v>
      </c>
      <c r="B2134" s="313" t="s">
        <v>292</v>
      </c>
      <c r="C2134" s="313" t="s">
        <v>7</v>
      </c>
      <c r="D2134" s="313" t="s">
        <v>449</v>
      </c>
      <c r="E2134" s="313" t="s">
        <v>13</v>
      </c>
      <c r="F2134" s="313" t="s">
        <v>11</v>
      </c>
      <c r="G2134" s="313"/>
      <c r="H2134" s="313"/>
      <c r="I2134" s="313"/>
      <c r="J2134" s="313"/>
      <c r="K2134" s="313"/>
      <c r="L2134" s="313"/>
      <c r="M2134" s="313"/>
      <c r="N2134" s="313"/>
      <c r="O2134" s="313"/>
      <c r="P2134" s="313"/>
      <c r="Q2134" s="313"/>
      <c r="R2134" s="313">
        <v>1.45</v>
      </c>
      <c r="S2134" s="313">
        <v>0</v>
      </c>
      <c r="T2134" s="313">
        <v>80.5</v>
      </c>
    </row>
    <row r="2135" spans="1:20" ht="15" customHeight="1">
      <c r="A2135" s="313" t="s">
        <v>309</v>
      </c>
      <c r="B2135" s="313" t="s">
        <v>289</v>
      </c>
      <c r="C2135" s="313" t="s">
        <v>7</v>
      </c>
      <c r="D2135" s="313" t="s">
        <v>449</v>
      </c>
      <c r="E2135" s="313" t="s">
        <v>13</v>
      </c>
      <c r="F2135" s="313" t="s">
        <v>11</v>
      </c>
      <c r="G2135" s="313"/>
      <c r="H2135" s="313"/>
      <c r="I2135" s="313"/>
      <c r="J2135" s="313"/>
      <c r="K2135" s="313"/>
      <c r="L2135" s="313"/>
      <c r="M2135" s="313"/>
      <c r="N2135" s="313"/>
      <c r="O2135" s="313"/>
      <c r="P2135" s="313"/>
      <c r="Q2135" s="313"/>
      <c r="R2135" s="313">
        <v>8.14</v>
      </c>
      <c r="S2135" s="313">
        <v>0</v>
      </c>
      <c r="T2135" s="313">
        <v>96.5</v>
      </c>
    </row>
    <row r="2136" spans="1:20" ht="15" customHeight="1">
      <c r="A2136" s="313" t="s">
        <v>309</v>
      </c>
      <c r="B2136" s="313" t="s">
        <v>285</v>
      </c>
      <c r="C2136" s="313" t="s">
        <v>7</v>
      </c>
      <c r="D2136" s="313" t="s">
        <v>449</v>
      </c>
      <c r="E2136" s="313" t="s">
        <v>13</v>
      </c>
      <c r="F2136" s="313" t="s">
        <v>11</v>
      </c>
      <c r="G2136" s="313"/>
      <c r="H2136" s="313"/>
      <c r="I2136" s="313"/>
      <c r="J2136" s="313"/>
      <c r="K2136" s="313"/>
      <c r="L2136" s="313"/>
      <c r="M2136" s="313"/>
      <c r="N2136" s="313"/>
      <c r="O2136" s="313"/>
      <c r="P2136" s="313"/>
      <c r="Q2136" s="313"/>
      <c r="R2136" s="313">
        <v>8.14</v>
      </c>
      <c r="S2136" s="313">
        <v>0</v>
      </c>
      <c r="T2136" s="313">
        <v>96.5</v>
      </c>
    </row>
    <row r="2137" spans="1:20" ht="15" customHeight="1">
      <c r="A2137" s="313" t="s">
        <v>309</v>
      </c>
      <c r="B2137" s="313" t="s">
        <v>298</v>
      </c>
      <c r="C2137" s="313" t="s">
        <v>7</v>
      </c>
      <c r="D2137" s="313" t="s">
        <v>449</v>
      </c>
      <c r="E2137" s="313" t="s">
        <v>13</v>
      </c>
      <c r="F2137" s="313" t="s">
        <v>11</v>
      </c>
      <c r="G2137" s="313"/>
      <c r="H2137" s="313"/>
      <c r="I2137" s="313"/>
      <c r="J2137" s="313"/>
      <c r="K2137" s="313"/>
      <c r="L2137" s="313"/>
      <c r="M2137" s="313"/>
      <c r="N2137" s="313"/>
      <c r="O2137" s="313"/>
      <c r="P2137" s="313"/>
      <c r="Q2137" s="313"/>
      <c r="R2137" s="313">
        <v>12.6</v>
      </c>
      <c r="S2137" s="313">
        <v>0</v>
      </c>
      <c r="T2137" s="313">
        <v>97.7</v>
      </c>
    </row>
    <row r="2138" spans="1:20" ht="15" customHeight="1">
      <c r="A2138" s="313" t="s">
        <v>309</v>
      </c>
      <c r="B2138" s="313" t="s">
        <v>299</v>
      </c>
      <c r="C2138" s="313" t="s">
        <v>7</v>
      </c>
      <c r="D2138" s="313" t="s">
        <v>449</v>
      </c>
      <c r="E2138" s="313" t="s">
        <v>13</v>
      </c>
      <c r="F2138" s="313" t="s">
        <v>11</v>
      </c>
      <c r="G2138" s="313"/>
      <c r="H2138" s="313"/>
      <c r="I2138" s="313"/>
      <c r="J2138" s="313"/>
      <c r="K2138" s="313"/>
      <c r="L2138" s="313"/>
      <c r="M2138" s="313"/>
      <c r="N2138" s="313"/>
      <c r="O2138" s="313"/>
      <c r="P2138" s="313"/>
      <c r="Q2138" s="313"/>
      <c r="R2138" s="313">
        <v>143</v>
      </c>
      <c r="S2138" s="313">
        <v>0</v>
      </c>
      <c r="T2138" s="313">
        <v>376</v>
      </c>
    </row>
    <row r="2139" spans="1:20" ht="15" customHeight="1">
      <c r="A2139" s="313" t="s">
        <v>310</v>
      </c>
      <c r="B2139" s="313" t="s">
        <v>297</v>
      </c>
      <c r="C2139" s="313" t="s">
        <v>7</v>
      </c>
      <c r="D2139" s="313" t="s">
        <v>449</v>
      </c>
      <c r="E2139" s="313" t="s">
        <v>13</v>
      </c>
      <c r="F2139" s="313" t="s">
        <v>11</v>
      </c>
      <c r="G2139" s="313"/>
      <c r="H2139" s="313" t="s">
        <v>1000</v>
      </c>
      <c r="I2139" s="313"/>
      <c r="J2139" s="313"/>
      <c r="K2139" s="313"/>
      <c r="L2139" s="313" t="s">
        <v>1000</v>
      </c>
      <c r="M2139" s="313"/>
      <c r="N2139" s="313"/>
      <c r="O2139" s="313"/>
      <c r="P2139" s="313"/>
      <c r="Q2139" s="313"/>
      <c r="R2139" s="313">
        <v>303</v>
      </c>
      <c r="S2139" s="313">
        <v>178</v>
      </c>
      <c r="T2139" s="313">
        <v>582</v>
      </c>
    </row>
    <row r="2140" spans="1:20" ht="15" customHeight="1">
      <c r="A2140" s="313" t="s">
        <v>310</v>
      </c>
      <c r="B2140" s="313" t="s">
        <v>293</v>
      </c>
      <c r="C2140" s="313" t="s">
        <v>7</v>
      </c>
      <c r="D2140" s="313" t="s">
        <v>449</v>
      </c>
      <c r="E2140" s="313" t="s">
        <v>13</v>
      </c>
      <c r="F2140" s="313" t="s">
        <v>11</v>
      </c>
      <c r="G2140" s="313"/>
      <c r="H2140" s="313"/>
      <c r="I2140" s="313"/>
      <c r="J2140" s="313"/>
      <c r="K2140" s="313"/>
      <c r="L2140" s="313"/>
      <c r="M2140" s="313"/>
      <c r="N2140" s="313"/>
      <c r="O2140" s="313"/>
      <c r="P2140" s="313"/>
      <c r="Q2140" s="313"/>
      <c r="R2140" s="313">
        <v>303</v>
      </c>
      <c r="S2140" s="313">
        <v>178</v>
      </c>
      <c r="T2140" s="313">
        <v>582</v>
      </c>
    </row>
    <row r="2141" spans="1:20" ht="15" customHeight="1">
      <c r="A2141" s="313" t="s">
        <v>310</v>
      </c>
      <c r="B2141" s="313" t="s">
        <v>258</v>
      </c>
      <c r="C2141" s="313" t="s">
        <v>7</v>
      </c>
      <c r="D2141" s="313" t="s">
        <v>449</v>
      </c>
      <c r="E2141" s="313" t="s">
        <v>13</v>
      </c>
      <c r="F2141" s="313" t="s">
        <v>11</v>
      </c>
      <c r="G2141" s="313"/>
      <c r="H2141" s="313"/>
      <c r="I2141" s="313"/>
      <c r="J2141" s="313"/>
      <c r="K2141" s="313"/>
      <c r="L2141" s="313"/>
      <c r="M2141" s="313"/>
      <c r="N2141" s="313"/>
      <c r="O2141" s="313"/>
      <c r="P2141" s="313"/>
      <c r="Q2141" s="313"/>
      <c r="R2141" s="313">
        <v>593</v>
      </c>
      <c r="S2141" s="313"/>
      <c r="T2141" s="313"/>
    </row>
    <row r="2142" spans="1:20" ht="15" customHeight="1">
      <c r="A2142" s="313" t="s">
        <v>310</v>
      </c>
      <c r="B2142" s="313" t="s">
        <v>254</v>
      </c>
      <c r="C2142" s="313" t="s">
        <v>7</v>
      </c>
      <c r="D2142" s="313" t="s">
        <v>449</v>
      </c>
      <c r="E2142" s="313" t="s">
        <v>13</v>
      </c>
      <c r="F2142" s="313" t="s">
        <v>11</v>
      </c>
      <c r="G2142" s="313"/>
      <c r="H2142" s="313"/>
      <c r="I2142" s="313"/>
      <c r="J2142" s="313"/>
      <c r="K2142" s="313"/>
      <c r="L2142" s="313"/>
      <c r="M2142" s="313"/>
      <c r="N2142" s="313"/>
      <c r="O2142" s="313"/>
      <c r="P2142" s="313"/>
      <c r="Q2142" s="313"/>
      <c r="R2142" s="313">
        <v>593</v>
      </c>
      <c r="S2142" s="313"/>
      <c r="T2142" s="313"/>
    </row>
    <row r="2143" spans="1:20" ht="15" customHeight="1">
      <c r="A2143" s="313" t="s">
        <v>310</v>
      </c>
      <c r="B2143" s="313" t="s">
        <v>259</v>
      </c>
      <c r="C2143" s="313" t="s">
        <v>7</v>
      </c>
      <c r="D2143" s="313" t="s">
        <v>449</v>
      </c>
      <c r="E2143" s="313" t="s">
        <v>13</v>
      </c>
      <c r="F2143" s="313" t="s">
        <v>11</v>
      </c>
      <c r="G2143" s="313"/>
      <c r="H2143" s="313"/>
      <c r="I2143" s="313"/>
      <c r="J2143" s="313"/>
      <c r="K2143" s="313"/>
      <c r="L2143" s="313"/>
      <c r="M2143" s="313"/>
      <c r="N2143" s="313"/>
      <c r="O2143" s="313"/>
      <c r="P2143" s="313"/>
      <c r="Q2143" s="313"/>
      <c r="R2143" s="313">
        <v>593</v>
      </c>
      <c r="S2143" s="313"/>
      <c r="T2143" s="313"/>
    </row>
    <row r="2144" spans="1:20" ht="15" customHeight="1">
      <c r="A2144" s="313" t="s">
        <v>310</v>
      </c>
      <c r="B2144" s="313" t="s">
        <v>261</v>
      </c>
      <c r="C2144" s="313" t="s">
        <v>7</v>
      </c>
      <c r="D2144" s="313" t="s">
        <v>449</v>
      </c>
      <c r="E2144" s="313" t="s">
        <v>13</v>
      </c>
      <c r="F2144" s="313" t="s">
        <v>11</v>
      </c>
      <c r="G2144" s="313"/>
      <c r="H2144" s="313"/>
      <c r="I2144" s="313"/>
      <c r="J2144" s="313"/>
      <c r="K2144" s="313"/>
      <c r="L2144" s="313"/>
      <c r="M2144" s="313"/>
      <c r="N2144" s="313"/>
      <c r="O2144" s="313"/>
      <c r="P2144" s="313"/>
      <c r="Q2144" s="313"/>
      <c r="R2144" s="313">
        <v>270</v>
      </c>
      <c r="S2144" s="313">
        <v>0</v>
      </c>
      <c r="T2144" s="313">
        <v>593</v>
      </c>
    </row>
    <row r="2145" spans="1:20" ht="15" customHeight="1">
      <c r="A2145" s="313" t="s">
        <v>310</v>
      </c>
      <c r="B2145" s="313" t="s">
        <v>266</v>
      </c>
      <c r="C2145" s="313" t="s">
        <v>7</v>
      </c>
      <c r="D2145" s="313" t="s">
        <v>449</v>
      </c>
      <c r="E2145" s="313" t="s">
        <v>13</v>
      </c>
      <c r="F2145" s="313" t="s">
        <v>11</v>
      </c>
      <c r="G2145" s="313"/>
      <c r="H2145" s="313"/>
      <c r="I2145" s="313"/>
      <c r="J2145" s="313"/>
      <c r="K2145" s="313"/>
      <c r="L2145" s="313"/>
      <c r="M2145" s="313"/>
      <c r="N2145" s="313"/>
      <c r="O2145" s="313"/>
      <c r="P2145" s="313"/>
      <c r="Q2145" s="313"/>
      <c r="R2145" s="313">
        <v>324</v>
      </c>
      <c r="S2145" s="313">
        <v>0</v>
      </c>
      <c r="T2145" s="313">
        <v>593</v>
      </c>
    </row>
    <row r="2146" spans="1:20" ht="15" customHeight="1">
      <c r="A2146" s="313" t="s">
        <v>310</v>
      </c>
      <c r="B2146" s="313" t="s">
        <v>260</v>
      </c>
      <c r="C2146" s="313" t="s">
        <v>7</v>
      </c>
      <c r="D2146" s="313" t="s">
        <v>449</v>
      </c>
      <c r="E2146" s="313" t="s">
        <v>13</v>
      </c>
      <c r="F2146" s="313" t="s">
        <v>11</v>
      </c>
      <c r="G2146" s="313"/>
      <c r="H2146" s="313"/>
      <c r="I2146" s="313"/>
      <c r="J2146" s="313"/>
      <c r="K2146" s="313"/>
      <c r="L2146" s="313"/>
      <c r="M2146" s="313"/>
      <c r="N2146" s="313"/>
      <c r="O2146" s="313"/>
      <c r="P2146" s="313"/>
      <c r="Q2146" s="313"/>
      <c r="R2146" s="313">
        <v>270</v>
      </c>
      <c r="S2146" s="313">
        <v>0</v>
      </c>
      <c r="T2146" s="313">
        <v>593</v>
      </c>
    </row>
    <row r="2147" spans="1:20" ht="15" customHeight="1">
      <c r="A2147" s="313" t="s">
        <v>310</v>
      </c>
      <c r="B2147" s="313" t="s">
        <v>265</v>
      </c>
      <c r="C2147" s="313" t="s">
        <v>7</v>
      </c>
      <c r="D2147" s="313" t="s">
        <v>449</v>
      </c>
      <c r="E2147" s="313" t="s">
        <v>13</v>
      </c>
      <c r="F2147" s="313" t="s">
        <v>11</v>
      </c>
      <c r="G2147" s="313"/>
      <c r="H2147" s="313"/>
      <c r="I2147" s="313"/>
      <c r="J2147" s="313"/>
      <c r="K2147" s="313"/>
      <c r="L2147" s="313"/>
      <c r="M2147" s="313"/>
      <c r="N2147" s="313"/>
      <c r="O2147" s="313"/>
      <c r="P2147" s="313"/>
      <c r="Q2147" s="313"/>
      <c r="R2147" s="313">
        <v>324</v>
      </c>
      <c r="S2147" s="313">
        <v>0</v>
      </c>
      <c r="T2147" s="313">
        <v>593</v>
      </c>
    </row>
    <row r="2148" spans="1:20" ht="15" customHeight="1">
      <c r="A2148" s="313" t="s">
        <v>310</v>
      </c>
      <c r="B2148" s="313" t="s">
        <v>263</v>
      </c>
      <c r="C2148" s="313" t="s">
        <v>7</v>
      </c>
      <c r="D2148" s="313" t="s">
        <v>449</v>
      </c>
      <c r="E2148" s="313" t="s">
        <v>13</v>
      </c>
      <c r="F2148" s="313" t="s">
        <v>11</v>
      </c>
      <c r="G2148" s="313"/>
      <c r="H2148" s="313"/>
      <c r="I2148" s="313"/>
      <c r="J2148" s="313"/>
      <c r="K2148" s="313"/>
      <c r="L2148" s="313"/>
      <c r="M2148" s="313"/>
      <c r="N2148" s="313"/>
      <c r="O2148" s="313"/>
      <c r="P2148" s="313"/>
      <c r="Q2148" s="313"/>
      <c r="R2148" s="313">
        <v>270</v>
      </c>
      <c r="S2148" s="313">
        <v>0</v>
      </c>
      <c r="T2148" s="313">
        <v>593</v>
      </c>
    </row>
    <row r="2149" spans="1:20" ht="15" customHeight="1">
      <c r="A2149" s="313" t="s">
        <v>310</v>
      </c>
      <c r="B2149" s="313" t="s">
        <v>267</v>
      </c>
      <c r="C2149" s="313" t="s">
        <v>7</v>
      </c>
      <c r="D2149" s="313" t="s">
        <v>449</v>
      </c>
      <c r="E2149" s="313" t="s">
        <v>13</v>
      </c>
      <c r="F2149" s="313" t="s">
        <v>11</v>
      </c>
      <c r="G2149" s="313"/>
      <c r="H2149" s="313"/>
      <c r="I2149" s="313"/>
      <c r="J2149" s="313"/>
      <c r="K2149" s="313"/>
      <c r="L2149" s="313"/>
      <c r="M2149" s="313"/>
      <c r="N2149" s="313"/>
      <c r="O2149" s="313"/>
      <c r="P2149" s="313"/>
      <c r="Q2149" s="313"/>
      <c r="R2149" s="313">
        <v>162</v>
      </c>
      <c r="S2149" s="313">
        <v>0</v>
      </c>
      <c r="T2149" s="313">
        <v>593</v>
      </c>
    </row>
    <row r="2150" spans="1:20" ht="15" customHeight="1">
      <c r="A2150" s="313" t="s">
        <v>310</v>
      </c>
      <c r="B2150" s="313" t="s">
        <v>268</v>
      </c>
      <c r="C2150" s="313" t="s">
        <v>7</v>
      </c>
      <c r="D2150" s="313" t="s">
        <v>449</v>
      </c>
      <c r="E2150" s="313" t="s">
        <v>13</v>
      </c>
      <c r="F2150" s="313" t="s">
        <v>11</v>
      </c>
      <c r="G2150" s="313"/>
      <c r="H2150" s="313"/>
      <c r="I2150" s="313"/>
      <c r="J2150" s="313"/>
      <c r="K2150" s="313"/>
      <c r="L2150" s="313"/>
      <c r="M2150" s="313"/>
      <c r="N2150" s="313"/>
      <c r="O2150" s="313"/>
      <c r="P2150" s="313"/>
      <c r="Q2150" s="313"/>
      <c r="R2150" s="313">
        <v>162</v>
      </c>
      <c r="S2150" s="313">
        <v>0</v>
      </c>
      <c r="T2150" s="313">
        <v>593</v>
      </c>
    </row>
    <row r="2151" spans="1:20" ht="15" customHeight="1">
      <c r="A2151" s="313" t="s">
        <v>310</v>
      </c>
      <c r="B2151" s="313" t="s">
        <v>290</v>
      </c>
      <c r="C2151" s="313" t="s">
        <v>7</v>
      </c>
      <c r="D2151" s="313" t="s">
        <v>449</v>
      </c>
      <c r="E2151" s="313" t="s">
        <v>13</v>
      </c>
      <c r="F2151" s="313" t="s">
        <v>11</v>
      </c>
      <c r="G2151" s="313"/>
      <c r="H2151" s="313"/>
      <c r="I2151" s="313"/>
      <c r="J2151" s="313"/>
      <c r="K2151" s="313"/>
      <c r="L2151" s="313"/>
      <c r="M2151" s="313"/>
      <c r="N2151" s="313"/>
      <c r="O2151" s="313"/>
      <c r="P2151" s="313"/>
      <c r="Q2151" s="313"/>
      <c r="R2151" s="313">
        <v>25.7</v>
      </c>
      <c r="S2151" s="313">
        <v>0</v>
      </c>
      <c r="T2151" s="313">
        <v>32.200000000000003</v>
      </c>
    </row>
    <row r="2152" spans="1:20" ht="15" customHeight="1">
      <c r="A2152" s="313" t="s">
        <v>310</v>
      </c>
      <c r="B2152" s="313" t="s">
        <v>291</v>
      </c>
      <c r="C2152" s="313" t="s">
        <v>7</v>
      </c>
      <c r="D2152" s="313" t="s">
        <v>449</v>
      </c>
      <c r="E2152" s="313" t="s">
        <v>13</v>
      </c>
      <c r="F2152" s="313" t="s">
        <v>11</v>
      </c>
      <c r="G2152" s="313"/>
      <c r="H2152" s="313"/>
      <c r="I2152" s="313"/>
      <c r="J2152" s="313"/>
      <c r="K2152" s="313"/>
      <c r="L2152" s="313"/>
      <c r="M2152" s="313"/>
      <c r="N2152" s="313"/>
      <c r="O2152" s="313"/>
      <c r="P2152" s="313"/>
      <c r="Q2152" s="313"/>
      <c r="R2152" s="313">
        <v>83.4</v>
      </c>
      <c r="S2152" s="313">
        <v>0</v>
      </c>
      <c r="T2152" s="313">
        <v>96.5</v>
      </c>
    </row>
    <row r="2153" spans="1:20" ht="15" customHeight="1">
      <c r="A2153" s="313" t="s">
        <v>310</v>
      </c>
      <c r="B2153" s="313" t="s">
        <v>292</v>
      </c>
      <c r="C2153" s="313" t="s">
        <v>7</v>
      </c>
      <c r="D2153" s="313" t="s">
        <v>449</v>
      </c>
      <c r="E2153" s="313" t="s">
        <v>13</v>
      </c>
      <c r="F2153" s="313" t="s">
        <v>11</v>
      </c>
      <c r="G2153" s="313"/>
      <c r="H2153" s="313"/>
      <c r="I2153" s="313"/>
      <c r="J2153" s="313"/>
      <c r="K2153" s="313"/>
      <c r="L2153" s="313"/>
      <c r="M2153" s="313"/>
      <c r="N2153" s="313"/>
      <c r="O2153" s="313"/>
      <c r="P2153" s="313"/>
      <c r="Q2153" s="313"/>
      <c r="R2153" s="313">
        <v>73</v>
      </c>
      <c r="S2153" s="313">
        <v>0</v>
      </c>
      <c r="T2153" s="313">
        <v>80.5</v>
      </c>
    </row>
    <row r="2154" spans="1:20" ht="15" customHeight="1">
      <c r="A2154" s="313" t="s">
        <v>310</v>
      </c>
      <c r="B2154" s="313" t="s">
        <v>289</v>
      </c>
      <c r="C2154" s="313" t="s">
        <v>7</v>
      </c>
      <c r="D2154" s="313" t="s">
        <v>449</v>
      </c>
      <c r="E2154" s="313" t="s">
        <v>13</v>
      </c>
      <c r="F2154" s="313" t="s">
        <v>11</v>
      </c>
      <c r="G2154" s="313"/>
      <c r="H2154" s="313"/>
      <c r="I2154" s="313"/>
      <c r="J2154" s="313"/>
      <c r="K2154" s="313"/>
      <c r="L2154" s="313"/>
      <c r="M2154" s="313"/>
      <c r="N2154" s="313"/>
      <c r="O2154" s="313"/>
      <c r="P2154" s="313"/>
      <c r="Q2154" s="313"/>
      <c r="R2154" s="313">
        <v>182</v>
      </c>
      <c r="S2154" s="313">
        <v>0</v>
      </c>
      <c r="T2154" s="313">
        <v>96.5</v>
      </c>
    </row>
    <row r="2155" spans="1:20" ht="15" customHeight="1">
      <c r="A2155" s="313" t="s">
        <v>310</v>
      </c>
      <c r="B2155" s="313" t="s">
        <v>285</v>
      </c>
      <c r="C2155" s="313" t="s">
        <v>7</v>
      </c>
      <c r="D2155" s="313" t="s">
        <v>449</v>
      </c>
      <c r="E2155" s="313" t="s">
        <v>13</v>
      </c>
      <c r="F2155" s="313" t="s">
        <v>11</v>
      </c>
      <c r="G2155" s="313"/>
      <c r="H2155" s="313"/>
      <c r="I2155" s="313"/>
      <c r="J2155" s="313"/>
      <c r="K2155" s="313"/>
      <c r="L2155" s="313"/>
      <c r="M2155" s="313"/>
      <c r="N2155" s="313"/>
      <c r="O2155" s="313"/>
      <c r="P2155" s="313"/>
      <c r="Q2155" s="313"/>
      <c r="R2155" s="313">
        <v>182</v>
      </c>
      <c r="S2155" s="313">
        <v>0</v>
      </c>
      <c r="T2155" s="313">
        <v>96.5</v>
      </c>
    </row>
    <row r="2156" spans="1:20" ht="15" customHeight="1">
      <c r="A2156" s="313" t="s">
        <v>310</v>
      </c>
      <c r="B2156" s="313" t="s">
        <v>298</v>
      </c>
      <c r="C2156" s="313" t="s">
        <v>7</v>
      </c>
      <c r="D2156" s="313" t="s">
        <v>449</v>
      </c>
      <c r="E2156" s="313" t="s">
        <v>13</v>
      </c>
      <c r="F2156" s="313" t="s">
        <v>11</v>
      </c>
      <c r="G2156" s="313"/>
      <c r="H2156" s="313"/>
      <c r="I2156" s="313"/>
      <c r="J2156" s="313"/>
      <c r="K2156" s="313"/>
      <c r="L2156" s="313"/>
      <c r="M2156" s="313"/>
      <c r="N2156" s="313"/>
      <c r="O2156" s="313"/>
      <c r="P2156" s="313"/>
      <c r="Q2156" s="313"/>
      <c r="R2156" s="313">
        <v>71.900000000000006</v>
      </c>
      <c r="S2156" s="313">
        <v>0</v>
      </c>
      <c r="T2156" s="313">
        <v>97.7</v>
      </c>
    </row>
    <row r="2157" spans="1:20" ht="15" customHeight="1">
      <c r="A2157" s="313" t="s">
        <v>310</v>
      </c>
      <c r="B2157" s="313" t="s">
        <v>299</v>
      </c>
      <c r="C2157" s="313" t="s">
        <v>7</v>
      </c>
      <c r="D2157" s="313" t="s">
        <v>449</v>
      </c>
      <c r="E2157" s="313" t="s">
        <v>13</v>
      </c>
      <c r="F2157" s="313" t="s">
        <v>11</v>
      </c>
      <c r="G2157" s="313"/>
      <c r="H2157" s="313"/>
      <c r="I2157" s="313"/>
      <c r="J2157" s="313"/>
      <c r="K2157" s="313"/>
      <c r="L2157" s="313"/>
      <c r="M2157" s="313"/>
      <c r="N2157" s="313"/>
      <c r="O2157" s="313"/>
      <c r="P2157" s="313"/>
      <c r="Q2157" s="313"/>
      <c r="R2157" s="313">
        <v>231</v>
      </c>
      <c r="S2157" s="313">
        <v>178</v>
      </c>
      <c r="T2157" s="313">
        <v>485</v>
      </c>
    </row>
    <row r="2158" spans="1:20" ht="15" customHeight="1">
      <c r="A2158" s="313" t="s">
        <v>311</v>
      </c>
      <c r="B2158" s="313" t="s">
        <v>297</v>
      </c>
      <c r="C2158" s="313" t="s">
        <v>7</v>
      </c>
      <c r="D2158" s="313" t="s">
        <v>449</v>
      </c>
      <c r="E2158" s="313" t="s">
        <v>13</v>
      </c>
      <c r="F2158" s="313" t="s">
        <v>11</v>
      </c>
      <c r="G2158" s="313"/>
      <c r="H2158" s="313" t="s">
        <v>1000</v>
      </c>
      <c r="I2158" s="313"/>
      <c r="J2158" s="313"/>
      <c r="K2158" s="313"/>
      <c r="L2158" s="313" t="s">
        <v>1000</v>
      </c>
      <c r="M2158" s="313"/>
      <c r="N2158" s="313"/>
      <c r="O2158" s="313"/>
      <c r="P2158" s="313"/>
      <c r="Q2158" s="313"/>
      <c r="R2158" s="313">
        <v>50.3</v>
      </c>
      <c r="S2158" s="313">
        <v>0</v>
      </c>
      <c r="T2158" s="313">
        <v>56.8</v>
      </c>
    </row>
    <row r="2159" spans="1:20" ht="15" customHeight="1">
      <c r="A2159" s="313" t="s">
        <v>311</v>
      </c>
      <c r="B2159" s="313" t="s">
        <v>293</v>
      </c>
      <c r="C2159" s="313" t="s">
        <v>7</v>
      </c>
      <c r="D2159" s="313" t="s">
        <v>449</v>
      </c>
      <c r="E2159" s="313" t="s">
        <v>13</v>
      </c>
      <c r="F2159" s="313" t="s">
        <v>11</v>
      </c>
      <c r="G2159" s="313"/>
      <c r="H2159" s="313"/>
      <c r="I2159" s="313"/>
      <c r="J2159" s="313"/>
      <c r="K2159" s="313"/>
      <c r="L2159" s="313"/>
      <c r="M2159" s="313"/>
      <c r="N2159" s="313"/>
      <c r="O2159" s="313"/>
      <c r="P2159" s="313"/>
      <c r="Q2159" s="313"/>
      <c r="R2159" s="313">
        <v>50.3</v>
      </c>
      <c r="S2159" s="313">
        <v>0</v>
      </c>
      <c r="T2159" s="313">
        <v>56.8</v>
      </c>
    </row>
    <row r="2160" spans="1:20" ht="15" customHeight="1">
      <c r="A2160" s="313" t="s">
        <v>311</v>
      </c>
      <c r="B2160" s="313" t="s">
        <v>258</v>
      </c>
      <c r="C2160" s="313" t="s">
        <v>7</v>
      </c>
      <c r="D2160" s="313" t="s">
        <v>449</v>
      </c>
      <c r="E2160" s="313" t="s">
        <v>13</v>
      </c>
      <c r="F2160" s="313" t="s">
        <v>11</v>
      </c>
      <c r="G2160" s="313"/>
      <c r="H2160" s="313"/>
      <c r="I2160" s="313"/>
      <c r="J2160" s="313"/>
      <c r="K2160" s="313"/>
      <c r="L2160" s="313"/>
      <c r="M2160" s="313"/>
      <c r="N2160" s="313"/>
      <c r="O2160" s="313"/>
      <c r="P2160" s="313"/>
      <c r="Q2160" s="313"/>
      <c r="R2160" s="313">
        <v>39.799999999999997</v>
      </c>
      <c r="S2160" s="313"/>
      <c r="T2160" s="313"/>
    </row>
    <row r="2161" spans="1:20" ht="15" customHeight="1">
      <c r="A2161" s="313" t="s">
        <v>311</v>
      </c>
      <c r="B2161" s="313" t="s">
        <v>254</v>
      </c>
      <c r="C2161" s="313" t="s">
        <v>7</v>
      </c>
      <c r="D2161" s="313" t="s">
        <v>449</v>
      </c>
      <c r="E2161" s="313" t="s">
        <v>13</v>
      </c>
      <c r="F2161" s="313" t="s">
        <v>11</v>
      </c>
      <c r="G2161" s="313"/>
      <c r="H2161" s="313"/>
      <c r="I2161" s="313"/>
      <c r="J2161" s="313"/>
      <c r="K2161" s="313"/>
      <c r="L2161" s="313"/>
      <c r="M2161" s="313"/>
      <c r="N2161" s="313"/>
      <c r="O2161" s="313"/>
      <c r="P2161" s="313"/>
      <c r="Q2161" s="313"/>
      <c r="R2161" s="313">
        <v>39.799999999999997</v>
      </c>
      <c r="S2161" s="313"/>
      <c r="T2161" s="313"/>
    </row>
    <row r="2162" spans="1:20" ht="15" customHeight="1">
      <c r="A2162" s="313" t="s">
        <v>311</v>
      </c>
      <c r="B2162" s="313" t="s">
        <v>277</v>
      </c>
      <c r="C2162" s="313" t="s">
        <v>7</v>
      </c>
      <c r="D2162" s="313" t="s">
        <v>449</v>
      </c>
      <c r="E2162" s="313" t="s">
        <v>13</v>
      </c>
      <c r="F2162" s="313" t="s">
        <v>11</v>
      </c>
      <c r="G2162" s="313"/>
      <c r="H2162" s="313"/>
      <c r="I2162" s="313"/>
      <c r="J2162" s="313"/>
      <c r="K2162" s="313"/>
      <c r="L2162" s="313"/>
      <c r="M2162" s="313"/>
      <c r="N2162" s="313"/>
      <c r="O2162" s="313"/>
      <c r="P2162" s="313"/>
      <c r="Q2162" s="313"/>
      <c r="R2162" s="313">
        <v>39.799999999999997</v>
      </c>
      <c r="S2162" s="313"/>
      <c r="T2162" s="313"/>
    </row>
    <row r="2163" spans="1:20" ht="15" customHeight="1">
      <c r="A2163" s="313" t="s">
        <v>311</v>
      </c>
      <c r="B2163" s="313" t="s">
        <v>280</v>
      </c>
      <c r="C2163" s="313" t="s">
        <v>7</v>
      </c>
      <c r="D2163" s="313" t="s">
        <v>449</v>
      </c>
      <c r="E2163" s="313" t="s">
        <v>13</v>
      </c>
      <c r="F2163" s="313" t="s">
        <v>11</v>
      </c>
      <c r="G2163" s="313"/>
      <c r="H2163" s="313"/>
      <c r="I2163" s="313"/>
      <c r="J2163" s="313"/>
      <c r="K2163" s="313"/>
      <c r="L2163" s="313"/>
      <c r="M2163" s="313"/>
      <c r="N2163" s="313"/>
      <c r="O2163" s="313"/>
      <c r="P2163" s="313"/>
      <c r="Q2163" s="313"/>
      <c r="R2163" s="313">
        <v>39.799999999999997</v>
      </c>
      <c r="S2163" s="313"/>
      <c r="T2163" s="313"/>
    </row>
    <row r="2164" spans="1:20" ht="15" customHeight="1">
      <c r="A2164" s="313" t="s">
        <v>311</v>
      </c>
      <c r="B2164" s="313" t="s">
        <v>281</v>
      </c>
      <c r="C2164" s="313" t="s">
        <v>7</v>
      </c>
      <c r="D2164" s="313" t="s">
        <v>449</v>
      </c>
      <c r="E2164" s="313" t="s">
        <v>13</v>
      </c>
      <c r="F2164" s="313" t="s">
        <v>11</v>
      </c>
      <c r="G2164" s="313"/>
      <c r="H2164" s="313"/>
      <c r="I2164" s="313"/>
      <c r="J2164" s="313"/>
      <c r="K2164" s="313"/>
      <c r="L2164" s="313"/>
      <c r="M2164" s="313"/>
      <c r="N2164" s="313"/>
      <c r="O2164" s="313"/>
      <c r="P2164" s="313"/>
      <c r="Q2164" s="313"/>
      <c r="R2164" s="313">
        <v>39.799999999999997</v>
      </c>
      <c r="S2164" s="313"/>
      <c r="T2164" s="313"/>
    </row>
    <row r="2165" spans="1:20" ht="15" customHeight="1">
      <c r="A2165" s="313" t="s">
        <v>311</v>
      </c>
      <c r="B2165" s="313" t="s">
        <v>282</v>
      </c>
      <c r="C2165" s="313" t="s">
        <v>7</v>
      </c>
      <c r="D2165" s="313" t="s">
        <v>449</v>
      </c>
      <c r="E2165" s="313" t="s">
        <v>13</v>
      </c>
      <c r="F2165" s="313" t="s">
        <v>11</v>
      </c>
      <c r="G2165" s="313"/>
      <c r="H2165" s="313"/>
      <c r="I2165" s="313"/>
      <c r="J2165" s="313"/>
      <c r="K2165" s="313"/>
      <c r="L2165" s="313"/>
      <c r="M2165" s="313"/>
      <c r="N2165" s="313"/>
      <c r="O2165" s="313"/>
      <c r="P2165" s="313"/>
      <c r="Q2165" s="313"/>
      <c r="R2165" s="313">
        <v>39.799999999999997</v>
      </c>
      <c r="S2165" s="313"/>
      <c r="T2165" s="313"/>
    </row>
    <row r="2166" spans="1:20" ht="15" customHeight="1">
      <c r="A2166" s="313" t="s">
        <v>311</v>
      </c>
      <c r="B2166" s="313" t="s">
        <v>283</v>
      </c>
      <c r="C2166" s="313" t="s">
        <v>7</v>
      </c>
      <c r="D2166" s="313" t="s">
        <v>449</v>
      </c>
      <c r="E2166" s="313" t="s">
        <v>13</v>
      </c>
      <c r="F2166" s="313" t="s">
        <v>11</v>
      </c>
      <c r="G2166" s="313"/>
      <c r="H2166" s="313"/>
      <c r="I2166" s="313"/>
      <c r="J2166" s="313"/>
      <c r="K2166" s="313"/>
      <c r="L2166" s="313"/>
      <c r="M2166" s="313"/>
      <c r="N2166" s="313"/>
      <c r="O2166" s="313"/>
      <c r="P2166" s="313"/>
      <c r="Q2166" s="313"/>
      <c r="R2166" s="313">
        <v>39.799999999999997</v>
      </c>
      <c r="S2166" s="313"/>
      <c r="T2166" s="313"/>
    </row>
    <row r="2167" spans="1:20" ht="15" customHeight="1">
      <c r="A2167" s="313" t="s">
        <v>311</v>
      </c>
      <c r="B2167" s="313" t="s">
        <v>290</v>
      </c>
      <c r="C2167" s="313" t="s">
        <v>7</v>
      </c>
      <c r="D2167" s="313" t="s">
        <v>449</v>
      </c>
      <c r="E2167" s="313" t="s">
        <v>13</v>
      </c>
      <c r="F2167" s="313" t="s">
        <v>11</v>
      </c>
      <c r="G2167" s="313"/>
      <c r="H2167" s="313"/>
      <c r="I2167" s="313"/>
      <c r="J2167" s="313"/>
      <c r="K2167" s="313"/>
      <c r="L2167" s="313"/>
      <c r="M2167" s="313"/>
      <c r="N2167" s="313"/>
      <c r="O2167" s="313"/>
      <c r="P2167" s="313"/>
      <c r="Q2167" s="313"/>
      <c r="R2167" s="313">
        <v>2.72</v>
      </c>
      <c r="S2167" s="313">
        <v>0</v>
      </c>
      <c r="T2167" s="313">
        <v>32.200000000000003</v>
      </c>
    </row>
    <row r="2168" spans="1:20" ht="15" customHeight="1">
      <c r="A2168" s="313" t="s">
        <v>311</v>
      </c>
      <c r="B2168" s="313" t="s">
        <v>291</v>
      </c>
      <c r="C2168" s="313" t="s">
        <v>7</v>
      </c>
      <c r="D2168" s="313" t="s">
        <v>449</v>
      </c>
      <c r="E2168" s="313" t="s">
        <v>13</v>
      </c>
      <c r="F2168" s="313" t="s">
        <v>11</v>
      </c>
      <c r="G2168" s="313"/>
      <c r="H2168" s="313"/>
      <c r="I2168" s="313"/>
      <c r="J2168" s="313"/>
      <c r="K2168" s="313"/>
      <c r="L2168" s="313"/>
      <c r="M2168" s="313"/>
      <c r="N2168" s="313"/>
      <c r="O2168" s="313"/>
      <c r="P2168" s="313"/>
      <c r="Q2168" s="313"/>
      <c r="R2168" s="313">
        <v>1.77</v>
      </c>
      <c r="S2168" s="313">
        <v>0</v>
      </c>
      <c r="T2168" s="313">
        <v>56.8</v>
      </c>
    </row>
    <row r="2169" spans="1:20" ht="15" customHeight="1">
      <c r="A2169" s="313" t="s">
        <v>311</v>
      </c>
      <c r="B2169" s="313" t="s">
        <v>292</v>
      </c>
      <c r="C2169" s="313" t="s">
        <v>7</v>
      </c>
      <c r="D2169" s="313" t="s">
        <v>449</v>
      </c>
      <c r="E2169" s="313" t="s">
        <v>13</v>
      </c>
      <c r="F2169" s="313" t="s">
        <v>11</v>
      </c>
      <c r="G2169" s="313"/>
      <c r="H2169" s="313"/>
      <c r="I2169" s="313"/>
      <c r="J2169" s="313"/>
      <c r="K2169" s="313"/>
      <c r="L2169" s="313"/>
      <c r="M2169" s="313"/>
      <c r="N2169" s="313"/>
      <c r="O2169" s="313"/>
      <c r="P2169" s="313"/>
      <c r="Q2169" s="313"/>
      <c r="R2169" s="313">
        <v>1.98</v>
      </c>
      <c r="S2169" s="313">
        <v>0</v>
      </c>
      <c r="T2169" s="313">
        <v>56.8</v>
      </c>
    </row>
    <row r="2170" spans="1:20" ht="15" customHeight="1">
      <c r="A2170" s="313" t="s">
        <v>311</v>
      </c>
      <c r="B2170" s="313" t="s">
        <v>289</v>
      </c>
      <c r="C2170" s="313" t="s">
        <v>7</v>
      </c>
      <c r="D2170" s="313" t="s">
        <v>449</v>
      </c>
      <c r="E2170" s="313" t="s">
        <v>13</v>
      </c>
      <c r="F2170" s="313" t="s">
        <v>11</v>
      </c>
      <c r="G2170" s="313"/>
      <c r="H2170" s="313"/>
      <c r="I2170" s="313"/>
      <c r="J2170" s="313"/>
      <c r="K2170" s="313"/>
      <c r="L2170" s="313"/>
      <c r="M2170" s="313"/>
      <c r="N2170" s="313"/>
      <c r="O2170" s="313"/>
      <c r="P2170" s="313"/>
      <c r="Q2170" s="313"/>
      <c r="R2170" s="313">
        <v>6.47</v>
      </c>
      <c r="S2170" s="313">
        <v>0</v>
      </c>
      <c r="T2170" s="313">
        <v>56.8</v>
      </c>
    </row>
    <row r="2171" spans="1:20" ht="15" customHeight="1">
      <c r="A2171" s="313" t="s">
        <v>311</v>
      </c>
      <c r="B2171" s="313" t="s">
        <v>285</v>
      </c>
      <c r="C2171" s="313" t="s">
        <v>7</v>
      </c>
      <c r="D2171" s="313" t="s">
        <v>449</v>
      </c>
      <c r="E2171" s="313" t="s">
        <v>13</v>
      </c>
      <c r="F2171" s="313" t="s">
        <v>11</v>
      </c>
      <c r="G2171" s="313"/>
      <c r="H2171" s="313"/>
      <c r="I2171" s="313"/>
      <c r="J2171" s="313"/>
      <c r="K2171" s="313"/>
      <c r="L2171" s="313"/>
      <c r="M2171" s="313"/>
      <c r="N2171" s="313"/>
      <c r="O2171" s="313"/>
      <c r="P2171" s="313"/>
      <c r="Q2171" s="313"/>
      <c r="R2171" s="313">
        <v>6.47</v>
      </c>
      <c r="S2171" s="313">
        <v>0</v>
      </c>
      <c r="T2171" s="313">
        <v>56.8</v>
      </c>
    </row>
    <row r="2172" spans="1:20" ht="15" customHeight="1">
      <c r="A2172" s="313" t="s">
        <v>311</v>
      </c>
      <c r="B2172" s="313" t="s">
        <v>298</v>
      </c>
      <c r="C2172" s="313" t="s">
        <v>7</v>
      </c>
      <c r="D2172" s="313" t="s">
        <v>449</v>
      </c>
      <c r="E2172" s="313" t="s">
        <v>13</v>
      </c>
      <c r="F2172" s="313" t="s">
        <v>11</v>
      </c>
      <c r="G2172" s="313"/>
      <c r="H2172" s="313"/>
      <c r="I2172" s="313"/>
      <c r="J2172" s="313"/>
      <c r="K2172" s="313"/>
      <c r="L2172" s="313"/>
      <c r="M2172" s="313"/>
      <c r="N2172" s="313"/>
      <c r="O2172" s="313"/>
      <c r="P2172" s="313"/>
      <c r="Q2172" s="313"/>
      <c r="R2172" s="313">
        <v>1.32</v>
      </c>
      <c r="S2172" s="313">
        <v>0</v>
      </c>
      <c r="T2172" s="313">
        <v>56.8</v>
      </c>
    </row>
    <row r="2173" spans="1:20" ht="15" customHeight="1">
      <c r="A2173" s="313" t="s">
        <v>311</v>
      </c>
      <c r="B2173" s="313" t="s">
        <v>299</v>
      </c>
      <c r="C2173" s="313" t="s">
        <v>7</v>
      </c>
      <c r="D2173" s="313" t="s">
        <v>449</v>
      </c>
      <c r="E2173" s="313" t="s">
        <v>13</v>
      </c>
      <c r="F2173" s="313" t="s">
        <v>11</v>
      </c>
      <c r="G2173" s="313"/>
      <c r="H2173" s="313"/>
      <c r="I2173" s="313"/>
      <c r="J2173" s="313"/>
      <c r="K2173" s="313"/>
      <c r="L2173" s="313"/>
      <c r="M2173" s="313"/>
      <c r="N2173" s="313"/>
      <c r="O2173" s="313"/>
      <c r="P2173" s="313"/>
      <c r="Q2173" s="313"/>
      <c r="R2173" s="313">
        <v>49</v>
      </c>
      <c r="S2173" s="313">
        <v>0</v>
      </c>
      <c r="T2173" s="313">
        <v>56.8</v>
      </c>
    </row>
    <row r="2174" spans="1:20" ht="15" customHeight="1">
      <c r="A2174" s="313" t="s">
        <v>330</v>
      </c>
      <c r="B2174" s="313" t="s">
        <v>234</v>
      </c>
      <c r="C2174" s="313" t="s">
        <v>7</v>
      </c>
      <c r="D2174" s="313" t="s">
        <v>449</v>
      </c>
      <c r="E2174" s="313" t="s">
        <v>13</v>
      </c>
      <c r="F2174" s="313" t="s">
        <v>11</v>
      </c>
      <c r="G2174" s="313"/>
      <c r="H2174" s="313"/>
      <c r="I2174" s="313"/>
      <c r="J2174" s="313"/>
      <c r="K2174" s="313"/>
      <c r="L2174" s="313" t="s">
        <v>1006</v>
      </c>
      <c r="M2174" s="313"/>
      <c r="N2174" s="313" t="s">
        <v>1007</v>
      </c>
      <c r="O2174" s="313" t="s">
        <v>341</v>
      </c>
      <c r="P2174" s="313" t="s">
        <v>1008</v>
      </c>
      <c r="Q2174" s="313" t="s">
        <v>1009</v>
      </c>
      <c r="R2174" s="313">
        <v>109</v>
      </c>
      <c r="S2174" s="313"/>
      <c r="T2174" s="313"/>
    </row>
    <row r="2175" spans="1:20" ht="15" customHeight="1">
      <c r="A2175" s="313" t="s">
        <v>330</v>
      </c>
      <c r="B2175" s="313" t="s">
        <v>233</v>
      </c>
      <c r="C2175" s="313" t="s">
        <v>7</v>
      </c>
      <c r="D2175" s="313" t="s">
        <v>449</v>
      </c>
      <c r="E2175" s="313" t="s">
        <v>13</v>
      </c>
      <c r="F2175" s="313" t="s">
        <v>11</v>
      </c>
      <c r="G2175" s="313"/>
      <c r="H2175" s="313"/>
      <c r="I2175" s="313"/>
      <c r="J2175" s="313"/>
      <c r="K2175" s="313"/>
      <c r="L2175" s="313"/>
      <c r="M2175" s="313"/>
      <c r="N2175" s="313"/>
      <c r="O2175" s="313"/>
      <c r="P2175" s="313"/>
      <c r="Q2175" s="313"/>
      <c r="R2175" s="313">
        <v>109</v>
      </c>
      <c r="S2175" s="313"/>
      <c r="T2175" s="313"/>
    </row>
    <row r="2176" spans="1:20" ht="15" customHeight="1">
      <c r="A2176" s="313" t="s">
        <v>330</v>
      </c>
      <c r="B2176" s="313" t="s">
        <v>223</v>
      </c>
      <c r="C2176" s="313" t="s">
        <v>7</v>
      </c>
      <c r="D2176" s="313" t="s">
        <v>449</v>
      </c>
      <c r="E2176" s="313" t="s">
        <v>13</v>
      </c>
      <c r="F2176" s="313" t="s">
        <v>11</v>
      </c>
      <c r="G2176" s="313"/>
      <c r="H2176" s="313"/>
      <c r="I2176" s="313"/>
      <c r="J2176" s="313"/>
      <c r="K2176" s="313"/>
      <c r="L2176" s="313"/>
      <c r="M2176" s="313"/>
      <c r="N2176" s="313"/>
      <c r="O2176" s="313"/>
      <c r="P2176" s="313"/>
      <c r="Q2176" s="313"/>
      <c r="R2176" s="313">
        <v>109</v>
      </c>
      <c r="S2176" s="313"/>
      <c r="T2176" s="313"/>
    </row>
    <row r="2177" spans="1:20" ht="15" customHeight="1">
      <c r="A2177" s="313" t="s">
        <v>330</v>
      </c>
      <c r="B2177" s="313" t="s">
        <v>236</v>
      </c>
      <c r="C2177" s="313" t="s">
        <v>7</v>
      </c>
      <c r="D2177" s="313" t="s">
        <v>449</v>
      </c>
      <c r="E2177" s="313" t="s">
        <v>13</v>
      </c>
      <c r="F2177" s="313" t="s">
        <v>11</v>
      </c>
      <c r="G2177" s="313"/>
      <c r="H2177" s="313"/>
      <c r="I2177" s="313"/>
      <c r="J2177" s="313"/>
      <c r="K2177" s="313"/>
      <c r="L2177" s="313"/>
      <c r="M2177" s="313"/>
      <c r="N2177" s="313"/>
      <c r="O2177" s="313"/>
      <c r="P2177" s="313"/>
      <c r="Q2177" s="313"/>
      <c r="R2177" s="313">
        <v>109</v>
      </c>
      <c r="S2177" s="313"/>
      <c r="T2177" s="313"/>
    </row>
    <row r="2178" spans="1:20" ht="15" customHeight="1">
      <c r="A2178" s="313" t="s">
        <v>331</v>
      </c>
      <c r="B2178" s="313" t="s">
        <v>230</v>
      </c>
      <c r="C2178" s="313" t="s">
        <v>7</v>
      </c>
      <c r="D2178" s="313" t="s">
        <v>449</v>
      </c>
      <c r="E2178" s="313" t="s">
        <v>13</v>
      </c>
      <c r="F2178" s="313" t="s">
        <v>11</v>
      </c>
      <c r="G2178" s="313" t="s">
        <v>449</v>
      </c>
      <c r="H2178" s="313" t="s">
        <v>475</v>
      </c>
      <c r="I2178" s="313" t="s">
        <v>232</v>
      </c>
      <c r="J2178" s="313"/>
      <c r="K2178" s="313" t="s">
        <v>339</v>
      </c>
      <c r="L2178" s="313" t="s">
        <v>398</v>
      </c>
      <c r="M2178" s="313" t="s">
        <v>41</v>
      </c>
      <c r="N2178" s="313"/>
      <c r="O2178" s="313" t="s">
        <v>341</v>
      </c>
      <c r="P2178" s="313" t="s">
        <v>342</v>
      </c>
      <c r="Q2178" s="313" t="s">
        <v>343</v>
      </c>
      <c r="R2178" s="313">
        <v>76.5</v>
      </c>
      <c r="S2178" s="313"/>
      <c r="T2178" s="313"/>
    </row>
    <row r="2179" spans="1:20" ht="15" customHeight="1">
      <c r="A2179" s="313" t="s">
        <v>331</v>
      </c>
      <c r="B2179" s="313" t="s">
        <v>236</v>
      </c>
      <c r="C2179" s="313" t="s">
        <v>7</v>
      </c>
      <c r="D2179" s="313" t="s">
        <v>449</v>
      </c>
      <c r="E2179" s="313" t="s">
        <v>13</v>
      </c>
      <c r="F2179" s="313" t="s">
        <v>11</v>
      </c>
      <c r="G2179" s="313" t="s">
        <v>449</v>
      </c>
      <c r="H2179" s="313" t="s">
        <v>476</v>
      </c>
      <c r="I2179" s="313" t="s">
        <v>232</v>
      </c>
      <c r="J2179" s="313"/>
      <c r="K2179" s="313" t="s">
        <v>339</v>
      </c>
      <c r="L2179" s="313" t="s">
        <v>400</v>
      </c>
      <c r="M2179" s="313" t="s">
        <v>41</v>
      </c>
      <c r="N2179" s="313"/>
      <c r="O2179" s="313" t="s">
        <v>341</v>
      </c>
      <c r="P2179" s="313" t="s">
        <v>342</v>
      </c>
      <c r="Q2179" s="313" t="s">
        <v>343</v>
      </c>
      <c r="R2179" s="313">
        <v>16</v>
      </c>
      <c r="S2179" s="313"/>
      <c r="T2179" s="313"/>
    </row>
    <row r="2180" spans="1:20" ht="15" customHeight="1">
      <c r="A2180" s="313" t="s">
        <v>331</v>
      </c>
      <c r="B2180" s="313" t="s">
        <v>240</v>
      </c>
      <c r="C2180" s="313" t="s">
        <v>7</v>
      </c>
      <c r="D2180" s="313" t="s">
        <v>449</v>
      </c>
      <c r="E2180" s="313" t="s">
        <v>13</v>
      </c>
      <c r="F2180" s="313" t="s">
        <v>11</v>
      </c>
      <c r="G2180" s="313" t="s">
        <v>449</v>
      </c>
      <c r="H2180" s="313" t="s">
        <v>477</v>
      </c>
      <c r="I2180" s="313" t="s">
        <v>232</v>
      </c>
      <c r="J2180" s="313"/>
      <c r="K2180" s="313" t="s">
        <v>339</v>
      </c>
      <c r="L2180" s="313" t="s">
        <v>402</v>
      </c>
      <c r="M2180" s="313" t="s">
        <v>41</v>
      </c>
      <c r="N2180" s="313"/>
      <c r="O2180" s="313" t="s">
        <v>341</v>
      </c>
      <c r="P2180" s="313" t="s">
        <v>342</v>
      </c>
      <c r="Q2180" s="313" t="s">
        <v>343</v>
      </c>
      <c r="R2180" s="313">
        <v>26.9</v>
      </c>
      <c r="S2180" s="313"/>
      <c r="T2180" s="313"/>
    </row>
    <row r="2181" spans="1:20" ht="15" customHeight="1">
      <c r="A2181" s="313" t="s">
        <v>331</v>
      </c>
      <c r="B2181" s="313" t="s">
        <v>243</v>
      </c>
      <c r="C2181" s="313" t="s">
        <v>7</v>
      </c>
      <c r="D2181" s="313" t="s">
        <v>449</v>
      </c>
      <c r="E2181" s="313" t="s">
        <v>13</v>
      </c>
      <c r="F2181" s="313" t="s">
        <v>11</v>
      </c>
      <c r="G2181" s="313" t="s">
        <v>449</v>
      </c>
      <c r="H2181" s="313" t="s">
        <v>478</v>
      </c>
      <c r="I2181" s="313" t="s">
        <v>232</v>
      </c>
      <c r="J2181" s="313"/>
      <c r="K2181" s="313" t="s">
        <v>339</v>
      </c>
      <c r="L2181" s="313" t="s">
        <v>404</v>
      </c>
      <c r="M2181" s="313" t="s">
        <v>41</v>
      </c>
      <c r="N2181" s="313"/>
      <c r="O2181" s="313" t="s">
        <v>341</v>
      </c>
      <c r="P2181" s="313" t="s">
        <v>342</v>
      </c>
      <c r="Q2181" s="313" t="s">
        <v>343</v>
      </c>
      <c r="R2181" s="313">
        <v>428</v>
      </c>
      <c r="S2181" s="313"/>
      <c r="T2181" s="313"/>
    </row>
    <row r="2182" spans="1:20" ht="15" customHeight="1">
      <c r="A2182" s="313" t="s">
        <v>331</v>
      </c>
      <c r="B2182" s="313" t="s">
        <v>263</v>
      </c>
      <c r="C2182" s="313" t="s">
        <v>7</v>
      </c>
      <c r="D2182" s="313" t="s">
        <v>449</v>
      </c>
      <c r="E2182" s="313" t="s">
        <v>13</v>
      </c>
      <c r="F2182" s="313" t="s">
        <v>11</v>
      </c>
      <c r="G2182" s="313"/>
      <c r="H2182" s="313"/>
      <c r="I2182" s="313"/>
      <c r="J2182" s="313"/>
      <c r="K2182" s="313"/>
      <c r="L2182" s="313"/>
      <c r="M2182" s="313"/>
      <c r="N2182" s="313"/>
      <c r="O2182" s="313"/>
      <c r="P2182" s="313"/>
      <c r="Q2182" s="313"/>
      <c r="R2182" s="313">
        <v>254</v>
      </c>
      <c r="S2182" s="313">
        <v>0</v>
      </c>
      <c r="T2182" s="313">
        <v>559</v>
      </c>
    </row>
    <row r="2183" spans="1:20" ht="15" customHeight="1">
      <c r="A2183" s="313" t="s">
        <v>331</v>
      </c>
      <c r="B2183" s="313" t="s">
        <v>272</v>
      </c>
      <c r="C2183" s="313" t="s">
        <v>7</v>
      </c>
      <c r="D2183" s="313" t="s">
        <v>449</v>
      </c>
      <c r="E2183" s="313" t="s">
        <v>13</v>
      </c>
      <c r="F2183" s="313" t="s">
        <v>11</v>
      </c>
      <c r="G2183" s="313"/>
      <c r="H2183" s="313"/>
      <c r="I2183" s="313"/>
      <c r="J2183" s="313"/>
      <c r="K2183" s="313"/>
      <c r="L2183" s="313"/>
      <c r="M2183" s="313"/>
      <c r="N2183" s="313"/>
      <c r="O2183" s="313"/>
      <c r="P2183" s="313"/>
      <c r="Q2183" s="313"/>
      <c r="R2183" s="313">
        <v>15.9</v>
      </c>
      <c r="S2183" s="313">
        <v>0</v>
      </c>
      <c r="T2183" s="313">
        <v>47.6</v>
      </c>
    </row>
    <row r="2184" spans="1:20" ht="15" customHeight="1">
      <c r="A2184" s="313" t="s">
        <v>331</v>
      </c>
      <c r="B2184" s="313" t="s">
        <v>256</v>
      </c>
      <c r="C2184" s="313" t="s">
        <v>7</v>
      </c>
      <c r="D2184" s="313" t="s">
        <v>449</v>
      </c>
      <c r="E2184" s="313" t="s">
        <v>13</v>
      </c>
      <c r="F2184" s="313" t="s">
        <v>11</v>
      </c>
      <c r="G2184" s="313" t="s">
        <v>449</v>
      </c>
      <c r="H2184" s="313" t="s">
        <v>479</v>
      </c>
      <c r="I2184" s="313" t="s">
        <v>232</v>
      </c>
      <c r="J2184" s="313"/>
      <c r="K2184" s="313" t="s">
        <v>339</v>
      </c>
      <c r="L2184" s="313" t="s">
        <v>406</v>
      </c>
      <c r="M2184" s="313" t="s">
        <v>41</v>
      </c>
      <c r="N2184" s="313"/>
      <c r="O2184" s="313" t="s">
        <v>341</v>
      </c>
      <c r="P2184" s="313" t="s">
        <v>342</v>
      </c>
      <c r="Q2184" s="313" t="s">
        <v>343</v>
      </c>
      <c r="R2184" s="313">
        <v>33.200000000000003</v>
      </c>
      <c r="S2184" s="313"/>
      <c r="T2184" s="313"/>
    </row>
    <row r="2185" spans="1:20" ht="15" customHeight="1">
      <c r="A2185" s="313" t="s">
        <v>331</v>
      </c>
      <c r="B2185" s="313" t="s">
        <v>268</v>
      </c>
      <c r="C2185" s="313" t="s">
        <v>7</v>
      </c>
      <c r="D2185" s="313" t="s">
        <v>449</v>
      </c>
      <c r="E2185" s="313" t="s">
        <v>13</v>
      </c>
      <c r="F2185" s="313" t="s">
        <v>11</v>
      </c>
      <c r="G2185" s="313"/>
      <c r="H2185" s="313"/>
      <c r="I2185" s="313"/>
      <c r="J2185" s="313"/>
      <c r="K2185" s="313"/>
      <c r="L2185" s="313"/>
      <c r="M2185" s="313"/>
      <c r="N2185" s="313"/>
      <c r="O2185" s="313"/>
      <c r="P2185" s="313"/>
      <c r="Q2185" s="313"/>
      <c r="R2185" s="313">
        <v>152</v>
      </c>
      <c r="S2185" s="313">
        <v>0</v>
      </c>
      <c r="T2185" s="313">
        <v>559</v>
      </c>
    </row>
    <row r="2186" spans="1:20" ht="15" customHeight="1">
      <c r="A2186" s="313" t="s">
        <v>331</v>
      </c>
      <c r="B2186" s="313" t="s">
        <v>276</v>
      </c>
      <c r="C2186" s="313" t="s">
        <v>7</v>
      </c>
      <c r="D2186" s="313" t="s">
        <v>449</v>
      </c>
      <c r="E2186" s="313" t="s">
        <v>13</v>
      </c>
      <c r="F2186" s="313" t="s">
        <v>11</v>
      </c>
      <c r="G2186" s="313"/>
      <c r="H2186" s="313"/>
      <c r="I2186" s="313"/>
      <c r="J2186" s="313"/>
      <c r="K2186" s="313"/>
      <c r="L2186" s="313"/>
      <c r="M2186" s="313"/>
      <c r="N2186" s="313"/>
      <c r="O2186" s="313"/>
      <c r="P2186" s="313"/>
      <c r="Q2186" s="313"/>
      <c r="R2186" s="313">
        <v>15.9</v>
      </c>
      <c r="S2186" s="313">
        <v>0</v>
      </c>
      <c r="T2186" s="313">
        <v>47.6</v>
      </c>
    </row>
    <row r="2187" spans="1:20" ht="15" customHeight="1">
      <c r="A2187" s="313" t="s">
        <v>331</v>
      </c>
      <c r="B2187" s="313" t="s">
        <v>267</v>
      </c>
      <c r="C2187" s="313" t="s">
        <v>7</v>
      </c>
      <c r="D2187" s="313" t="s">
        <v>449</v>
      </c>
      <c r="E2187" s="313" t="s">
        <v>13</v>
      </c>
      <c r="F2187" s="313" t="s">
        <v>11</v>
      </c>
      <c r="G2187" s="313"/>
      <c r="H2187" s="313"/>
      <c r="I2187" s="313"/>
      <c r="J2187" s="313"/>
      <c r="K2187" s="313"/>
      <c r="L2187" s="313"/>
      <c r="M2187" s="313"/>
      <c r="N2187" s="313"/>
      <c r="O2187" s="313"/>
      <c r="P2187" s="313"/>
      <c r="Q2187" s="313"/>
      <c r="R2187" s="313">
        <v>152</v>
      </c>
      <c r="S2187" s="313">
        <v>0</v>
      </c>
      <c r="T2187" s="313">
        <v>559</v>
      </c>
    </row>
    <row r="2188" spans="1:20" ht="15" customHeight="1">
      <c r="A2188" s="313" t="s">
        <v>331</v>
      </c>
      <c r="B2188" s="313" t="s">
        <v>274</v>
      </c>
      <c r="C2188" s="313" t="s">
        <v>7</v>
      </c>
      <c r="D2188" s="313" t="s">
        <v>449</v>
      </c>
      <c r="E2188" s="313" t="s">
        <v>13</v>
      </c>
      <c r="F2188" s="313" t="s">
        <v>11</v>
      </c>
      <c r="G2188" s="313"/>
      <c r="H2188" s="313"/>
      <c r="I2188" s="313"/>
      <c r="J2188" s="313"/>
      <c r="K2188" s="313"/>
      <c r="L2188" s="313"/>
      <c r="M2188" s="313"/>
      <c r="N2188" s="313"/>
      <c r="O2188" s="313"/>
      <c r="P2188" s="313"/>
      <c r="Q2188" s="313"/>
      <c r="R2188" s="313">
        <v>15.9</v>
      </c>
      <c r="S2188" s="313">
        <v>0</v>
      </c>
      <c r="T2188" s="313">
        <v>47.6</v>
      </c>
    </row>
    <row r="2189" spans="1:20" ht="15" customHeight="1">
      <c r="A2189" s="313" t="s">
        <v>331</v>
      </c>
      <c r="B2189" s="313" t="s">
        <v>279</v>
      </c>
      <c r="C2189" s="313" t="s">
        <v>7</v>
      </c>
      <c r="D2189" s="313" t="s">
        <v>449</v>
      </c>
      <c r="E2189" s="313" t="s">
        <v>13</v>
      </c>
      <c r="F2189" s="313" t="s">
        <v>11</v>
      </c>
      <c r="G2189" s="313"/>
      <c r="H2189" s="313"/>
      <c r="I2189" s="313"/>
      <c r="J2189" s="313"/>
      <c r="K2189" s="313"/>
      <c r="L2189" s="313"/>
      <c r="M2189" s="313"/>
      <c r="N2189" s="313"/>
      <c r="O2189" s="313"/>
      <c r="P2189" s="313"/>
      <c r="Q2189" s="313"/>
      <c r="R2189" s="313">
        <v>65.099999999999994</v>
      </c>
      <c r="S2189" s="313"/>
      <c r="T2189" s="313"/>
    </row>
    <row r="2190" spans="1:20" ht="15" customHeight="1">
      <c r="A2190" s="313" t="s">
        <v>331</v>
      </c>
      <c r="B2190" s="313" t="s">
        <v>281</v>
      </c>
      <c r="C2190" s="313" t="s">
        <v>7</v>
      </c>
      <c r="D2190" s="313" t="s">
        <v>449</v>
      </c>
      <c r="E2190" s="313" t="s">
        <v>13</v>
      </c>
      <c r="F2190" s="313" t="s">
        <v>11</v>
      </c>
      <c r="G2190" s="313"/>
      <c r="H2190" s="313"/>
      <c r="I2190" s="313"/>
      <c r="J2190" s="313"/>
      <c r="K2190" s="313"/>
      <c r="L2190" s="313"/>
      <c r="M2190" s="313"/>
      <c r="N2190" s="313"/>
      <c r="O2190" s="313"/>
      <c r="P2190" s="313"/>
      <c r="Q2190" s="313"/>
      <c r="R2190" s="313">
        <v>47.8</v>
      </c>
      <c r="S2190" s="313"/>
      <c r="T2190" s="313"/>
    </row>
    <row r="2191" spans="1:20" ht="15" customHeight="1">
      <c r="A2191" s="313" t="s">
        <v>331</v>
      </c>
      <c r="B2191" s="313" t="s">
        <v>244</v>
      </c>
      <c r="C2191" s="313" t="s">
        <v>7</v>
      </c>
      <c r="D2191" s="313" t="s">
        <v>449</v>
      </c>
      <c r="E2191" s="313" t="s">
        <v>13</v>
      </c>
      <c r="F2191" s="313" t="s">
        <v>11</v>
      </c>
      <c r="G2191" s="313"/>
      <c r="H2191" s="313" t="s">
        <v>407</v>
      </c>
      <c r="I2191" s="313"/>
      <c r="J2191" s="313" t="s">
        <v>355</v>
      </c>
      <c r="K2191" s="313"/>
      <c r="L2191" s="313" t="s">
        <v>408</v>
      </c>
      <c r="M2191" s="313"/>
      <c r="N2191" s="313"/>
      <c r="O2191" s="313" t="s">
        <v>357</v>
      </c>
      <c r="P2191" s="313" t="s">
        <v>342</v>
      </c>
      <c r="Q2191" s="313" t="s">
        <v>343</v>
      </c>
      <c r="R2191" s="313">
        <v>0</v>
      </c>
      <c r="S2191" s="313"/>
      <c r="T2191" s="313"/>
    </row>
    <row r="2192" spans="1:20" ht="15" customHeight="1">
      <c r="A2192" s="313" t="s">
        <v>331</v>
      </c>
      <c r="B2192" s="313" t="s">
        <v>226</v>
      </c>
      <c r="C2192" s="313" t="s">
        <v>7</v>
      </c>
      <c r="D2192" s="313" t="s">
        <v>449</v>
      </c>
      <c r="E2192" s="313" t="s">
        <v>13</v>
      </c>
      <c r="F2192" s="313" t="s">
        <v>11</v>
      </c>
      <c r="G2192" s="313"/>
      <c r="H2192" s="313"/>
      <c r="I2192" s="313" t="s">
        <v>232</v>
      </c>
      <c r="J2192" s="313"/>
      <c r="K2192" s="313" t="s">
        <v>339</v>
      </c>
      <c r="L2192" s="313"/>
      <c r="M2192" s="313" t="s">
        <v>41</v>
      </c>
      <c r="N2192" s="313"/>
      <c r="O2192" s="313" t="s">
        <v>341</v>
      </c>
      <c r="P2192" s="313" t="s">
        <v>342</v>
      </c>
      <c r="Q2192" s="313" t="s">
        <v>343</v>
      </c>
      <c r="R2192" s="313">
        <v>76.5</v>
      </c>
      <c r="S2192" s="313"/>
      <c r="T2192" s="313"/>
    </row>
    <row r="2193" spans="1:20" ht="15" customHeight="1">
      <c r="A2193" s="313" t="s">
        <v>331</v>
      </c>
      <c r="B2193" s="313" t="s">
        <v>223</v>
      </c>
      <c r="C2193" s="313" t="s">
        <v>7</v>
      </c>
      <c r="D2193" s="313" t="s">
        <v>449</v>
      </c>
      <c r="E2193" s="313" t="s">
        <v>13</v>
      </c>
      <c r="F2193" s="313" t="s">
        <v>11</v>
      </c>
      <c r="G2193" s="313"/>
      <c r="H2193" s="313"/>
      <c r="I2193" s="313"/>
      <c r="J2193" s="313"/>
      <c r="K2193" s="313"/>
      <c r="L2193" s="313"/>
      <c r="M2193" s="313"/>
      <c r="N2193" s="313"/>
      <c r="O2193" s="313"/>
      <c r="P2193" s="313"/>
      <c r="Q2193" s="313"/>
      <c r="R2193" s="313">
        <v>548</v>
      </c>
      <c r="S2193" s="313"/>
      <c r="T2193" s="313"/>
    </row>
    <row r="2194" spans="1:20" ht="15" customHeight="1">
      <c r="A2194" s="313" t="s">
        <v>331</v>
      </c>
      <c r="B2194" s="313" t="s">
        <v>234</v>
      </c>
      <c r="C2194" s="313" t="s">
        <v>7</v>
      </c>
      <c r="D2194" s="313" t="s">
        <v>449</v>
      </c>
      <c r="E2194" s="313" t="s">
        <v>13</v>
      </c>
      <c r="F2194" s="313" t="s">
        <v>11</v>
      </c>
      <c r="G2194" s="313" t="s">
        <v>449</v>
      </c>
      <c r="H2194" s="313" t="s">
        <v>476</v>
      </c>
      <c r="I2194" s="313" t="s">
        <v>232</v>
      </c>
      <c r="J2194" s="313" t="s">
        <v>709</v>
      </c>
      <c r="K2194" s="313" t="s">
        <v>339</v>
      </c>
      <c r="L2194" s="313" t="s">
        <v>400</v>
      </c>
      <c r="M2194" s="313" t="s">
        <v>41</v>
      </c>
      <c r="N2194" s="313"/>
      <c r="O2194" s="313" t="s">
        <v>341</v>
      </c>
      <c r="P2194" s="313" t="s">
        <v>342</v>
      </c>
      <c r="Q2194" s="313" t="s">
        <v>343</v>
      </c>
      <c r="R2194" s="313">
        <v>16</v>
      </c>
      <c r="S2194" s="313"/>
      <c r="T2194" s="313"/>
    </row>
    <row r="2195" spans="1:20" ht="15" customHeight="1">
      <c r="A2195" s="313" t="s">
        <v>331</v>
      </c>
      <c r="B2195" s="313" t="s">
        <v>233</v>
      </c>
      <c r="C2195" s="313" t="s">
        <v>7</v>
      </c>
      <c r="D2195" s="313" t="s">
        <v>449</v>
      </c>
      <c r="E2195" s="313" t="s">
        <v>13</v>
      </c>
      <c r="F2195" s="313" t="s">
        <v>11</v>
      </c>
      <c r="G2195" s="313"/>
      <c r="H2195" s="313"/>
      <c r="I2195" s="313"/>
      <c r="J2195" s="313"/>
      <c r="K2195" s="313"/>
      <c r="L2195" s="313"/>
      <c r="M2195" s="313"/>
      <c r="N2195" s="313"/>
      <c r="O2195" s="313"/>
      <c r="P2195" s="313"/>
      <c r="Q2195" s="313"/>
      <c r="R2195" s="313">
        <v>471</v>
      </c>
      <c r="S2195" s="313"/>
      <c r="T2195" s="313"/>
    </row>
    <row r="2196" spans="1:20" ht="15" customHeight="1">
      <c r="A2196" s="313" t="s">
        <v>331</v>
      </c>
      <c r="B2196" s="313" t="s">
        <v>239</v>
      </c>
      <c r="C2196" s="313" t="s">
        <v>7</v>
      </c>
      <c r="D2196" s="313" t="s">
        <v>449</v>
      </c>
      <c r="E2196" s="313" t="s">
        <v>13</v>
      </c>
      <c r="F2196" s="313" t="s">
        <v>11</v>
      </c>
      <c r="G2196" s="313"/>
      <c r="H2196" s="313"/>
      <c r="I2196" s="313"/>
      <c r="J2196" s="313"/>
      <c r="K2196" s="313"/>
      <c r="L2196" s="313"/>
      <c r="M2196" s="313"/>
      <c r="N2196" s="313"/>
      <c r="O2196" s="313"/>
      <c r="P2196" s="313"/>
      <c r="Q2196" s="313"/>
      <c r="R2196" s="313">
        <v>26.9</v>
      </c>
      <c r="S2196" s="313"/>
      <c r="T2196" s="313"/>
    </row>
    <row r="2197" spans="1:20" ht="15" customHeight="1">
      <c r="A2197" s="313" t="s">
        <v>331</v>
      </c>
      <c r="B2197" s="313" t="s">
        <v>238</v>
      </c>
      <c r="C2197" s="313" t="s">
        <v>7</v>
      </c>
      <c r="D2197" s="313" t="s">
        <v>449</v>
      </c>
      <c r="E2197" s="313" t="s">
        <v>13</v>
      </c>
      <c r="F2197" s="313" t="s">
        <v>11</v>
      </c>
      <c r="G2197" s="313" t="s">
        <v>449</v>
      </c>
      <c r="H2197" s="313" t="s">
        <v>1016</v>
      </c>
      <c r="I2197" s="313" t="s">
        <v>232</v>
      </c>
      <c r="J2197" s="313" t="s">
        <v>709</v>
      </c>
      <c r="K2197" s="313" t="s">
        <v>339</v>
      </c>
      <c r="L2197" s="313" t="s">
        <v>1002</v>
      </c>
      <c r="M2197" s="313" t="s">
        <v>41</v>
      </c>
      <c r="N2197" s="313"/>
      <c r="O2197" s="313" t="s">
        <v>341</v>
      </c>
      <c r="P2197" s="313" t="s">
        <v>342</v>
      </c>
      <c r="Q2197" s="313" t="s">
        <v>343</v>
      </c>
      <c r="R2197" s="313">
        <v>455</v>
      </c>
      <c r="S2197" s="313"/>
      <c r="T2197" s="313"/>
    </row>
    <row r="2198" spans="1:20" ht="15" customHeight="1">
      <c r="A2198" s="313" t="s">
        <v>331</v>
      </c>
      <c r="B2198" s="313" t="s">
        <v>242</v>
      </c>
      <c r="C2198" s="313" t="s">
        <v>7</v>
      </c>
      <c r="D2198" s="313" t="s">
        <v>449</v>
      </c>
      <c r="E2198" s="313" t="s">
        <v>13</v>
      </c>
      <c r="F2198" s="313" t="s">
        <v>11</v>
      </c>
      <c r="G2198" s="313"/>
      <c r="H2198" s="313"/>
      <c r="I2198" s="313"/>
      <c r="J2198" s="313"/>
      <c r="K2198" s="313"/>
      <c r="L2198" s="313"/>
      <c r="M2198" s="313"/>
      <c r="N2198" s="313"/>
      <c r="O2198" s="313"/>
      <c r="P2198" s="313"/>
      <c r="Q2198" s="313"/>
      <c r="R2198" s="313">
        <v>428</v>
      </c>
      <c r="S2198" s="313"/>
      <c r="T2198" s="313"/>
    </row>
    <row r="2199" spans="1:20" ht="15" customHeight="1">
      <c r="A2199" s="313" t="s">
        <v>331</v>
      </c>
      <c r="B2199" s="313" t="s">
        <v>254</v>
      </c>
      <c r="C2199" s="313" t="s">
        <v>7</v>
      </c>
      <c r="D2199" s="313" t="s">
        <v>449</v>
      </c>
      <c r="E2199" s="313" t="s">
        <v>13</v>
      </c>
      <c r="F2199" s="313" t="s">
        <v>11</v>
      </c>
      <c r="G2199" s="313"/>
      <c r="H2199" s="313"/>
      <c r="I2199" s="313"/>
      <c r="J2199" s="313"/>
      <c r="K2199" s="313"/>
      <c r="L2199" s="313"/>
      <c r="M2199" s="313"/>
      <c r="N2199" s="313"/>
      <c r="O2199" s="313"/>
      <c r="P2199" s="313"/>
      <c r="Q2199" s="313"/>
      <c r="R2199" s="313">
        <v>753</v>
      </c>
      <c r="S2199" s="313"/>
      <c r="T2199" s="313"/>
    </row>
    <row r="2200" spans="1:20" ht="15" customHeight="1">
      <c r="A2200" s="313" t="s">
        <v>331</v>
      </c>
      <c r="B2200" s="313" t="s">
        <v>261</v>
      </c>
      <c r="C2200" s="313" t="s">
        <v>7</v>
      </c>
      <c r="D2200" s="313" t="s">
        <v>449</v>
      </c>
      <c r="E2200" s="313" t="s">
        <v>13</v>
      </c>
      <c r="F2200" s="313" t="s">
        <v>11</v>
      </c>
      <c r="G2200" s="313"/>
      <c r="H2200" s="313"/>
      <c r="I2200" s="313"/>
      <c r="J2200" s="313"/>
      <c r="K2200" s="313"/>
      <c r="L2200" s="313"/>
      <c r="M2200" s="313"/>
      <c r="N2200" s="313"/>
      <c r="O2200" s="313"/>
      <c r="P2200" s="313"/>
      <c r="Q2200" s="313"/>
      <c r="R2200" s="313">
        <v>254</v>
      </c>
      <c r="S2200" s="313">
        <v>0</v>
      </c>
      <c r="T2200" s="313">
        <v>559</v>
      </c>
    </row>
    <row r="2201" spans="1:20" ht="15" customHeight="1">
      <c r="A2201" s="313" t="s">
        <v>331</v>
      </c>
      <c r="B2201" s="313" t="s">
        <v>260</v>
      </c>
      <c r="C2201" s="313" t="s">
        <v>7</v>
      </c>
      <c r="D2201" s="313" t="s">
        <v>449</v>
      </c>
      <c r="E2201" s="313" t="s">
        <v>13</v>
      </c>
      <c r="F2201" s="313" t="s">
        <v>11</v>
      </c>
      <c r="G2201" s="313"/>
      <c r="H2201" s="313"/>
      <c r="I2201" s="313"/>
      <c r="J2201" s="313"/>
      <c r="K2201" s="313"/>
      <c r="L2201" s="313"/>
      <c r="M2201" s="313"/>
      <c r="N2201" s="313"/>
      <c r="O2201" s="313"/>
      <c r="P2201" s="313"/>
      <c r="Q2201" s="313"/>
      <c r="R2201" s="313">
        <v>254</v>
      </c>
      <c r="S2201" s="313">
        <v>0</v>
      </c>
      <c r="T2201" s="313">
        <v>559</v>
      </c>
    </row>
    <row r="2202" spans="1:20" ht="15" customHeight="1">
      <c r="A2202" s="313" t="s">
        <v>331</v>
      </c>
      <c r="B2202" s="313" t="s">
        <v>259</v>
      </c>
      <c r="C2202" s="313" t="s">
        <v>7</v>
      </c>
      <c r="D2202" s="313" t="s">
        <v>449</v>
      </c>
      <c r="E2202" s="313" t="s">
        <v>13</v>
      </c>
      <c r="F2202" s="313" t="s">
        <v>11</v>
      </c>
      <c r="G2202" s="313" t="s">
        <v>449</v>
      </c>
      <c r="H2202" s="313" t="s">
        <v>480</v>
      </c>
      <c r="I2202" s="313" t="s">
        <v>251</v>
      </c>
      <c r="J2202" s="313"/>
      <c r="K2202" s="313" t="s">
        <v>339</v>
      </c>
      <c r="L2202" s="313" t="s">
        <v>410</v>
      </c>
      <c r="M2202" s="313" t="s">
        <v>48</v>
      </c>
      <c r="N2202" s="313"/>
      <c r="O2202" s="313" t="s">
        <v>341</v>
      </c>
      <c r="P2202" s="313" t="s">
        <v>342</v>
      </c>
      <c r="Q2202" s="313" t="s">
        <v>343</v>
      </c>
      <c r="R2202" s="313">
        <v>559</v>
      </c>
      <c r="S2202" s="313"/>
      <c r="T2202" s="313"/>
    </row>
    <row r="2203" spans="1:20" ht="15" customHeight="1">
      <c r="A2203" s="313" t="s">
        <v>331</v>
      </c>
      <c r="B2203" s="313" t="s">
        <v>266</v>
      </c>
      <c r="C2203" s="313" t="s">
        <v>7</v>
      </c>
      <c r="D2203" s="313" t="s">
        <v>449</v>
      </c>
      <c r="E2203" s="313" t="s">
        <v>13</v>
      </c>
      <c r="F2203" s="313" t="s">
        <v>11</v>
      </c>
      <c r="G2203" s="313"/>
      <c r="H2203" s="313"/>
      <c r="I2203" s="313"/>
      <c r="J2203" s="313"/>
      <c r="K2203" s="313"/>
      <c r="L2203" s="313"/>
      <c r="M2203" s="313"/>
      <c r="N2203" s="313"/>
      <c r="O2203" s="313"/>
      <c r="P2203" s="313"/>
      <c r="Q2203" s="313"/>
      <c r="R2203" s="313">
        <v>305</v>
      </c>
      <c r="S2203" s="313">
        <v>0</v>
      </c>
      <c r="T2203" s="313">
        <v>559</v>
      </c>
    </row>
    <row r="2204" spans="1:20" ht="15" customHeight="1">
      <c r="A2204" s="313" t="s">
        <v>331</v>
      </c>
      <c r="B2204" s="313" t="s">
        <v>265</v>
      </c>
      <c r="C2204" s="313" t="s">
        <v>7</v>
      </c>
      <c r="D2204" s="313" t="s">
        <v>449</v>
      </c>
      <c r="E2204" s="313" t="s">
        <v>13</v>
      </c>
      <c r="F2204" s="313" t="s">
        <v>11</v>
      </c>
      <c r="G2204" s="313"/>
      <c r="H2204" s="313"/>
      <c r="I2204" s="313"/>
      <c r="J2204" s="313"/>
      <c r="K2204" s="313"/>
      <c r="L2204" s="313"/>
      <c r="M2204" s="313"/>
      <c r="N2204" s="313"/>
      <c r="O2204" s="313"/>
      <c r="P2204" s="313"/>
      <c r="Q2204" s="313"/>
      <c r="R2204" s="313">
        <v>305</v>
      </c>
      <c r="S2204" s="313">
        <v>0</v>
      </c>
      <c r="T2204" s="313">
        <v>559</v>
      </c>
    </row>
    <row r="2205" spans="1:20" ht="15" customHeight="1">
      <c r="A2205" s="313" t="s">
        <v>331</v>
      </c>
      <c r="B2205" s="313" t="s">
        <v>258</v>
      </c>
      <c r="C2205" s="313" t="s">
        <v>7</v>
      </c>
      <c r="D2205" s="313" t="s">
        <v>449</v>
      </c>
      <c r="E2205" s="313" t="s">
        <v>13</v>
      </c>
      <c r="F2205" s="313" t="s">
        <v>11</v>
      </c>
      <c r="G2205" s="313"/>
      <c r="H2205" s="313"/>
      <c r="I2205" s="313"/>
      <c r="J2205" s="313"/>
      <c r="K2205" s="313"/>
      <c r="L2205" s="313"/>
      <c r="M2205" s="313"/>
      <c r="N2205" s="313"/>
      <c r="O2205" s="313"/>
      <c r="P2205" s="313"/>
      <c r="Q2205" s="313"/>
      <c r="R2205" s="313">
        <v>719</v>
      </c>
      <c r="S2205" s="313"/>
      <c r="T2205" s="313"/>
    </row>
    <row r="2206" spans="1:20" ht="15" customHeight="1">
      <c r="A2206" s="313" t="s">
        <v>331</v>
      </c>
      <c r="B2206" s="313" t="s">
        <v>271</v>
      </c>
      <c r="C2206" s="313" t="s">
        <v>7</v>
      </c>
      <c r="D2206" s="313" t="s">
        <v>449</v>
      </c>
      <c r="E2206" s="313" t="s">
        <v>13</v>
      </c>
      <c r="F2206" s="313" t="s">
        <v>11</v>
      </c>
      <c r="G2206" s="313"/>
      <c r="H2206" s="313"/>
      <c r="I2206" s="313"/>
      <c r="J2206" s="313"/>
      <c r="K2206" s="313"/>
      <c r="L2206" s="313"/>
      <c r="M2206" s="313"/>
      <c r="N2206" s="313"/>
      <c r="O2206" s="313"/>
      <c r="P2206" s="313"/>
      <c r="Q2206" s="313"/>
      <c r="R2206" s="313">
        <v>15.9</v>
      </c>
      <c r="S2206" s="313">
        <v>0</v>
      </c>
      <c r="T2206" s="313">
        <v>47.6</v>
      </c>
    </row>
    <row r="2207" spans="1:20" ht="15" customHeight="1">
      <c r="A2207" s="313" t="s">
        <v>331</v>
      </c>
      <c r="B2207" s="313" t="s">
        <v>270</v>
      </c>
      <c r="C2207" s="313" t="s">
        <v>7</v>
      </c>
      <c r="D2207" s="313" t="s">
        <v>449</v>
      </c>
      <c r="E2207" s="313" t="s">
        <v>13</v>
      </c>
      <c r="F2207" s="313" t="s">
        <v>11</v>
      </c>
      <c r="G2207" s="313"/>
      <c r="H2207" s="313"/>
      <c r="I2207" s="313"/>
      <c r="J2207" s="313"/>
      <c r="K2207" s="313"/>
      <c r="L2207" s="313"/>
      <c r="M2207" s="313"/>
      <c r="N2207" s="313"/>
      <c r="O2207" s="313"/>
      <c r="P2207" s="313"/>
      <c r="Q2207" s="313"/>
      <c r="R2207" s="313">
        <v>47.6</v>
      </c>
      <c r="S2207" s="313"/>
      <c r="T2207" s="313"/>
    </row>
    <row r="2208" spans="1:20" ht="15" customHeight="1">
      <c r="A2208" s="313" t="s">
        <v>331</v>
      </c>
      <c r="B2208" s="313" t="s">
        <v>273</v>
      </c>
      <c r="C2208" s="313" t="s">
        <v>7</v>
      </c>
      <c r="D2208" s="313" t="s">
        <v>449</v>
      </c>
      <c r="E2208" s="313" t="s">
        <v>13</v>
      </c>
      <c r="F2208" s="313" t="s">
        <v>11</v>
      </c>
      <c r="G2208" s="313"/>
      <c r="H2208" s="313"/>
      <c r="I2208" s="313"/>
      <c r="J2208" s="313"/>
      <c r="K2208" s="313"/>
      <c r="L2208" s="313"/>
      <c r="M2208" s="313"/>
      <c r="N2208" s="313"/>
      <c r="O2208" s="313"/>
      <c r="P2208" s="313"/>
      <c r="Q2208" s="313"/>
      <c r="R2208" s="313">
        <v>15.9</v>
      </c>
      <c r="S2208" s="313">
        <v>0</v>
      </c>
      <c r="T2208" s="313">
        <v>47.6</v>
      </c>
    </row>
    <row r="2209" spans="1:20" ht="15" customHeight="1">
      <c r="A2209" s="313" t="s">
        <v>331</v>
      </c>
      <c r="B2209" s="313" t="s">
        <v>275</v>
      </c>
      <c r="C2209" s="313" t="s">
        <v>7</v>
      </c>
      <c r="D2209" s="313" t="s">
        <v>449</v>
      </c>
      <c r="E2209" s="313" t="s">
        <v>13</v>
      </c>
      <c r="F2209" s="313" t="s">
        <v>11</v>
      </c>
      <c r="G2209" s="313"/>
      <c r="H2209" s="313"/>
      <c r="I2209" s="313"/>
      <c r="J2209" s="313"/>
      <c r="K2209" s="313"/>
      <c r="L2209" s="313"/>
      <c r="M2209" s="313"/>
      <c r="N2209" s="313"/>
      <c r="O2209" s="313"/>
      <c r="P2209" s="313"/>
      <c r="Q2209" s="313"/>
      <c r="R2209" s="313">
        <v>15.9</v>
      </c>
      <c r="S2209" s="313">
        <v>0</v>
      </c>
      <c r="T2209" s="313">
        <v>47.6</v>
      </c>
    </row>
    <row r="2210" spans="1:20" ht="15" customHeight="1">
      <c r="A2210" s="313" t="s">
        <v>331</v>
      </c>
      <c r="B2210" s="313" t="s">
        <v>269</v>
      </c>
      <c r="C2210" s="313" t="s">
        <v>7</v>
      </c>
      <c r="D2210" s="313" t="s">
        <v>449</v>
      </c>
      <c r="E2210" s="313" t="s">
        <v>13</v>
      </c>
      <c r="F2210" s="313" t="s">
        <v>11</v>
      </c>
      <c r="G2210" s="313" t="s">
        <v>449</v>
      </c>
      <c r="H2210" s="313" t="s">
        <v>481</v>
      </c>
      <c r="I2210" s="313" t="s">
        <v>251</v>
      </c>
      <c r="J2210" s="313"/>
      <c r="K2210" s="313" t="s">
        <v>339</v>
      </c>
      <c r="L2210" s="313" t="s">
        <v>412</v>
      </c>
      <c r="M2210" s="313" t="s">
        <v>48</v>
      </c>
      <c r="N2210" s="313"/>
      <c r="O2210" s="313" t="s">
        <v>341</v>
      </c>
      <c r="P2210" s="313" t="s">
        <v>342</v>
      </c>
      <c r="Q2210" s="313" t="s">
        <v>343</v>
      </c>
      <c r="R2210" s="313">
        <v>47.6</v>
      </c>
      <c r="S2210" s="313"/>
      <c r="T2210" s="313"/>
    </row>
    <row r="2211" spans="1:20" ht="15" customHeight="1">
      <c r="A2211" s="313" t="s">
        <v>331</v>
      </c>
      <c r="B2211" s="313" t="s">
        <v>278</v>
      </c>
      <c r="C2211" s="313" t="s">
        <v>7</v>
      </c>
      <c r="D2211" s="313" t="s">
        <v>449</v>
      </c>
      <c r="E2211" s="313" t="s">
        <v>13</v>
      </c>
      <c r="F2211" s="313" t="s">
        <v>11</v>
      </c>
      <c r="G2211" s="313" t="s">
        <v>449</v>
      </c>
      <c r="H2211" s="313" t="s">
        <v>482</v>
      </c>
      <c r="I2211" s="313" t="s">
        <v>251</v>
      </c>
      <c r="J2211" s="313"/>
      <c r="K2211" s="313" t="s">
        <v>339</v>
      </c>
      <c r="L2211" s="313" t="s">
        <v>414</v>
      </c>
      <c r="M2211" s="313" t="s">
        <v>48</v>
      </c>
      <c r="N2211" s="313"/>
      <c r="O2211" s="313" t="s">
        <v>341</v>
      </c>
      <c r="P2211" s="313" t="s">
        <v>342</v>
      </c>
      <c r="Q2211" s="313" t="s">
        <v>343</v>
      </c>
      <c r="R2211" s="313">
        <v>65.099999999999994</v>
      </c>
      <c r="S2211" s="313"/>
      <c r="T2211" s="313"/>
    </row>
    <row r="2212" spans="1:20" ht="15" customHeight="1">
      <c r="A2212" s="313" t="s">
        <v>331</v>
      </c>
      <c r="B2212" s="313" t="s">
        <v>277</v>
      </c>
      <c r="C2212" s="313" t="s">
        <v>7</v>
      </c>
      <c r="D2212" s="313" t="s">
        <v>449</v>
      </c>
      <c r="E2212" s="313" t="s">
        <v>13</v>
      </c>
      <c r="F2212" s="313" t="s">
        <v>11</v>
      </c>
      <c r="G2212" s="313"/>
      <c r="H2212" s="313"/>
      <c r="I2212" s="313"/>
      <c r="J2212" s="313"/>
      <c r="K2212" s="313"/>
      <c r="L2212" s="313"/>
      <c r="M2212" s="313"/>
      <c r="N2212" s="313"/>
      <c r="O2212" s="313"/>
      <c r="P2212" s="313"/>
      <c r="Q2212" s="313"/>
      <c r="R2212" s="313">
        <v>113</v>
      </c>
      <c r="S2212" s="313"/>
      <c r="T2212" s="313"/>
    </row>
    <row r="2213" spans="1:20" ht="15" customHeight="1">
      <c r="A2213" s="313" t="s">
        <v>331</v>
      </c>
      <c r="B2213" s="313" t="s">
        <v>280</v>
      </c>
      <c r="C2213" s="313" t="s">
        <v>7</v>
      </c>
      <c r="D2213" s="313" t="s">
        <v>449</v>
      </c>
      <c r="E2213" s="313" t="s">
        <v>13</v>
      </c>
      <c r="F2213" s="313" t="s">
        <v>11</v>
      </c>
      <c r="G2213" s="313"/>
      <c r="H2213" s="313"/>
      <c r="I2213" s="313"/>
      <c r="J2213" s="313"/>
      <c r="K2213" s="313"/>
      <c r="L2213" s="313"/>
      <c r="M2213" s="313"/>
      <c r="N2213" s="313"/>
      <c r="O2213" s="313"/>
      <c r="P2213" s="313"/>
      <c r="Q2213" s="313"/>
      <c r="R2213" s="313">
        <v>47.8</v>
      </c>
      <c r="S2213" s="313"/>
      <c r="T2213" s="313"/>
    </row>
    <row r="2214" spans="1:20" ht="15" customHeight="1">
      <c r="A2214" s="313" t="s">
        <v>331</v>
      </c>
      <c r="B2214" s="313" t="s">
        <v>282</v>
      </c>
      <c r="C2214" s="313" t="s">
        <v>7</v>
      </c>
      <c r="D2214" s="313" t="s">
        <v>449</v>
      </c>
      <c r="E2214" s="313" t="s">
        <v>13</v>
      </c>
      <c r="F2214" s="313" t="s">
        <v>11</v>
      </c>
      <c r="G2214" s="313" t="s">
        <v>449</v>
      </c>
      <c r="H2214" s="313" t="s">
        <v>483</v>
      </c>
      <c r="I2214" s="313" t="s">
        <v>251</v>
      </c>
      <c r="J2214" s="313"/>
      <c r="K2214" s="313" t="s">
        <v>339</v>
      </c>
      <c r="L2214" s="313" t="s">
        <v>416</v>
      </c>
      <c r="M2214" s="313" t="s">
        <v>48</v>
      </c>
      <c r="N2214" s="313"/>
      <c r="O2214" s="313" t="s">
        <v>341</v>
      </c>
      <c r="P2214" s="313" t="s">
        <v>342</v>
      </c>
      <c r="Q2214" s="313" t="s">
        <v>343</v>
      </c>
      <c r="R2214" s="313">
        <v>47.8</v>
      </c>
      <c r="S2214" s="313"/>
      <c r="T2214" s="313"/>
    </row>
    <row r="2215" spans="1:20" ht="15" customHeight="1">
      <c r="A2215" s="313" t="s">
        <v>331</v>
      </c>
      <c r="B2215" s="313" t="s">
        <v>283</v>
      </c>
      <c r="C2215" s="313" t="s">
        <v>7</v>
      </c>
      <c r="D2215" s="313" t="s">
        <v>449</v>
      </c>
      <c r="E2215" s="313" t="s">
        <v>13</v>
      </c>
      <c r="F2215" s="313" t="s">
        <v>11</v>
      </c>
      <c r="G2215" s="313"/>
      <c r="H2215" s="313"/>
      <c r="I2215" s="313"/>
      <c r="J2215" s="313"/>
      <c r="K2215" s="313"/>
      <c r="L2215" s="313"/>
      <c r="M2215" s="313"/>
      <c r="N2215" s="313"/>
      <c r="O2215" s="313"/>
      <c r="P2215" s="313"/>
      <c r="Q2215" s="313"/>
      <c r="R2215" s="313">
        <v>47.8</v>
      </c>
      <c r="S2215" s="313"/>
      <c r="T2215" s="313"/>
    </row>
    <row r="2216" spans="1:20" ht="15" customHeight="1">
      <c r="A2216" s="313" t="s">
        <v>331</v>
      </c>
      <c r="B2216" s="313" t="s">
        <v>246</v>
      </c>
      <c r="C2216" s="313" t="s">
        <v>7</v>
      </c>
      <c r="D2216" s="313" t="s">
        <v>449</v>
      </c>
      <c r="E2216" s="313" t="s">
        <v>13</v>
      </c>
      <c r="F2216" s="313" t="s">
        <v>11</v>
      </c>
      <c r="G2216" s="313"/>
      <c r="H2216" s="313"/>
      <c r="I2216" s="313"/>
      <c r="J2216" s="313"/>
      <c r="K2216" s="313"/>
      <c r="L2216" s="313"/>
      <c r="M2216" s="313"/>
      <c r="N2216" s="313"/>
      <c r="O2216" s="313"/>
      <c r="P2216" s="313"/>
      <c r="Q2216" s="313"/>
      <c r="R2216" s="313">
        <v>26.9</v>
      </c>
      <c r="S2216" s="313"/>
      <c r="T2216" s="313"/>
    </row>
    <row r="2217" spans="1:20" ht="15" customHeight="1">
      <c r="A2217" s="313" t="s">
        <v>331</v>
      </c>
      <c r="B2217" s="313" t="s">
        <v>248</v>
      </c>
      <c r="C2217" s="313" t="s">
        <v>7</v>
      </c>
      <c r="D2217" s="313" t="s">
        <v>449</v>
      </c>
      <c r="E2217" s="313" t="s">
        <v>13</v>
      </c>
      <c r="F2217" s="313" t="s">
        <v>11</v>
      </c>
      <c r="G2217" s="313"/>
      <c r="H2217" s="313"/>
      <c r="I2217" s="313"/>
      <c r="J2217" s="313"/>
      <c r="K2217" s="313"/>
      <c r="L2217" s="313"/>
      <c r="M2217" s="313"/>
      <c r="N2217" s="313"/>
      <c r="O2217" s="313"/>
      <c r="P2217" s="313"/>
      <c r="Q2217" s="313"/>
      <c r="R2217" s="313">
        <v>428</v>
      </c>
      <c r="S2217" s="313"/>
      <c r="T2217" s="313"/>
    </row>
    <row r="2218" spans="1:20" ht="15" customHeight="1">
      <c r="A2218" s="313" t="s">
        <v>331</v>
      </c>
      <c r="B2218" s="313" t="s">
        <v>253</v>
      </c>
      <c r="C2218" s="313" t="s">
        <v>7</v>
      </c>
      <c r="D2218" s="313" t="s">
        <v>449</v>
      </c>
      <c r="E2218" s="313" t="s">
        <v>13</v>
      </c>
      <c r="F2218" s="313" t="s">
        <v>11</v>
      </c>
      <c r="G2218" s="313"/>
      <c r="H2218" s="313"/>
      <c r="I2218" s="313"/>
      <c r="J2218" s="313"/>
      <c r="K2218" s="313"/>
      <c r="L2218" s="313"/>
      <c r="M2218" s="313"/>
      <c r="N2218" s="313"/>
      <c r="O2218" s="313"/>
      <c r="P2218" s="313"/>
      <c r="Q2218" s="313"/>
      <c r="R2218" s="313">
        <v>455</v>
      </c>
      <c r="S2218" s="313"/>
      <c r="T2218" s="313"/>
    </row>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8064A2"/>
  </sheetPr>
  <dimension ref="A1:AA2218"/>
  <sheetViews>
    <sheetView tabSelected="1" workbookViewId="0">
      <selection activeCell="Z1" sqref="Z1"/>
    </sheetView>
  </sheetViews>
  <sheetFormatPr baseColWidth="10" defaultColWidth="8.88671875" defaultRowHeight="14.4"/>
  <cols>
    <col min="1" max="27" width="10.77734375" customWidth="1"/>
  </cols>
  <sheetData>
    <row r="1" spans="1:27" ht="15" customHeight="1">
      <c r="A1" s="322" t="s">
        <v>1017</v>
      </c>
      <c r="B1" s="322" t="s">
        <v>1018</v>
      </c>
      <c r="C1" s="322" t="s">
        <v>178</v>
      </c>
      <c r="D1" s="322" t="s">
        <v>180</v>
      </c>
      <c r="E1" s="322" t="s">
        <v>182</v>
      </c>
      <c r="F1" s="322" t="s">
        <v>183</v>
      </c>
      <c r="G1" s="322" t="s">
        <v>185</v>
      </c>
      <c r="H1" s="322" t="s">
        <v>188</v>
      </c>
      <c r="I1" s="322" t="s">
        <v>190</v>
      </c>
      <c r="J1" s="322" t="s">
        <v>192</v>
      </c>
      <c r="K1" s="322" t="s">
        <v>194</v>
      </c>
      <c r="L1" s="322" t="s">
        <v>197</v>
      </c>
      <c r="M1" s="322" t="s">
        <v>199</v>
      </c>
      <c r="N1" s="322" t="s">
        <v>201</v>
      </c>
      <c r="O1" s="322" t="s">
        <v>204</v>
      </c>
      <c r="P1" s="322" t="s">
        <v>208</v>
      </c>
      <c r="Q1" s="322" t="s">
        <v>80</v>
      </c>
      <c r="R1" s="322" t="s">
        <v>1019</v>
      </c>
      <c r="S1" s="322" t="s">
        <v>1020</v>
      </c>
      <c r="T1" s="322" t="s">
        <v>1021</v>
      </c>
      <c r="U1" s="322" t="s">
        <v>1022</v>
      </c>
      <c r="V1" s="322" t="s">
        <v>1023</v>
      </c>
      <c r="W1" s="322" t="s">
        <v>1024</v>
      </c>
      <c r="X1" s="322" t="s">
        <v>1025</v>
      </c>
      <c r="Y1" s="322" t="s">
        <v>1026</v>
      </c>
      <c r="Z1" s="322" t="s">
        <v>1027</v>
      </c>
      <c r="AA1" s="322" t="s">
        <v>1028</v>
      </c>
    </row>
    <row r="2" spans="1:27" ht="15" customHeight="1">
      <c r="A2" s="313" t="s">
        <v>223</v>
      </c>
      <c r="B2" s="313" t="s">
        <v>327</v>
      </c>
      <c r="C2" s="313" t="s">
        <v>7</v>
      </c>
      <c r="D2" s="313" t="s">
        <v>337</v>
      </c>
      <c r="E2" s="313" t="s">
        <v>13</v>
      </c>
      <c r="F2" s="313" t="s">
        <v>11</v>
      </c>
      <c r="G2" s="313"/>
      <c r="H2" s="313"/>
      <c r="I2" s="313"/>
      <c r="J2" s="313"/>
      <c r="K2" s="313"/>
      <c r="L2" s="313"/>
      <c r="M2" s="313"/>
      <c r="N2" s="313"/>
      <c r="O2" s="313"/>
      <c r="P2" s="313"/>
      <c r="Q2" s="313"/>
      <c r="R2" s="313">
        <v>505</v>
      </c>
      <c r="S2" s="313"/>
      <c r="T2" s="313"/>
      <c r="U2" s="313"/>
      <c r="V2" s="313"/>
      <c r="W2" s="313"/>
      <c r="X2" s="313">
        <v>0</v>
      </c>
      <c r="Y2" s="313">
        <v>500000000</v>
      </c>
      <c r="Z2" s="313"/>
      <c r="AA2" s="313" t="s">
        <v>1029</v>
      </c>
    </row>
    <row r="3" spans="1:27" ht="15" customHeight="1">
      <c r="A3" s="313" t="s">
        <v>223</v>
      </c>
      <c r="B3" s="313" t="s">
        <v>314</v>
      </c>
      <c r="C3" s="313" t="s">
        <v>7</v>
      </c>
      <c r="D3" s="313" t="s">
        <v>337</v>
      </c>
      <c r="E3" s="313" t="s">
        <v>13</v>
      </c>
      <c r="F3" s="313" t="s">
        <v>11</v>
      </c>
      <c r="G3" s="313"/>
      <c r="H3" s="313"/>
      <c r="I3" s="313"/>
      <c r="J3" s="313"/>
      <c r="K3" s="313"/>
      <c r="L3" s="313"/>
      <c r="M3" s="313"/>
      <c r="N3" s="313"/>
      <c r="O3" s="313"/>
      <c r="P3" s="313"/>
      <c r="Q3" s="313"/>
      <c r="R3" s="313">
        <v>1360</v>
      </c>
      <c r="S3" s="313"/>
      <c r="T3" s="313"/>
      <c r="U3" s="313"/>
      <c r="V3" s="313"/>
      <c r="W3" s="313"/>
      <c r="X3" s="313">
        <v>0</v>
      </c>
      <c r="Y3" s="313">
        <v>500000000</v>
      </c>
      <c r="Z3" s="313"/>
      <c r="AA3" s="313" t="s">
        <v>1029</v>
      </c>
    </row>
    <row r="4" spans="1:27" ht="15" customHeight="1">
      <c r="A4" s="313" t="s">
        <v>223</v>
      </c>
      <c r="B4" s="313" t="s">
        <v>315</v>
      </c>
      <c r="C4" s="313" t="s">
        <v>7</v>
      </c>
      <c r="D4" s="313" t="s">
        <v>337</v>
      </c>
      <c r="E4" s="313" t="s">
        <v>13</v>
      </c>
      <c r="F4" s="313" t="s">
        <v>11</v>
      </c>
      <c r="G4" s="313"/>
      <c r="H4" s="313"/>
      <c r="I4" s="313"/>
      <c r="J4" s="313"/>
      <c r="K4" s="313"/>
      <c r="L4" s="313"/>
      <c r="M4" s="313"/>
      <c r="N4" s="313"/>
      <c r="O4" s="313"/>
      <c r="P4" s="313"/>
      <c r="Q4" s="313"/>
      <c r="R4" s="313">
        <v>1360</v>
      </c>
      <c r="S4" s="313"/>
      <c r="T4" s="313"/>
      <c r="U4" s="313"/>
      <c r="V4" s="313"/>
      <c r="W4" s="313"/>
      <c r="X4" s="313">
        <v>0</v>
      </c>
      <c r="Y4" s="313">
        <v>500000000</v>
      </c>
      <c r="Z4" s="313"/>
      <c r="AA4" s="313" t="s">
        <v>1029</v>
      </c>
    </row>
    <row r="5" spans="1:27" ht="15" customHeight="1">
      <c r="A5" s="313" t="s">
        <v>223</v>
      </c>
      <c r="B5" s="313" t="s">
        <v>317</v>
      </c>
      <c r="C5" s="313" t="s">
        <v>7</v>
      </c>
      <c r="D5" s="313" t="s">
        <v>337</v>
      </c>
      <c r="E5" s="313" t="s">
        <v>13</v>
      </c>
      <c r="F5" s="313" t="s">
        <v>11</v>
      </c>
      <c r="G5" s="313"/>
      <c r="H5" s="313"/>
      <c r="I5" s="313"/>
      <c r="J5" s="313"/>
      <c r="K5" s="313"/>
      <c r="L5" s="313"/>
      <c r="M5" s="313"/>
      <c r="N5" s="313"/>
      <c r="O5" s="313"/>
      <c r="P5" s="313"/>
      <c r="Q5" s="313"/>
      <c r="R5" s="313">
        <v>47.5</v>
      </c>
      <c r="S5" s="313">
        <v>0</v>
      </c>
      <c r="T5" s="313">
        <v>94.9</v>
      </c>
      <c r="U5" s="313"/>
      <c r="V5" s="313"/>
      <c r="W5" s="313"/>
      <c r="X5" s="313">
        <v>0</v>
      </c>
      <c r="Y5" s="313">
        <v>500000000</v>
      </c>
      <c r="Z5" s="313"/>
      <c r="AA5" s="313" t="s">
        <v>1030</v>
      </c>
    </row>
    <row r="6" spans="1:27" ht="15" customHeight="1">
      <c r="A6" s="313" t="s">
        <v>223</v>
      </c>
      <c r="B6" s="313" t="s">
        <v>318</v>
      </c>
      <c r="C6" s="313" t="s">
        <v>7</v>
      </c>
      <c r="D6" s="313" t="s">
        <v>337</v>
      </c>
      <c r="E6" s="313" t="s">
        <v>13</v>
      </c>
      <c r="F6" s="313" t="s">
        <v>11</v>
      </c>
      <c r="G6" s="313"/>
      <c r="H6" s="313"/>
      <c r="I6" s="313"/>
      <c r="J6" s="313"/>
      <c r="K6" s="313"/>
      <c r="L6" s="313"/>
      <c r="M6" s="313"/>
      <c r="N6" s="313"/>
      <c r="O6" s="313"/>
      <c r="P6" s="313"/>
      <c r="Q6" s="313"/>
      <c r="R6" s="313">
        <v>47.5</v>
      </c>
      <c r="S6" s="313">
        <v>0</v>
      </c>
      <c r="T6" s="313">
        <v>94.9</v>
      </c>
      <c r="U6" s="313"/>
      <c r="V6" s="313"/>
      <c r="W6" s="313"/>
      <c r="X6" s="313">
        <v>0</v>
      </c>
      <c r="Y6" s="313">
        <v>500000000</v>
      </c>
      <c r="Z6" s="313"/>
      <c r="AA6" s="313" t="s">
        <v>1030</v>
      </c>
    </row>
    <row r="7" spans="1:27" ht="15" customHeight="1">
      <c r="A7" s="313" t="s">
        <v>223</v>
      </c>
      <c r="B7" s="313" t="s">
        <v>313</v>
      </c>
      <c r="C7" s="313" t="s">
        <v>7</v>
      </c>
      <c r="D7" s="313" t="s">
        <v>337</v>
      </c>
      <c r="E7" s="313" t="s">
        <v>13</v>
      </c>
      <c r="F7" s="313" t="s">
        <v>11</v>
      </c>
      <c r="G7" s="313"/>
      <c r="H7" s="313"/>
      <c r="I7" s="313"/>
      <c r="J7" s="313"/>
      <c r="K7" s="313"/>
      <c r="L7" s="313"/>
      <c r="M7" s="313"/>
      <c r="N7" s="313"/>
      <c r="O7" s="313"/>
      <c r="P7" s="313"/>
      <c r="Q7" s="313"/>
      <c r="R7" s="313">
        <v>1450</v>
      </c>
      <c r="S7" s="313"/>
      <c r="T7" s="313"/>
      <c r="U7" s="313"/>
      <c r="V7" s="313"/>
      <c r="W7" s="313"/>
      <c r="X7" s="313">
        <v>0</v>
      </c>
      <c r="Y7" s="313">
        <v>500000000</v>
      </c>
      <c r="Z7" s="313"/>
      <c r="AA7" s="313" t="s">
        <v>1029</v>
      </c>
    </row>
    <row r="8" spans="1:27" ht="15" customHeight="1">
      <c r="A8" s="313" t="s">
        <v>223</v>
      </c>
      <c r="B8" s="313" t="s">
        <v>316</v>
      </c>
      <c r="C8" s="313" t="s">
        <v>7</v>
      </c>
      <c r="D8" s="313" t="s">
        <v>337</v>
      </c>
      <c r="E8" s="313" t="s">
        <v>13</v>
      </c>
      <c r="F8" s="313" t="s">
        <v>11</v>
      </c>
      <c r="G8" s="313"/>
      <c r="H8" s="313"/>
      <c r="I8" s="313"/>
      <c r="J8" s="313"/>
      <c r="K8" s="313"/>
      <c r="L8" s="313"/>
      <c r="M8" s="313"/>
      <c r="N8" s="313"/>
      <c r="O8" s="313"/>
      <c r="P8" s="313"/>
      <c r="Q8" s="313"/>
      <c r="R8" s="313">
        <v>94.9</v>
      </c>
      <c r="S8" s="313"/>
      <c r="T8" s="313"/>
      <c r="U8" s="313"/>
      <c r="V8" s="313"/>
      <c r="W8" s="313"/>
      <c r="X8" s="313">
        <v>0</v>
      </c>
      <c r="Y8" s="313">
        <v>500000000</v>
      </c>
      <c r="Z8" s="313"/>
      <c r="AA8" s="313" t="s">
        <v>1029</v>
      </c>
    </row>
    <row r="9" spans="1:27" ht="15" customHeight="1">
      <c r="A9" s="313" t="s">
        <v>223</v>
      </c>
      <c r="B9" s="313" t="s">
        <v>312</v>
      </c>
      <c r="C9" s="313" t="s">
        <v>7</v>
      </c>
      <c r="D9" s="313" t="s">
        <v>337</v>
      </c>
      <c r="E9" s="313" t="s">
        <v>13</v>
      </c>
      <c r="F9" s="313" t="s">
        <v>11</v>
      </c>
      <c r="G9" s="313"/>
      <c r="H9" s="313"/>
      <c r="I9" s="313"/>
      <c r="J9" s="313"/>
      <c r="K9" s="313"/>
      <c r="L9" s="313"/>
      <c r="M9" s="313"/>
      <c r="N9" s="313"/>
      <c r="O9" s="313"/>
      <c r="P9" s="313"/>
      <c r="Q9" s="313"/>
      <c r="R9" s="313">
        <v>2960</v>
      </c>
      <c r="S9" s="313"/>
      <c r="T9" s="313"/>
      <c r="U9" s="313"/>
      <c r="V9" s="313"/>
      <c r="W9" s="313"/>
      <c r="X9" s="313">
        <v>0</v>
      </c>
      <c r="Y9" s="313">
        <v>500000000</v>
      </c>
      <c r="Z9" s="313"/>
      <c r="AA9" s="313" t="s">
        <v>1029</v>
      </c>
    </row>
    <row r="10" spans="1:27" ht="15" customHeight="1">
      <c r="A10" s="313" t="s">
        <v>223</v>
      </c>
      <c r="B10" s="313" t="s">
        <v>326</v>
      </c>
      <c r="C10" s="313" t="s">
        <v>7</v>
      </c>
      <c r="D10" s="313" t="s">
        <v>337</v>
      </c>
      <c r="E10" s="313" t="s">
        <v>13</v>
      </c>
      <c r="F10" s="313" t="s">
        <v>11</v>
      </c>
      <c r="G10" s="313"/>
      <c r="H10" s="313"/>
      <c r="I10" s="313"/>
      <c r="J10" s="313"/>
      <c r="K10" s="313"/>
      <c r="L10" s="313"/>
      <c r="M10" s="313"/>
      <c r="N10" s="313"/>
      <c r="O10" s="313"/>
      <c r="P10" s="313"/>
      <c r="Q10" s="313"/>
      <c r="R10" s="313">
        <v>1500</v>
      </c>
      <c r="S10" s="313"/>
      <c r="T10" s="313"/>
      <c r="U10" s="313"/>
      <c r="V10" s="313"/>
      <c r="W10" s="313"/>
      <c r="X10" s="313">
        <v>0</v>
      </c>
      <c r="Y10" s="313">
        <v>500000000</v>
      </c>
      <c r="Z10" s="313"/>
      <c r="AA10" s="313" t="s">
        <v>1029</v>
      </c>
    </row>
    <row r="11" spans="1:27" ht="15" customHeight="1">
      <c r="A11" s="313" t="s">
        <v>223</v>
      </c>
      <c r="B11" s="313" t="s">
        <v>332</v>
      </c>
      <c r="C11" s="313" t="s">
        <v>7</v>
      </c>
      <c r="D11" s="313" t="s">
        <v>337</v>
      </c>
      <c r="E11" s="313" t="s">
        <v>13</v>
      </c>
      <c r="F11" s="313" t="s">
        <v>11</v>
      </c>
      <c r="G11" s="313"/>
      <c r="H11" s="313"/>
      <c r="I11" s="313"/>
      <c r="J11" s="313"/>
      <c r="K11" s="313"/>
      <c r="L11" s="313"/>
      <c r="M11" s="313"/>
      <c r="N11" s="313"/>
      <c r="O11" s="313"/>
      <c r="P11" s="313"/>
      <c r="Q11" s="313"/>
      <c r="R11" s="313">
        <v>2650</v>
      </c>
      <c r="S11" s="313"/>
      <c r="T11" s="313"/>
      <c r="U11" s="313"/>
      <c r="V11" s="313"/>
      <c r="W11" s="313"/>
      <c r="X11" s="313">
        <v>0</v>
      </c>
      <c r="Y11" s="313">
        <v>500000000</v>
      </c>
      <c r="Z11" s="313"/>
      <c r="AA11" s="313" t="s">
        <v>1029</v>
      </c>
    </row>
    <row r="12" spans="1:27" ht="15" customHeight="1">
      <c r="A12" s="313" t="s">
        <v>223</v>
      </c>
      <c r="B12" s="313" t="s">
        <v>305</v>
      </c>
      <c r="C12" s="313" t="s">
        <v>7</v>
      </c>
      <c r="D12" s="313" t="s">
        <v>337</v>
      </c>
      <c r="E12" s="313" t="s">
        <v>13</v>
      </c>
      <c r="F12" s="313" t="s">
        <v>11</v>
      </c>
      <c r="G12" s="313"/>
      <c r="H12" s="313"/>
      <c r="I12" s="313"/>
      <c r="J12" s="313"/>
      <c r="K12" s="313"/>
      <c r="L12" s="313"/>
      <c r="M12" s="313"/>
      <c r="N12" s="313"/>
      <c r="O12" s="313"/>
      <c r="P12" s="313"/>
      <c r="Q12" s="313"/>
      <c r="R12" s="313">
        <v>1990</v>
      </c>
      <c r="S12" s="313"/>
      <c r="T12" s="313"/>
      <c r="U12" s="313"/>
      <c r="V12" s="313"/>
      <c r="W12" s="313"/>
      <c r="X12" s="313">
        <v>0</v>
      </c>
      <c r="Y12" s="313">
        <v>500000000</v>
      </c>
      <c r="Z12" s="313"/>
      <c r="AA12" s="313" t="s">
        <v>1029</v>
      </c>
    </row>
    <row r="13" spans="1:27" ht="15" customHeight="1">
      <c r="A13" s="313" t="s">
        <v>223</v>
      </c>
      <c r="B13" s="313" t="s">
        <v>306</v>
      </c>
      <c r="C13" s="313" t="s">
        <v>7</v>
      </c>
      <c r="D13" s="313" t="s">
        <v>337</v>
      </c>
      <c r="E13" s="313" t="s">
        <v>13</v>
      </c>
      <c r="F13" s="313" t="s">
        <v>11</v>
      </c>
      <c r="G13" s="313"/>
      <c r="H13" s="313"/>
      <c r="I13" s="313"/>
      <c r="J13" s="313"/>
      <c r="K13" s="313"/>
      <c r="L13" s="313"/>
      <c r="M13" s="313"/>
      <c r="N13" s="313"/>
      <c r="O13" s="313"/>
      <c r="P13" s="313"/>
      <c r="Q13" s="313"/>
      <c r="R13" s="313">
        <v>876</v>
      </c>
      <c r="S13" s="313"/>
      <c r="T13" s="313"/>
      <c r="U13" s="313"/>
      <c r="V13" s="313"/>
      <c r="W13" s="313"/>
      <c r="X13" s="313">
        <v>0</v>
      </c>
      <c r="Y13" s="313">
        <v>500000000</v>
      </c>
      <c r="Z13" s="313"/>
      <c r="AA13" s="313" t="s">
        <v>1029</v>
      </c>
    </row>
    <row r="14" spans="1:27" ht="15" customHeight="1">
      <c r="A14" s="313" t="s">
        <v>223</v>
      </c>
      <c r="B14" s="313" t="s">
        <v>307</v>
      </c>
      <c r="C14" s="313" t="s">
        <v>7</v>
      </c>
      <c r="D14" s="313" t="s">
        <v>337</v>
      </c>
      <c r="E14" s="313" t="s">
        <v>13</v>
      </c>
      <c r="F14" s="313" t="s">
        <v>11</v>
      </c>
      <c r="G14" s="313"/>
      <c r="H14" s="313"/>
      <c r="I14" s="313"/>
      <c r="J14" s="313"/>
      <c r="K14" s="313"/>
      <c r="L14" s="313"/>
      <c r="M14" s="313"/>
      <c r="N14" s="313"/>
      <c r="O14" s="313"/>
      <c r="P14" s="313"/>
      <c r="Q14" s="313"/>
      <c r="R14" s="313">
        <v>1120</v>
      </c>
      <c r="S14" s="313"/>
      <c r="T14" s="313"/>
      <c r="U14" s="313"/>
      <c r="V14" s="313"/>
      <c r="W14" s="313"/>
      <c r="X14" s="313">
        <v>0</v>
      </c>
      <c r="Y14" s="313">
        <v>500000000</v>
      </c>
      <c r="Z14" s="313"/>
      <c r="AA14" s="313" t="s">
        <v>1029</v>
      </c>
    </row>
    <row r="15" spans="1:27" ht="15" customHeight="1">
      <c r="A15" s="313" t="s">
        <v>223</v>
      </c>
      <c r="B15" s="313" t="s">
        <v>308</v>
      </c>
      <c r="C15" s="313" t="s">
        <v>7</v>
      </c>
      <c r="D15" s="313" t="s">
        <v>337</v>
      </c>
      <c r="E15" s="313" t="s">
        <v>13</v>
      </c>
      <c r="F15" s="313" t="s">
        <v>11</v>
      </c>
      <c r="G15" s="313"/>
      <c r="H15" s="313"/>
      <c r="I15" s="313"/>
      <c r="J15" s="313"/>
      <c r="K15" s="313"/>
      <c r="L15" s="313"/>
      <c r="M15" s="313"/>
      <c r="N15" s="313"/>
      <c r="O15" s="313"/>
      <c r="P15" s="313"/>
      <c r="Q15" s="313"/>
      <c r="R15" s="313">
        <v>232</v>
      </c>
      <c r="S15" s="313">
        <v>0</v>
      </c>
      <c r="T15" s="313">
        <v>622</v>
      </c>
      <c r="U15" s="313"/>
      <c r="V15" s="313"/>
      <c r="W15" s="313"/>
      <c r="X15" s="313">
        <v>0</v>
      </c>
      <c r="Y15" s="313">
        <v>500000000</v>
      </c>
      <c r="Z15" s="313"/>
      <c r="AA15" s="313" t="s">
        <v>1030</v>
      </c>
    </row>
    <row r="16" spans="1:27" ht="15" customHeight="1">
      <c r="A16" s="313" t="s">
        <v>223</v>
      </c>
      <c r="B16" s="313" t="s">
        <v>309</v>
      </c>
      <c r="C16" s="313" t="s">
        <v>7</v>
      </c>
      <c r="D16" s="313" t="s">
        <v>337</v>
      </c>
      <c r="E16" s="313" t="s">
        <v>13</v>
      </c>
      <c r="F16" s="313" t="s">
        <v>11</v>
      </c>
      <c r="G16" s="313"/>
      <c r="H16" s="313"/>
      <c r="I16" s="313"/>
      <c r="J16" s="313"/>
      <c r="K16" s="313"/>
      <c r="L16" s="313"/>
      <c r="M16" s="313"/>
      <c r="N16" s="313"/>
      <c r="O16" s="313"/>
      <c r="P16" s="313"/>
      <c r="Q16" s="313"/>
      <c r="R16" s="313">
        <v>229</v>
      </c>
      <c r="S16" s="313">
        <v>0</v>
      </c>
      <c r="T16" s="313">
        <v>615</v>
      </c>
      <c r="U16" s="313"/>
      <c r="V16" s="313"/>
      <c r="W16" s="313"/>
      <c r="X16" s="313">
        <v>0</v>
      </c>
      <c r="Y16" s="313">
        <v>500000000</v>
      </c>
      <c r="Z16" s="313"/>
      <c r="AA16" s="313" t="s">
        <v>1030</v>
      </c>
    </row>
    <row r="17" spans="1:27" ht="15" customHeight="1">
      <c r="A17" s="313" t="s">
        <v>223</v>
      </c>
      <c r="B17" s="313" t="s">
        <v>310</v>
      </c>
      <c r="C17" s="313" t="s">
        <v>7</v>
      </c>
      <c r="D17" s="313" t="s">
        <v>337</v>
      </c>
      <c r="E17" s="313" t="s">
        <v>13</v>
      </c>
      <c r="F17" s="313" t="s">
        <v>11</v>
      </c>
      <c r="G17" s="313"/>
      <c r="H17" s="313"/>
      <c r="I17" s="313"/>
      <c r="J17" s="313"/>
      <c r="K17" s="313"/>
      <c r="L17" s="313"/>
      <c r="M17" s="313"/>
      <c r="N17" s="313"/>
      <c r="O17" s="313"/>
      <c r="P17" s="313"/>
      <c r="Q17" s="313"/>
      <c r="R17" s="313">
        <v>431</v>
      </c>
      <c r="S17" s="313">
        <v>429</v>
      </c>
      <c r="T17" s="313">
        <v>1000</v>
      </c>
      <c r="U17" s="313"/>
      <c r="V17" s="313"/>
      <c r="W17" s="313"/>
      <c r="X17" s="313">
        <v>0</v>
      </c>
      <c r="Y17" s="313">
        <v>500000000</v>
      </c>
      <c r="Z17" s="313"/>
      <c r="AA17" s="313" t="s">
        <v>1030</v>
      </c>
    </row>
    <row r="18" spans="1:27" ht="15" customHeight="1">
      <c r="A18" s="313" t="s">
        <v>223</v>
      </c>
      <c r="B18" s="313" t="s">
        <v>311</v>
      </c>
      <c r="C18" s="313" t="s">
        <v>7</v>
      </c>
      <c r="D18" s="313" t="s">
        <v>337</v>
      </c>
      <c r="E18" s="313" t="s">
        <v>13</v>
      </c>
      <c r="F18" s="313" t="s">
        <v>11</v>
      </c>
      <c r="G18" s="313"/>
      <c r="H18" s="313"/>
      <c r="I18" s="313"/>
      <c r="J18" s="313"/>
      <c r="K18" s="313"/>
      <c r="L18" s="313"/>
      <c r="M18" s="313"/>
      <c r="N18" s="313"/>
      <c r="O18" s="313"/>
      <c r="P18" s="313"/>
      <c r="Q18" s="313"/>
      <c r="R18" s="313">
        <v>226</v>
      </c>
      <c r="S18" s="313">
        <v>25.2</v>
      </c>
      <c r="T18" s="313">
        <v>599</v>
      </c>
      <c r="U18" s="313"/>
      <c r="V18" s="313"/>
      <c r="W18" s="313"/>
      <c r="X18" s="313">
        <v>0</v>
      </c>
      <c r="Y18" s="313">
        <v>500000000</v>
      </c>
      <c r="Z18" s="313"/>
      <c r="AA18" s="313" t="s">
        <v>1030</v>
      </c>
    </row>
    <row r="19" spans="1:27" ht="15" customHeight="1">
      <c r="A19" s="313" t="s">
        <v>223</v>
      </c>
      <c r="B19" s="313" t="s">
        <v>328</v>
      </c>
      <c r="C19" s="313" t="s">
        <v>7</v>
      </c>
      <c r="D19" s="313" t="s">
        <v>337</v>
      </c>
      <c r="E19" s="313" t="s">
        <v>13</v>
      </c>
      <c r="F19" s="313" t="s">
        <v>11</v>
      </c>
      <c r="G19" s="313"/>
      <c r="H19" s="313"/>
      <c r="I19" s="313"/>
      <c r="J19" s="313"/>
      <c r="K19" s="313"/>
      <c r="L19" s="313"/>
      <c r="M19" s="313"/>
      <c r="N19" s="313"/>
      <c r="O19" s="313"/>
      <c r="P19" s="313"/>
      <c r="Q19" s="313"/>
      <c r="R19" s="313">
        <v>1000</v>
      </c>
      <c r="S19" s="313"/>
      <c r="T19" s="313"/>
      <c r="U19" s="313"/>
      <c r="V19" s="313"/>
      <c r="W19" s="313"/>
      <c r="X19" s="313">
        <v>0</v>
      </c>
      <c r="Y19" s="313">
        <v>500000000</v>
      </c>
      <c r="Z19" s="313"/>
      <c r="AA19" s="313" t="s">
        <v>1029</v>
      </c>
    </row>
    <row r="20" spans="1:27" ht="15" customHeight="1">
      <c r="A20" s="313" t="s">
        <v>226</v>
      </c>
      <c r="B20" s="313" t="s">
        <v>327</v>
      </c>
      <c r="C20" s="313" t="s">
        <v>7</v>
      </c>
      <c r="D20" s="313" t="s">
        <v>337</v>
      </c>
      <c r="E20" s="313" t="s">
        <v>13</v>
      </c>
      <c r="F20" s="313" t="s">
        <v>11</v>
      </c>
      <c r="G20" s="313"/>
      <c r="H20" s="313" t="s">
        <v>989</v>
      </c>
      <c r="I20" s="313"/>
      <c r="J20" s="313"/>
      <c r="K20" s="313"/>
      <c r="L20" s="313" t="s">
        <v>989</v>
      </c>
      <c r="M20" s="313"/>
      <c r="N20" s="313"/>
      <c r="O20" s="313" t="s">
        <v>341</v>
      </c>
      <c r="P20" s="313" t="s">
        <v>693</v>
      </c>
      <c r="Q20" s="313" t="s">
        <v>694</v>
      </c>
      <c r="R20" s="313">
        <v>505</v>
      </c>
      <c r="S20" s="313"/>
      <c r="T20" s="313"/>
      <c r="U20" s="313"/>
      <c r="V20" s="313"/>
      <c r="W20" s="313"/>
      <c r="X20" s="313">
        <v>0</v>
      </c>
      <c r="Y20" s="313">
        <v>500000000</v>
      </c>
      <c r="Z20" s="313"/>
      <c r="AA20" s="313" t="s">
        <v>1029</v>
      </c>
    </row>
    <row r="21" spans="1:27" ht="15" customHeight="1">
      <c r="A21" s="313" t="s">
        <v>226</v>
      </c>
      <c r="B21" s="313" t="s">
        <v>326</v>
      </c>
      <c r="C21" s="313" t="s">
        <v>7</v>
      </c>
      <c r="D21" s="313" t="s">
        <v>337</v>
      </c>
      <c r="E21" s="313" t="s">
        <v>13</v>
      </c>
      <c r="F21" s="313" t="s">
        <v>11</v>
      </c>
      <c r="G21" s="313"/>
      <c r="H21" s="313"/>
      <c r="I21" s="313"/>
      <c r="J21" s="313"/>
      <c r="K21" s="313"/>
      <c r="L21" s="313"/>
      <c r="M21" s="313"/>
      <c r="N21" s="313"/>
      <c r="O21" s="313"/>
      <c r="P21" s="313"/>
      <c r="Q21" s="313"/>
      <c r="R21" s="313">
        <v>505</v>
      </c>
      <c r="S21" s="313"/>
      <c r="T21" s="313"/>
      <c r="U21" s="313"/>
      <c r="V21" s="313"/>
      <c r="W21" s="313"/>
      <c r="X21" s="313">
        <v>0</v>
      </c>
      <c r="Y21" s="313">
        <v>500000000</v>
      </c>
      <c r="Z21" s="313"/>
      <c r="AA21" s="313" t="s">
        <v>1029</v>
      </c>
    </row>
    <row r="22" spans="1:27" ht="15" customHeight="1">
      <c r="A22" s="313" t="s">
        <v>226</v>
      </c>
      <c r="B22" s="313" t="s">
        <v>312</v>
      </c>
      <c r="C22" s="313" t="s">
        <v>7</v>
      </c>
      <c r="D22" s="313" t="s">
        <v>337</v>
      </c>
      <c r="E22" s="313" t="s">
        <v>13</v>
      </c>
      <c r="F22" s="313" t="s">
        <v>11</v>
      </c>
      <c r="G22" s="313"/>
      <c r="H22" s="313"/>
      <c r="I22" s="313"/>
      <c r="J22" s="313"/>
      <c r="K22" s="313"/>
      <c r="L22" s="313"/>
      <c r="M22" s="313"/>
      <c r="N22" s="313"/>
      <c r="O22" s="313"/>
      <c r="P22" s="313"/>
      <c r="Q22" s="313"/>
      <c r="R22" s="313">
        <v>505</v>
      </c>
      <c r="S22" s="313"/>
      <c r="T22" s="313"/>
      <c r="U22" s="313"/>
      <c r="V22" s="313"/>
      <c r="W22" s="313"/>
      <c r="X22" s="313">
        <v>0</v>
      </c>
      <c r="Y22" s="313">
        <v>500000000</v>
      </c>
      <c r="Z22" s="313"/>
      <c r="AA22" s="313" t="s">
        <v>1029</v>
      </c>
    </row>
    <row r="23" spans="1:27" ht="15" customHeight="1">
      <c r="A23" s="313" t="s">
        <v>226</v>
      </c>
      <c r="B23" s="313" t="s">
        <v>332</v>
      </c>
      <c r="C23" s="313" t="s">
        <v>7</v>
      </c>
      <c r="D23" s="313" t="s">
        <v>337</v>
      </c>
      <c r="E23" s="313" t="s">
        <v>13</v>
      </c>
      <c r="F23" s="313" t="s">
        <v>11</v>
      </c>
      <c r="G23" s="313"/>
      <c r="H23" s="313"/>
      <c r="I23" s="313" t="s">
        <v>232</v>
      </c>
      <c r="J23" s="313"/>
      <c r="K23" s="313" t="s">
        <v>339</v>
      </c>
      <c r="L23" s="313"/>
      <c r="M23" s="313" t="s">
        <v>41</v>
      </c>
      <c r="N23" s="313"/>
      <c r="O23" s="313" t="s">
        <v>341</v>
      </c>
      <c r="P23" s="313" t="s">
        <v>342</v>
      </c>
      <c r="Q23" s="313" t="s">
        <v>343</v>
      </c>
      <c r="R23" s="313">
        <v>164</v>
      </c>
      <c r="S23" s="313"/>
      <c r="T23" s="313"/>
      <c r="U23" s="313"/>
      <c r="V23" s="313"/>
      <c r="W23" s="313"/>
      <c r="X23" s="313">
        <v>0</v>
      </c>
      <c r="Y23" s="313">
        <v>500000000</v>
      </c>
      <c r="Z23" s="313"/>
      <c r="AA23" s="313" t="s">
        <v>1029</v>
      </c>
    </row>
    <row r="24" spans="1:27" ht="15" customHeight="1">
      <c r="A24" s="313" t="s">
        <v>230</v>
      </c>
      <c r="B24" s="313" t="s">
        <v>327</v>
      </c>
      <c r="C24" s="313" t="s">
        <v>7</v>
      </c>
      <c r="D24" s="313" t="s">
        <v>337</v>
      </c>
      <c r="E24" s="313" t="s">
        <v>13</v>
      </c>
      <c r="F24" s="313" t="s">
        <v>11</v>
      </c>
      <c r="G24" s="313"/>
      <c r="H24" s="313"/>
      <c r="I24" s="313"/>
      <c r="J24" s="313"/>
      <c r="K24" s="313"/>
      <c r="L24" s="313"/>
      <c r="M24" s="313"/>
      <c r="N24" s="313"/>
      <c r="O24" s="313"/>
      <c r="P24" s="313"/>
      <c r="Q24" s="313"/>
      <c r="R24" s="313">
        <v>505</v>
      </c>
      <c r="S24" s="313"/>
      <c r="T24" s="313"/>
      <c r="U24" s="313"/>
      <c r="V24" s="313"/>
      <c r="W24" s="313"/>
      <c r="X24" s="313">
        <v>0</v>
      </c>
      <c r="Y24" s="313">
        <v>500000000</v>
      </c>
      <c r="Z24" s="313"/>
      <c r="AA24" s="313" t="s">
        <v>1029</v>
      </c>
    </row>
    <row r="25" spans="1:27" ht="15" customHeight="1">
      <c r="A25" s="313" t="s">
        <v>230</v>
      </c>
      <c r="B25" s="313" t="s">
        <v>326</v>
      </c>
      <c r="C25" s="313" t="s">
        <v>7</v>
      </c>
      <c r="D25" s="313" t="s">
        <v>337</v>
      </c>
      <c r="E25" s="313" t="s">
        <v>13</v>
      </c>
      <c r="F25" s="313" t="s">
        <v>11</v>
      </c>
      <c r="G25" s="313"/>
      <c r="H25" s="313"/>
      <c r="I25" s="313"/>
      <c r="J25" s="313"/>
      <c r="K25" s="313"/>
      <c r="L25" s="313"/>
      <c r="M25" s="313"/>
      <c r="N25" s="313"/>
      <c r="O25" s="313"/>
      <c r="P25" s="313"/>
      <c r="Q25" s="313"/>
      <c r="R25" s="313">
        <v>505</v>
      </c>
      <c r="S25" s="313"/>
      <c r="T25" s="313"/>
      <c r="U25" s="313"/>
      <c r="V25" s="313"/>
      <c r="W25" s="313"/>
      <c r="X25" s="313">
        <v>0</v>
      </c>
      <c r="Y25" s="313">
        <v>500000000</v>
      </c>
      <c r="Z25" s="313"/>
      <c r="AA25" s="313" t="s">
        <v>1029</v>
      </c>
    </row>
    <row r="26" spans="1:27" ht="15" customHeight="1">
      <c r="A26" s="313" t="s">
        <v>230</v>
      </c>
      <c r="B26" s="313" t="s">
        <v>312</v>
      </c>
      <c r="C26" s="313" t="s">
        <v>7</v>
      </c>
      <c r="D26" s="313" t="s">
        <v>337</v>
      </c>
      <c r="E26" s="313" t="s">
        <v>13</v>
      </c>
      <c r="F26" s="313" t="s">
        <v>11</v>
      </c>
      <c r="G26" s="313"/>
      <c r="H26" s="313"/>
      <c r="I26" s="313"/>
      <c r="J26" s="313"/>
      <c r="K26" s="313"/>
      <c r="L26" s="313"/>
      <c r="M26" s="313"/>
      <c r="N26" s="313"/>
      <c r="O26" s="313"/>
      <c r="P26" s="313"/>
      <c r="Q26" s="313"/>
      <c r="R26" s="313">
        <v>505</v>
      </c>
      <c r="S26" s="313"/>
      <c r="T26" s="313"/>
      <c r="U26" s="313"/>
      <c r="V26" s="313"/>
      <c r="W26" s="313"/>
      <c r="X26" s="313">
        <v>0</v>
      </c>
      <c r="Y26" s="313">
        <v>500000000</v>
      </c>
      <c r="Z26" s="313"/>
      <c r="AA26" s="313" t="s">
        <v>1029</v>
      </c>
    </row>
    <row r="27" spans="1:27" ht="15" customHeight="1">
      <c r="A27" s="313" t="s">
        <v>230</v>
      </c>
      <c r="B27" s="313" t="s">
        <v>332</v>
      </c>
      <c r="C27" s="313" t="s">
        <v>7</v>
      </c>
      <c r="D27" s="313" t="s">
        <v>337</v>
      </c>
      <c r="E27" s="313" t="s">
        <v>13</v>
      </c>
      <c r="F27" s="313" t="s">
        <v>11</v>
      </c>
      <c r="G27" s="313" t="s">
        <v>337</v>
      </c>
      <c r="H27" s="313" t="s">
        <v>338</v>
      </c>
      <c r="I27" s="313" t="s">
        <v>232</v>
      </c>
      <c r="J27" s="313"/>
      <c r="K27" s="313" t="s">
        <v>339</v>
      </c>
      <c r="L27" s="313" t="s">
        <v>340</v>
      </c>
      <c r="M27" s="313" t="s">
        <v>41</v>
      </c>
      <c r="N27" s="313"/>
      <c r="O27" s="313" t="s">
        <v>341</v>
      </c>
      <c r="P27" s="313" t="s">
        <v>342</v>
      </c>
      <c r="Q27" s="313" t="s">
        <v>343</v>
      </c>
      <c r="R27" s="313">
        <v>164</v>
      </c>
      <c r="S27" s="313"/>
      <c r="T27" s="313"/>
      <c r="U27" s="313">
        <v>164.17</v>
      </c>
      <c r="V27" s="313">
        <v>8.2100000000000009</v>
      </c>
      <c r="W27" s="313">
        <v>0.1</v>
      </c>
      <c r="X27" s="313">
        <v>0</v>
      </c>
      <c r="Y27" s="313">
        <v>500000000</v>
      </c>
      <c r="Z27" s="313">
        <v>0</v>
      </c>
      <c r="AA27" s="313" t="s">
        <v>1031</v>
      </c>
    </row>
    <row r="28" spans="1:27" ht="15" customHeight="1">
      <c r="A28" s="313" t="s">
        <v>233</v>
      </c>
      <c r="B28" s="313" t="s">
        <v>314</v>
      </c>
      <c r="C28" s="313" t="s">
        <v>7</v>
      </c>
      <c r="D28" s="313" t="s">
        <v>337</v>
      </c>
      <c r="E28" s="313" t="s">
        <v>13</v>
      </c>
      <c r="F28" s="313" t="s">
        <v>11</v>
      </c>
      <c r="G28" s="313"/>
      <c r="H28" s="313"/>
      <c r="I28" s="313"/>
      <c r="J28" s="313"/>
      <c r="K28" s="313"/>
      <c r="L28" s="313"/>
      <c r="M28" s="313"/>
      <c r="N28" s="313"/>
      <c r="O28" s="313"/>
      <c r="P28" s="313"/>
      <c r="Q28" s="313"/>
      <c r="R28" s="313">
        <v>1360</v>
      </c>
      <c r="S28" s="313"/>
      <c r="T28" s="313"/>
      <c r="U28" s="313"/>
      <c r="V28" s="313"/>
      <c r="W28" s="313"/>
      <c r="X28" s="313">
        <v>0</v>
      </c>
      <c r="Y28" s="313">
        <v>500000000</v>
      </c>
      <c r="Z28" s="313"/>
      <c r="AA28" s="313" t="s">
        <v>1029</v>
      </c>
    </row>
    <row r="29" spans="1:27" ht="15" customHeight="1">
      <c r="A29" s="313" t="s">
        <v>233</v>
      </c>
      <c r="B29" s="313" t="s">
        <v>315</v>
      </c>
      <c r="C29" s="313" t="s">
        <v>7</v>
      </c>
      <c r="D29" s="313" t="s">
        <v>337</v>
      </c>
      <c r="E29" s="313" t="s">
        <v>13</v>
      </c>
      <c r="F29" s="313" t="s">
        <v>11</v>
      </c>
      <c r="G29" s="313"/>
      <c r="H29" s="313"/>
      <c r="I29" s="313"/>
      <c r="J29" s="313"/>
      <c r="K29" s="313"/>
      <c r="L29" s="313"/>
      <c r="M29" s="313"/>
      <c r="N29" s="313"/>
      <c r="O29" s="313"/>
      <c r="P29" s="313"/>
      <c r="Q29" s="313"/>
      <c r="R29" s="313">
        <v>1360</v>
      </c>
      <c r="S29" s="313"/>
      <c r="T29" s="313"/>
      <c r="U29" s="313"/>
      <c r="V29" s="313"/>
      <c r="W29" s="313"/>
      <c r="X29" s="313">
        <v>0</v>
      </c>
      <c r="Y29" s="313">
        <v>500000000</v>
      </c>
      <c r="Z29" s="313"/>
      <c r="AA29" s="313" t="s">
        <v>1029</v>
      </c>
    </row>
    <row r="30" spans="1:27" ht="15" customHeight="1">
      <c r="A30" s="313" t="s">
        <v>233</v>
      </c>
      <c r="B30" s="313" t="s">
        <v>317</v>
      </c>
      <c r="C30" s="313" t="s">
        <v>7</v>
      </c>
      <c r="D30" s="313" t="s">
        <v>337</v>
      </c>
      <c r="E30" s="313" t="s">
        <v>13</v>
      </c>
      <c r="F30" s="313" t="s">
        <v>11</v>
      </c>
      <c r="G30" s="313"/>
      <c r="H30" s="313"/>
      <c r="I30" s="313"/>
      <c r="J30" s="313"/>
      <c r="K30" s="313"/>
      <c r="L30" s="313"/>
      <c r="M30" s="313"/>
      <c r="N30" s="313"/>
      <c r="O30" s="313"/>
      <c r="P30" s="313"/>
      <c r="Q30" s="313"/>
      <c r="R30" s="313">
        <v>47.5</v>
      </c>
      <c r="S30" s="313">
        <v>0</v>
      </c>
      <c r="T30" s="313">
        <v>94.9</v>
      </c>
      <c r="U30" s="313"/>
      <c r="V30" s="313"/>
      <c r="W30" s="313"/>
      <c r="X30" s="313">
        <v>0</v>
      </c>
      <c r="Y30" s="313">
        <v>500000000</v>
      </c>
      <c r="Z30" s="313"/>
      <c r="AA30" s="313" t="s">
        <v>1030</v>
      </c>
    </row>
    <row r="31" spans="1:27" ht="15" customHeight="1">
      <c r="A31" s="313" t="s">
        <v>233</v>
      </c>
      <c r="B31" s="313" t="s">
        <v>318</v>
      </c>
      <c r="C31" s="313" t="s">
        <v>7</v>
      </c>
      <c r="D31" s="313" t="s">
        <v>337</v>
      </c>
      <c r="E31" s="313" t="s">
        <v>13</v>
      </c>
      <c r="F31" s="313" t="s">
        <v>11</v>
      </c>
      <c r="G31" s="313"/>
      <c r="H31" s="313"/>
      <c r="I31" s="313"/>
      <c r="J31" s="313"/>
      <c r="K31" s="313"/>
      <c r="L31" s="313"/>
      <c r="M31" s="313"/>
      <c r="N31" s="313"/>
      <c r="O31" s="313"/>
      <c r="P31" s="313"/>
      <c r="Q31" s="313"/>
      <c r="R31" s="313">
        <v>47.5</v>
      </c>
      <c r="S31" s="313">
        <v>0</v>
      </c>
      <c r="T31" s="313">
        <v>94.9</v>
      </c>
      <c r="U31" s="313"/>
      <c r="V31" s="313"/>
      <c r="W31" s="313"/>
      <c r="X31" s="313">
        <v>0</v>
      </c>
      <c r="Y31" s="313">
        <v>500000000</v>
      </c>
      <c r="Z31" s="313"/>
      <c r="AA31" s="313" t="s">
        <v>1030</v>
      </c>
    </row>
    <row r="32" spans="1:27" ht="15" customHeight="1">
      <c r="A32" s="313" t="s">
        <v>233</v>
      </c>
      <c r="B32" s="313" t="s">
        <v>313</v>
      </c>
      <c r="C32" s="313" t="s">
        <v>7</v>
      </c>
      <c r="D32" s="313" t="s">
        <v>337</v>
      </c>
      <c r="E32" s="313" t="s">
        <v>13</v>
      </c>
      <c r="F32" s="313" t="s">
        <v>11</v>
      </c>
      <c r="G32" s="313"/>
      <c r="H32" s="313"/>
      <c r="I32" s="313"/>
      <c r="J32" s="313"/>
      <c r="K32" s="313"/>
      <c r="L32" s="313"/>
      <c r="M32" s="313"/>
      <c r="N32" s="313"/>
      <c r="O32" s="313"/>
      <c r="P32" s="313"/>
      <c r="Q32" s="313"/>
      <c r="R32" s="313">
        <v>1450</v>
      </c>
      <c r="S32" s="313"/>
      <c r="T32" s="313"/>
      <c r="U32" s="313"/>
      <c r="V32" s="313"/>
      <c r="W32" s="313"/>
      <c r="X32" s="313">
        <v>0</v>
      </c>
      <c r="Y32" s="313">
        <v>500000000</v>
      </c>
      <c r="Z32" s="313"/>
      <c r="AA32" s="313" t="s">
        <v>1029</v>
      </c>
    </row>
    <row r="33" spans="1:27" ht="15" customHeight="1">
      <c r="A33" s="313" t="s">
        <v>233</v>
      </c>
      <c r="B33" s="313" t="s">
        <v>316</v>
      </c>
      <c r="C33" s="313" t="s">
        <v>7</v>
      </c>
      <c r="D33" s="313" t="s">
        <v>337</v>
      </c>
      <c r="E33" s="313" t="s">
        <v>13</v>
      </c>
      <c r="F33" s="313" t="s">
        <v>11</v>
      </c>
      <c r="G33" s="313"/>
      <c r="H33" s="313"/>
      <c r="I33" s="313"/>
      <c r="J33" s="313"/>
      <c r="K33" s="313"/>
      <c r="L33" s="313"/>
      <c r="M33" s="313"/>
      <c r="N33" s="313"/>
      <c r="O33" s="313"/>
      <c r="P33" s="313"/>
      <c r="Q33" s="313"/>
      <c r="R33" s="313">
        <v>94.9</v>
      </c>
      <c r="S33" s="313"/>
      <c r="T33" s="313"/>
      <c r="U33" s="313"/>
      <c r="V33" s="313"/>
      <c r="W33" s="313"/>
      <c r="X33" s="313">
        <v>0</v>
      </c>
      <c r="Y33" s="313">
        <v>500000000</v>
      </c>
      <c r="Z33" s="313"/>
      <c r="AA33" s="313" t="s">
        <v>1029</v>
      </c>
    </row>
    <row r="34" spans="1:27" ht="15" customHeight="1">
      <c r="A34" s="313" t="s">
        <v>233</v>
      </c>
      <c r="B34" s="313" t="s">
        <v>312</v>
      </c>
      <c r="C34" s="313" t="s">
        <v>7</v>
      </c>
      <c r="D34" s="313" t="s">
        <v>337</v>
      </c>
      <c r="E34" s="313" t="s">
        <v>13</v>
      </c>
      <c r="F34" s="313" t="s">
        <v>11</v>
      </c>
      <c r="G34" s="313"/>
      <c r="H34" s="313"/>
      <c r="I34" s="313"/>
      <c r="J34" s="313"/>
      <c r="K34" s="313"/>
      <c r="L34" s="313"/>
      <c r="M34" s="313"/>
      <c r="N34" s="313"/>
      <c r="O34" s="313"/>
      <c r="P34" s="313"/>
      <c r="Q34" s="313"/>
      <c r="R34" s="313">
        <v>2450</v>
      </c>
      <c r="S34" s="313"/>
      <c r="T34" s="313"/>
      <c r="U34" s="313"/>
      <c r="V34" s="313"/>
      <c r="W34" s="313"/>
      <c r="X34" s="313">
        <v>0</v>
      </c>
      <c r="Y34" s="313">
        <v>500000000</v>
      </c>
      <c r="Z34" s="313"/>
      <c r="AA34" s="313" t="s">
        <v>1029</v>
      </c>
    </row>
    <row r="35" spans="1:27" ht="15" customHeight="1">
      <c r="A35" s="313" t="s">
        <v>233</v>
      </c>
      <c r="B35" s="313" t="s">
        <v>332</v>
      </c>
      <c r="C35" s="313" t="s">
        <v>7</v>
      </c>
      <c r="D35" s="313" t="s">
        <v>337</v>
      </c>
      <c r="E35" s="313" t="s">
        <v>13</v>
      </c>
      <c r="F35" s="313" t="s">
        <v>11</v>
      </c>
      <c r="G35" s="313"/>
      <c r="H35" s="313"/>
      <c r="I35" s="313"/>
      <c r="J35" s="313"/>
      <c r="K35" s="313"/>
      <c r="L35" s="313"/>
      <c r="M35" s="313"/>
      <c r="N35" s="313"/>
      <c r="O35" s="313"/>
      <c r="P35" s="313"/>
      <c r="Q35" s="313"/>
      <c r="R35" s="313">
        <v>2490</v>
      </c>
      <c r="S35" s="313"/>
      <c r="T35" s="313"/>
      <c r="U35" s="313"/>
      <c r="V35" s="313"/>
      <c r="W35" s="313"/>
      <c r="X35" s="313">
        <v>0</v>
      </c>
      <c r="Y35" s="313">
        <v>500000000</v>
      </c>
      <c r="Z35" s="313"/>
      <c r="AA35" s="313" t="s">
        <v>1029</v>
      </c>
    </row>
    <row r="36" spans="1:27" ht="15" customHeight="1">
      <c r="A36" s="313" t="s">
        <v>233</v>
      </c>
      <c r="B36" s="313" t="s">
        <v>305</v>
      </c>
      <c r="C36" s="313" t="s">
        <v>7</v>
      </c>
      <c r="D36" s="313" t="s">
        <v>337</v>
      </c>
      <c r="E36" s="313" t="s">
        <v>13</v>
      </c>
      <c r="F36" s="313" t="s">
        <v>11</v>
      </c>
      <c r="G36" s="313"/>
      <c r="H36" s="313"/>
      <c r="I36" s="313"/>
      <c r="J36" s="313"/>
      <c r="K36" s="313"/>
      <c r="L36" s="313"/>
      <c r="M36" s="313"/>
      <c r="N36" s="313"/>
      <c r="O36" s="313"/>
      <c r="P36" s="313"/>
      <c r="Q36" s="313"/>
      <c r="R36" s="313">
        <v>1990</v>
      </c>
      <c r="S36" s="313"/>
      <c r="T36" s="313"/>
      <c r="U36" s="313"/>
      <c r="V36" s="313"/>
      <c r="W36" s="313"/>
      <c r="X36" s="313">
        <v>0</v>
      </c>
      <c r="Y36" s="313">
        <v>500000000</v>
      </c>
      <c r="Z36" s="313"/>
      <c r="AA36" s="313" t="s">
        <v>1029</v>
      </c>
    </row>
    <row r="37" spans="1:27" ht="15" customHeight="1">
      <c r="A37" s="313" t="s">
        <v>233</v>
      </c>
      <c r="B37" s="313" t="s">
        <v>306</v>
      </c>
      <c r="C37" s="313" t="s">
        <v>7</v>
      </c>
      <c r="D37" s="313" t="s">
        <v>337</v>
      </c>
      <c r="E37" s="313" t="s">
        <v>13</v>
      </c>
      <c r="F37" s="313" t="s">
        <v>11</v>
      </c>
      <c r="G37" s="313"/>
      <c r="H37" s="313"/>
      <c r="I37" s="313"/>
      <c r="J37" s="313"/>
      <c r="K37" s="313"/>
      <c r="L37" s="313"/>
      <c r="M37" s="313"/>
      <c r="N37" s="313"/>
      <c r="O37" s="313"/>
      <c r="P37" s="313"/>
      <c r="Q37" s="313"/>
      <c r="R37" s="313">
        <v>876</v>
      </c>
      <c r="S37" s="313"/>
      <c r="T37" s="313"/>
      <c r="U37" s="313"/>
      <c r="V37" s="313"/>
      <c r="W37" s="313"/>
      <c r="X37" s="313">
        <v>0</v>
      </c>
      <c r="Y37" s="313">
        <v>500000000</v>
      </c>
      <c r="Z37" s="313"/>
      <c r="AA37" s="313" t="s">
        <v>1029</v>
      </c>
    </row>
    <row r="38" spans="1:27" ht="15" customHeight="1">
      <c r="A38" s="313" t="s">
        <v>233</v>
      </c>
      <c r="B38" s="313" t="s">
        <v>307</v>
      </c>
      <c r="C38" s="313" t="s">
        <v>7</v>
      </c>
      <c r="D38" s="313" t="s">
        <v>337</v>
      </c>
      <c r="E38" s="313" t="s">
        <v>13</v>
      </c>
      <c r="F38" s="313" t="s">
        <v>11</v>
      </c>
      <c r="G38" s="313"/>
      <c r="H38" s="313"/>
      <c r="I38" s="313"/>
      <c r="J38" s="313"/>
      <c r="K38" s="313"/>
      <c r="L38" s="313"/>
      <c r="M38" s="313"/>
      <c r="N38" s="313"/>
      <c r="O38" s="313"/>
      <c r="P38" s="313"/>
      <c r="Q38" s="313"/>
      <c r="R38" s="313">
        <v>1120</v>
      </c>
      <c r="S38" s="313"/>
      <c r="T38" s="313"/>
      <c r="U38" s="313"/>
      <c r="V38" s="313"/>
      <c r="W38" s="313"/>
      <c r="X38" s="313">
        <v>0</v>
      </c>
      <c r="Y38" s="313">
        <v>500000000</v>
      </c>
      <c r="Z38" s="313"/>
      <c r="AA38" s="313" t="s">
        <v>1029</v>
      </c>
    </row>
    <row r="39" spans="1:27" ht="15" customHeight="1">
      <c r="A39" s="313" t="s">
        <v>233</v>
      </c>
      <c r="B39" s="313" t="s">
        <v>308</v>
      </c>
      <c r="C39" s="313" t="s">
        <v>7</v>
      </c>
      <c r="D39" s="313" t="s">
        <v>337</v>
      </c>
      <c r="E39" s="313" t="s">
        <v>13</v>
      </c>
      <c r="F39" s="313" t="s">
        <v>11</v>
      </c>
      <c r="G39" s="313"/>
      <c r="H39" s="313"/>
      <c r="I39" s="313"/>
      <c r="J39" s="313"/>
      <c r="K39" s="313"/>
      <c r="L39" s="313"/>
      <c r="M39" s="313"/>
      <c r="N39" s="313"/>
      <c r="O39" s="313"/>
      <c r="P39" s="313"/>
      <c r="Q39" s="313"/>
      <c r="R39" s="313">
        <v>232</v>
      </c>
      <c r="S39" s="313">
        <v>0</v>
      </c>
      <c r="T39" s="313">
        <v>622</v>
      </c>
      <c r="U39" s="313"/>
      <c r="V39" s="313"/>
      <c r="W39" s="313"/>
      <c r="X39" s="313">
        <v>0</v>
      </c>
      <c r="Y39" s="313">
        <v>500000000</v>
      </c>
      <c r="Z39" s="313"/>
      <c r="AA39" s="313" t="s">
        <v>1030</v>
      </c>
    </row>
    <row r="40" spans="1:27" ht="15" customHeight="1">
      <c r="A40" s="313" t="s">
        <v>233</v>
      </c>
      <c r="B40" s="313" t="s">
        <v>309</v>
      </c>
      <c r="C40" s="313" t="s">
        <v>7</v>
      </c>
      <c r="D40" s="313" t="s">
        <v>337</v>
      </c>
      <c r="E40" s="313" t="s">
        <v>13</v>
      </c>
      <c r="F40" s="313" t="s">
        <v>11</v>
      </c>
      <c r="G40" s="313"/>
      <c r="H40" s="313"/>
      <c r="I40" s="313"/>
      <c r="J40" s="313"/>
      <c r="K40" s="313"/>
      <c r="L40" s="313"/>
      <c r="M40" s="313"/>
      <c r="N40" s="313"/>
      <c r="O40" s="313"/>
      <c r="P40" s="313"/>
      <c r="Q40" s="313"/>
      <c r="R40" s="313">
        <v>229</v>
      </c>
      <c r="S40" s="313">
        <v>0</v>
      </c>
      <c r="T40" s="313">
        <v>615</v>
      </c>
      <c r="U40" s="313"/>
      <c r="V40" s="313"/>
      <c r="W40" s="313"/>
      <c r="X40" s="313">
        <v>0</v>
      </c>
      <c r="Y40" s="313">
        <v>500000000</v>
      </c>
      <c r="Z40" s="313"/>
      <c r="AA40" s="313" t="s">
        <v>1030</v>
      </c>
    </row>
    <row r="41" spans="1:27" ht="15" customHeight="1">
      <c r="A41" s="313" t="s">
        <v>233</v>
      </c>
      <c r="B41" s="313" t="s">
        <v>310</v>
      </c>
      <c r="C41" s="313" t="s">
        <v>7</v>
      </c>
      <c r="D41" s="313" t="s">
        <v>337</v>
      </c>
      <c r="E41" s="313" t="s">
        <v>13</v>
      </c>
      <c r="F41" s="313" t="s">
        <v>11</v>
      </c>
      <c r="G41" s="313"/>
      <c r="H41" s="313"/>
      <c r="I41" s="313"/>
      <c r="J41" s="313"/>
      <c r="K41" s="313"/>
      <c r="L41" s="313"/>
      <c r="M41" s="313"/>
      <c r="N41" s="313"/>
      <c r="O41" s="313"/>
      <c r="P41" s="313"/>
      <c r="Q41" s="313"/>
      <c r="R41" s="313">
        <v>431</v>
      </c>
      <c r="S41" s="313">
        <v>429</v>
      </c>
      <c r="T41" s="313">
        <v>1000</v>
      </c>
      <c r="U41" s="313"/>
      <c r="V41" s="313"/>
      <c r="W41" s="313"/>
      <c r="X41" s="313">
        <v>0</v>
      </c>
      <c r="Y41" s="313">
        <v>500000000</v>
      </c>
      <c r="Z41" s="313"/>
      <c r="AA41" s="313" t="s">
        <v>1030</v>
      </c>
    </row>
    <row r="42" spans="1:27" ht="15" customHeight="1">
      <c r="A42" s="313" t="s">
        <v>233</v>
      </c>
      <c r="B42" s="313" t="s">
        <v>311</v>
      </c>
      <c r="C42" s="313" t="s">
        <v>7</v>
      </c>
      <c r="D42" s="313" t="s">
        <v>337</v>
      </c>
      <c r="E42" s="313" t="s">
        <v>13</v>
      </c>
      <c r="F42" s="313" t="s">
        <v>11</v>
      </c>
      <c r="G42" s="313"/>
      <c r="H42" s="313"/>
      <c r="I42" s="313"/>
      <c r="J42" s="313"/>
      <c r="K42" s="313"/>
      <c r="L42" s="313"/>
      <c r="M42" s="313"/>
      <c r="N42" s="313"/>
      <c r="O42" s="313"/>
      <c r="P42" s="313"/>
      <c r="Q42" s="313"/>
      <c r="R42" s="313">
        <v>226</v>
      </c>
      <c r="S42" s="313">
        <v>25.2</v>
      </c>
      <c r="T42" s="313">
        <v>599</v>
      </c>
      <c r="U42" s="313"/>
      <c r="V42" s="313"/>
      <c r="W42" s="313"/>
      <c r="X42" s="313">
        <v>0</v>
      </c>
      <c r="Y42" s="313">
        <v>500000000</v>
      </c>
      <c r="Z42" s="313"/>
      <c r="AA42" s="313" t="s">
        <v>1030</v>
      </c>
    </row>
    <row r="43" spans="1:27" ht="15" customHeight="1">
      <c r="A43" s="313" t="s">
        <v>233</v>
      </c>
      <c r="B43" s="313" t="s">
        <v>328</v>
      </c>
      <c r="C43" s="313" t="s">
        <v>7</v>
      </c>
      <c r="D43" s="313" t="s">
        <v>337</v>
      </c>
      <c r="E43" s="313" t="s">
        <v>13</v>
      </c>
      <c r="F43" s="313" t="s">
        <v>11</v>
      </c>
      <c r="G43" s="313"/>
      <c r="H43" s="313"/>
      <c r="I43" s="313"/>
      <c r="J43" s="313"/>
      <c r="K43" s="313"/>
      <c r="L43" s="313"/>
      <c r="M43" s="313"/>
      <c r="N43" s="313"/>
      <c r="O43" s="313"/>
      <c r="P43" s="313"/>
      <c r="Q43" s="313"/>
      <c r="R43" s="313">
        <v>1000</v>
      </c>
      <c r="S43" s="313"/>
      <c r="T43" s="313"/>
      <c r="U43" s="313"/>
      <c r="V43" s="313"/>
      <c r="W43" s="313"/>
      <c r="X43" s="313">
        <v>0</v>
      </c>
      <c r="Y43" s="313">
        <v>500000000</v>
      </c>
      <c r="Z43" s="313"/>
      <c r="AA43" s="313" t="s">
        <v>1029</v>
      </c>
    </row>
    <row r="44" spans="1:27" ht="15" customHeight="1">
      <c r="A44" s="313" t="s">
        <v>233</v>
      </c>
      <c r="B44" s="313" t="s">
        <v>326</v>
      </c>
      <c r="C44" s="313" t="s">
        <v>7</v>
      </c>
      <c r="D44" s="313" t="s">
        <v>337</v>
      </c>
      <c r="E44" s="313" t="s">
        <v>13</v>
      </c>
      <c r="F44" s="313" t="s">
        <v>11</v>
      </c>
      <c r="G44" s="313"/>
      <c r="H44" s="313"/>
      <c r="I44" s="313"/>
      <c r="J44" s="313"/>
      <c r="K44" s="313"/>
      <c r="L44" s="313"/>
      <c r="M44" s="313"/>
      <c r="N44" s="313"/>
      <c r="O44" s="313"/>
      <c r="P44" s="313"/>
      <c r="Q44" s="313"/>
      <c r="R44" s="313">
        <v>1000</v>
      </c>
      <c r="S44" s="313"/>
      <c r="T44" s="313"/>
      <c r="U44" s="313"/>
      <c r="V44" s="313"/>
      <c r="W44" s="313"/>
      <c r="X44" s="313">
        <v>0</v>
      </c>
      <c r="Y44" s="313">
        <v>500000000</v>
      </c>
      <c r="Z44" s="313"/>
      <c r="AA44" s="313" t="s">
        <v>1029</v>
      </c>
    </row>
    <row r="45" spans="1:27" ht="15" customHeight="1">
      <c r="A45" s="313" t="s">
        <v>234</v>
      </c>
      <c r="B45" s="313" t="s">
        <v>332</v>
      </c>
      <c r="C45" s="313" t="s">
        <v>7</v>
      </c>
      <c r="D45" s="313" t="s">
        <v>337</v>
      </c>
      <c r="E45" s="313" t="s">
        <v>13</v>
      </c>
      <c r="F45" s="313" t="s">
        <v>11</v>
      </c>
      <c r="G45" s="313" t="s">
        <v>337</v>
      </c>
      <c r="H45" s="313" t="s">
        <v>344</v>
      </c>
      <c r="I45" s="313" t="s">
        <v>232</v>
      </c>
      <c r="J45" s="313" t="s">
        <v>709</v>
      </c>
      <c r="K45" s="313" t="s">
        <v>339</v>
      </c>
      <c r="L45" s="313" t="s">
        <v>345</v>
      </c>
      <c r="M45" s="313" t="s">
        <v>41</v>
      </c>
      <c r="N45" s="313"/>
      <c r="O45" s="313" t="s">
        <v>341</v>
      </c>
      <c r="P45" s="313" t="s">
        <v>342</v>
      </c>
      <c r="Q45" s="313" t="s">
        <v>343</v>
      </c>
      <c r="R45" s="313">
        <v>54.1</v>
      </c>
      <c r="S45" s="313"/>
      <c r="T45" s="313"/>
      <c r="U45" s="313"/>
      <c r="V45" s="313"/>
      <c r="W45" s="313"/>
      <c r="X45" s="313">
        <v>0</v>
      </c>
      <c r="Y45" s="313">
        <v>500000000</v>
      </c>
      <c r="Z45" s="313"/>
      <c r="AA45" s="313" t="s">
        <v>1029</v>
      </c>
    </row>
    <row r="46" spans="1:27" ht="15" customHeight="1">
      <c r="A46" s="313" t="s">
        <v>234</v>
      </c>
      <c r="B46" s="313" t="s">
        <v>306</v>
      </c>
      <c r="C46" s="313" t="s">
        <v>7</v>
      </c>
      <c r="D46" s="313" t="s">
        <v>337</v>
      </c>
      <c r="E46" s="313" t="s">
        <v>13</v>
      </c>
      <c r="F46" s="313" t="s">
        <v>11</v>
      </c>
      <c r="G46" s="313"/>
      <c r="H46" s="313"/>
      <c r="I46" s="313"/>
      <c r="J46" s="313"/>
      <c r="K46" s="313"/>
      <c r="L46" s="313" t="s">
        <v>420</v>
      </c>
      <c r="M46" s="313"/>
      <c r="N46" s="313"/>
      <c r="O46" s="313" t="s">
        <v>341</v>
      </c>
      <c r="P46" s="313" t="s">
        <v>693</v>
      </c>
      <c r="Q46" s="313" t="s">
        <v>694</v>
      </c>
      <c r="R46" s="313">
        <v>876</v>
      </c>
      <c r="S46" s="313"/>
      <c r="T46" s="313"/>
      <c r="U46" s="313"/>
      <c r="V46" s="313"/>
      <c r="W46" s="313"/>
      <c r="X46" s="313">
        <v>0</v>
      </c>
      <c r="Y46" s="313">
        <v>500000000</v>
      </c>
      <c r="Z46" s="313"/>
      <c r="AA46" s="313" t="s">
        <v>1029</v>
      </c>
    </row>
    <row r="47" spans="1:27" ht="15" customHeight="1">
      <c r="A47" s="313" t="s">
        <v>234</v>
      </c>
      <c r="B47" s="313" t="s">
        <v>305</v>
      </c>
      <c r="C47" s="313" t="s">
        <v>7</v>
      </c>
      <c r="D47" s="313" t="s">
        <v>337</v>
      </c>
      <c r="E47" s="313" t="s">
        <v>13</v>
      </c>
      <c r="F47" s="313" t="s">
        <v>11</v>
      </c>
      <c r="G47" s="313"/>
      <c r="H47" s="313"/>
      <c r="I47" s="313"/>
      <c r="J47" s="313"/>
      <c r="K47" s="313"/>
      <c r="L47" s="313"/>
      <c r="M47" s="313"/>
      <c r="N47" s="313"/>
      <c r="O47" s="313"/>
      <c r="P47" s="313"/>
      <c r="Q47" s="313"/>
      <c r="R47" s="313">
        <v>876</v>
      </c>
      <c r="S47" s="313"/>
      <c r="T47" s="313"/>
      <c r="U47" s="313"/>
      <c r="V47" s="313"/>
      <c r="W47" s="313"/>
      <c r="X47" s="313">
        <v>0</v>
      </c>
      <c r="Y47" s="313">
        <v>500000000</v>
      </c>
      <c r="Z47" s="313"/>
      <c r="AA47" s="313" t="s">
        <v>1029</v>
      </c>
    </row>
    <row r="48" spans="1:27" ht="15" customHeight="1">
      <c r="A48" s="313" t="s">
        <v>236</v>
      </c>
      <c r="B48" s="313" t="s">
        <v>332</v>
      </c>
      <c r="C48" s="313" t="s">
        <v>7</v>
      </c>
      <c r="D48" s="313" t="s">
        <v>337</v>
      </c>
      <c r="E48" s="313" t="s">
        <v>13</v>
      </c>
      <c r="F48" s="313" t="s">
        <v>11</v>
      </c>
      <c r="G48" s="313" t="s">
        <v>337</v>
      </c>
      <c r="H48" s="313" t="s">
        <v>344</v>
      </c>
      <c r="I48" s="313" t="s">
        <v>232</v>
      </c>
      <c r="J48" s="313"/>
      <c r="K48" s="313" t="s">
        <v>339</v>
      </c>
      <c r="L48" s="313" t="s">
        <v>345</v>
      </c>
      <c r="M48" s="313" t="s">
        <v>41</v>
      </c>
      <c r="N48" s="313"/>
      <c r="O48" s="313" t="s">
        <v>341</v>
      </c>
      <c r="P48" s="313" t="s">
        <v>342</v>
      </c>
      <c r="Q48" s="313" t="s">
        <v>343</v>
      </c>
      <c r="R48" s="313">
        <v>54.1</v>
      </c>
      <c r="S48" s="313"/>
      <c r="T48" s="313"/>
      <c r="U48" s="313">
        <v>54.12</v>
      </c>
      <c r="V48" s="313">
        <v>2.71</v>
      </c>
      <c r="W48" s="313">
        <v>0.1</v>
      </c>
      <c r="X48" s="313">
        <v>0</v>
      </c>
      <c r="Y48" s="313">
        <v>500000000</v>
      </c>
      <c r="Z48" s="313">
        <v>0</v>
      </c>
      <c r="AA48" s="313" t="s">
        <v>1031</v>
      </c>
    </row>
    <row r="49" spans="1:27" ht="15" customHeight="1">
      <c r="A49" s="313" t="s">
        <v>236</v>
      </c>
      <c r="B49" s="313" t="s">
        <v>306</v>
      </c>
      <c r="C49" s="313" t="s">
        <v>7</v>
      </c>
      <c r="D49" s="313" t="s">
        <v>337</v>
      </c>
      <c r="E49" s="313" t="s">
        <v>13</v>
      </c>
      <c r="F49" s="313" t="s">
        <v>11</v>
      </c>
      <c r="G49" s="313"/>
      <c r="H49" s="313"/>
      <c r="I49" s="313"/>
      <c r="J49" s="313"/>
      <c r="K49" s="313"/>
      <c r="L49" s="313"/>
      <c r="M49" s="313"/>
      <c r="N49" s="313"/>
      <c r="O49" s="313"/>
      <c r="P49" s="313"/>
      <c r="Q49" s="313"/>
      <c r="R49" s="313">
        <v>876</v>
      </c>
      <c r="S49" s="313"/>
      <c r="T49" s="313"/>
      <c r="U49" s="313"/>
      <c r="V49" s="313"/>
      <c r="W49" s="313"/>
      <c r="X49" s="313">
        <v>0</v>
      </c>
      <c r="Y49" s="313">
        <v>500000000</v>
      </c>
      <c r="Z49" s="313"/>
      <c r="AA49" s="313" t="s">
        <v>1029</v>
      </c>
    </row>
    <row r="50" spans="1:27" ht="15" customHeight="1">
      <c r="A50" s="313" t="s">
        <v>236</v>
      </c>
      <c r="B50" s="313" t="s">
        <v>305</v>
      </c>
      <c r="C50" s="313" t="s">
        <v>7</v>
      </c>
      <c r="D50" s="313" t="s">
        <v>337</v>
      </c>
      <c r="E50" s="313" t="s">
        <v>13</v>
      </c>
      <c r="F50" s="313" t="s">
        <v>11</v>
      </c>
      <c r="G50" s="313"/>
      <c r="H50" s="313"/>
      <c r="I50" s="313"/>
      <c r="J50" s="313"/>
      <c r="K50" s="313"/>
      <c r="L50" s="313"/>
      <c r="M50" s="313"/>
      <c r="N50" s="313"/>
      <c r="O50" s="313"/>
      <c r="P50" s="313"/>
      <c r="Q50" s="313"/>
      <c r="R50" s="313">
        <v>876</v>
      </c>
      <c r="S50" s="313"/>
      <c r="T50" s="313"/>
      <c r="U50" s="313"/>
      <c r="V50" s="313"/>
      <c r="W50" s="313"/>
      <c r="X50" s="313">
        <v>0</v>
      </c>
      <c r="Y50" s="313">
        <v>500000000</v>
      </c>
      <c r="Z50" s="313"/>
      <c r="AA50" s="313" t="s">
        <v>1029</v>
      </c>
    </row>
    <row r="51" spans="1:27" ht="15" customHeight="1">
      <c r="A51" s="313" t="s">
        <v>238</v>
      </c>
      <c r="B51" s="313" t="s">
        <v>314</v>
      </c>
      <c r="C51" s="313" t="s">
        <v>7</v>
      </c>
      <c r="D51" s="313" t="s">
        <v>337</v>
      </c>
      <c r="E51" s="313" t="s">
        <v>13</v>
      </c>
      <c r="F51" s="313" t="s">
        <v>11</v>
      </c>
      <c r="G51" s="313"/>
      <c r="H51" s="313" t="s">
        <v>766</v>
      </c>
      <c r="I51" s="313"/>
      <c r="J51" s="313"/>
      <c r="K51" s="313"/>
      <c r="L51" s="313" t="s">
        <v>766</v>
      </c>
      <c r="M51" s="313"/>
      <c r="N51" s="313"/>
      <c r="O51" s="313" t="s">
        <v>348</v>
      </c>
      <c r="P51" s="313" t="s">
        <v>693</v>
      </c>
      <c r="Q51" s="313" t="s">
        <v>694</v>
      </c>
      <c r="R51" s="313">
        <v>1360</v>
      </c>
      <c r="S51" s="313"/>
      <c r="T51" s="313"/>
      <c r="U51" s="313"/>
      <c r="V51" s="313"/>
      <c r="W51" s="313"/>
      <c r="X51" s="313">
        <v>0</v>
      </c>
      <c r="Y51" s="313">
        <v>500000000</v>
      </c>
      <c r="Z51" s="313"/>
      <c r="AA51" s="313" t="s">
        <v>1029</v>
      </c>
    </row>
    <row r="52" spans="1:27" ht="15" customHeight="1">
      <c r="A52" s="313" t="s">
        <v>238</v>
      </c>
      <c r="B52" s="313" t="s">
        <v>315</v>
      </c>
      <c r="C52" s="313" t="s">
        <v>7</v>
      </c>
      <c r="D52" s="313" t="s">
        <v>337</v>
      </c>
      <c r="E52" s="313" t="s">
        <v>13</v>
      </c>
      <c r="F52" s="313" t="s">
        <v>11</v>
      </c>
      <c r="G52" s="313"/>
      <c r="H52" s="313"/>
      <c r="I52" s="313"/>
      <c r="J52" s="313"/>
      <c r="K52" s="313"/>
      <c r="L52" s="313"/>
      <c r="M52" s="313"/>
      <c r="N52" s="313"/>
      <c r="O52" s="313"/>
      <c r="P52" s="313"/>
      <c r="Q52" s="313"/>
      <c r="R52" s="313">
        <v>1360</v>
      </c>
      <c r="S52" s="313"/>
      <c r="T52" s="313"/>
      <c r="U52" s="313"/>
      <c r="V52" s="313"/>
      <c r="W52" s="313"/>
      <c r="X52" s="313">
        <v>0</v>
      </c>
      <c r="Y52" s="313">
        <v>500000000</v>
      </c>
      <c r="Z52" s="313"/>
      <c r="AA52" s="313" t="s">
        <v>1029</v>
      </c>
    </row>
    <row r="53" spans="1:27" ht="15" customHeight="1">
      <c r="A53" s="313" t="s">
        <v>238</v>
      </c>
      <c r="B53" s="313" t="s">
        <v>317</v>
      </c>
      <c r="C53" s="313" t="s">
        <v>7</v>
      </c>
      <c r="D53" s="313" t="s">
        <v>337</v>
      </c>
      <c r="E53" s="313" t="s">
        <v>13</v>
      </c>
      <c r="F53" s="313" t="s">
        <v>11</v>
      </c>
      <c r="G53" s="313"/>
      <c r="H53" s="313"/>
      <c r="I53" s="313"/>
      <c r="J53" s="313"/>
      <c r="K53" s="313"/>
      <c r="L53" s="313"/>
      <c r="M53" s="313"/>
      <c r="N53" s="313"/>
      <c r="O53" s="313"/>
      <c r="P53" s="313"/>
      <c r="Q53" s="313"/>
      <c r="R53" s="313">
        <v>47.5</v>
      </c>
      <c r="S53" s="313">
        <v>0</v>
      </c>
      <c r="T53" s="313">
        <v>94.9</v>
      </c>
      <c r="U53" s="313"/>
      <c r="V53" s="313"/>
      <c r="W53" s="313"/>
      <c r="X53" s="313">
        <v>0</v>
      </c>
      <c r="Y53" s="313">
        <v>500000000</v>
      </c>
      <c r="Z53" s="313"/>
      <c r="AA53" s="313" t="s">
        <v>1030</v>
      </c>
    </row>
    <row r="54" spans="1:27" ht="15" customHeight="1">
      <c r="A54" s="313" t="s">
        <v>238</v>
      </c>
      <c r="B54" s="313" t="s">
        <v>318</v>
      </c>
      <c r="C54" s="313" t="s">
        <v>7</v>
      </c>
      <c r="D54" s="313" t="s">
        <v>337</v>
      </c>
      <c r="E54" s="313" t="s">
        <v>13</v>
      </c>
      <c r="F54" s="313" t="s">
        <v>11</v>
      </c>
      <c r="G54" s="313"/>
      <c r="H54" s="313"/>
      <c r="I54" s="313"/>
      <c r="J54" s="313"/>
      <c r="K54" s="313"/>
      <c r="L54" s="313"/>
      <c r="M54" s="313"/>
      <c r="N54" s="313"/>
      <c r="O54" s="313"/>
      <c r="P54" s="313"/>
      <c r="Q54" s="313"/>
      <c r="R54" s="313">
        <v>47.5</v>
      </c>
      <c r="S54" s="313">
        <v>0</v>
      </c>
      <c r="T54" s="313">
        <v>94.9</v>
      </c>
      <c r="U54" s="313"/>
      <c r="V54" s="313"/>
      <c r="W54" s="313"/>
      <c r="X54" s="313">
        <v>0</v>
      </c>
      <c r="Y54" s="313">
        <v>500000000</v>
      </c>
      <c r="Z54" s="313"/>
      <c r="AA54" s="313" t="s">
        <v>1030</v>
      </c>
    </row>
    <row r="55" spans="1:27" ht="15" customHeight="1">
      <c r="A55" s="313" t="s">
        <v>238</v>
      </c>
      <c r="B55" s="313" t="s">
        <v>313</v>
      </c>
      <c r="C55" s="313" t="s">
        <v>7</v>
      </c>
      <c r="D55" s="313" t="s">
        <v>337</v>
      </c>
      <c r="E55" s="313" t="s">
        <v>13</v>
      </c>
      <c r="F55" s="313" t="s">
        <v>11</v>
      </c>
      <c r="G55" s="313"/>
      <c r="H55" s="313"/>
      <c r="I55" s="313"/>
      <c r="J55" s="313"/>
      <c r="K55" s="313"/>
      <c r="L55" s="313"/>
      <c r="M55" s="313"/>
      <c r="N55" s="313"/>
      <c r="O55" s="313"/>
      <c r="P55" s="313"/>
      <c r="Q55" s="313"/>
      <c r="R55" s="313">
        <v>1450</v>
      </c>
      <c r="S55" s="313"/>
      <c r="T55" s="313"/>
      <c r="U55" s="313"/>
      <c r="V55" s="313"/>
      <c r="W55" s="313"/>
      <c r="X55" s="313">
        <v>0</v>
      </c>
      <c r="Y55" s="313">
        <v>500000000</v>
      </c>
      <c r="Z55" s="313"/>
      <c r="AA55" s="313" t="s">
        <v>1029</v>
      </c>
    </row>
    <row r="56" spans="1:27" ht="15" customHeight="1">
      <c r="A56" s="313" t="s">
        <v>238</v>
      </c>
      <c r="B56" s="313" t="s">
        <v>316</v>
      </c>
      <c r="C56" s="313" t="s">
        <v>7</v>
      </c>
      <c r="D56" s="313" t="s">
        <v>337</v>
      </c>
      <c r="E56" s="313" t="s">
        <v>13</v>
      </c>
      <c r="F56" s="313" t="s">
        <v>11</v>
      </c>
      <c r="G56" s="313" t="s">
        <v>449</v>
      </c>
      <c r="H56" s="313" t="s">
        <v>455</v>
      </c>
      <c r="I56" s="313" t="s">
        <v>454</v>
      </c>
      <c r="J56" s="313" t="s">
        <v>765</v>
      </c>
      <c r="K56" s="313" t="s">
        <v>339</v>
      </c>
      <c r="L56" s="313" t="s">
        <v>455</v>
      </c>
      <c r="M56" s="313" t="s">
        <v>51</v>
      </c>
      <c r="N56" s="313"/>
      <c r="O56" s="313" t="s">
        <v>357</v>
      </c>
      <c r="P56" s="313" t="s">
        <v>699</v>
      </c>
      <c r="Q56" s="313" t="s">
        <v>343</v>
      </c>
      <c r="R56" s="313">
        <v>94.9</v>
      </c>
      <c r="S56" s="313"/>
      <c r="T56" s="313"/>
      <c r="U56" s="313"/>
      <c r="V56" s="313"/>
      <c r="W56" s="313"/>
      <c r="X56" s="313">
        <v>0</v>
      </c>
      <c r="Y56" s="313">
        <v>500000000</v>
      </c>
      <c r="Z56" s="313"/>
      <c r="AA56" s="313" t="s">
        <v>1029</v>
      </c>
    </row>
    <row r="57" spans="1:27" ht="15" customHeight="1">
      <c r="A57" s="313" t="s">
        <v>238</v>
      </c>
      <c r="B57" s="313" t="s">
        <v>312</v>
      </c>
      <c r="C57" s="313" t="s">
        <v>7</v>
      </c>
      <c r="D57" s="313" t="s">
        <v>337</v>
      </c>
      <c r="E57" s="313" t="s">
        <v>13</v>
      </c>
      <c r="F57" s="313" t="s">
        <v>11</v>
      </c>
      <c r="G57" s="313"/>
      <c r="H57" s="313"/>
      <c r="I57" s="313"/>
      <c r="J57" s="313"/>
      <c r="K57" s="313"/>
      <c r="L57" s="313"/>
      <c r="M57" s="313"/>
      <c r="N57" s="313"/>
      <c r="O57" s="313"/>
      <c r="P57" s="313"/>
      <c r="Q57" s="313"/>
      <c r="R57" s="313">
        <v>2450</v>
      </c>
      <c r="S57" s="313"/>
      <c r="T57" s="313"/>
      <c r="U57" s="313"/>
      <c r="V57" s="313"/>
      <c r="W57" s="313"/>
      <c r="X57" s="313">
        <v>0</v>
      </c>
      <c r="Y57" s="313">
        <v>500000000</v>
      </c>
      <c r="Z57" s="313"/>
      <c r="AA57" s="313" t="s">
        <v>1029</v>
      </c>
    </row>
    <row r="58" spans="1:27" ht="15" customHeight="1">
      <c r="A58" s="313" t="s">
        <v>238</v>
      </c>
      <c r="B58" s="313" t="s">
        <v>332</v>
      </c>
      <c r="C58" s="313" t="s">
        <v>7</v>
      </c>
      <c r="D58" s="313" t="s">
        <v>337</v>
      </c>
      <c r="E58" s="313" t="s">
        <v>13</v>
      </c>
      <c r="F58" s="313" t="s">
        <v>11</v>
      </c>
      <c r="G58" s="313" t="s">
        <v>337</v>
      </c>
      <c r="H58" s="313" t="s">
        <v>990</v>
      </c>
      <c r="I58" s="313" t="s">
        <v>232</v>
      </c>
      <c r="J58" s="313" t="s">
        <v>350</v>
      </c>
      <c r="K58" s="313" t="s">
        <v>339</v>
      </c>
      <c r="L58" s="313" t="s">
        <v>991</v>
      </c>
      <c r="M58" s="313" t="s">
        <v>41</v>
      </c>
      <c r="N58" s="313"/>
      <c r="O58" s="313" t="s">
        <v>341</v>
      </c>
      <c r="P58" s="313" t="s">
        <v>342</v>
      </c>
      <c r="Q58" s="313" t="s">
        <v>343</v>
      </c>
      <c r="R58" s="313">
        <v>2430</v>
      </c>
      <c r="S58" s="313"/>
      <c r="T58" s="313"/>
      <c r="U58" s="313"/>
      <c r="V58" s="313"/>
      <c r="W58" s="313"/>
      <c r="X58" s="313">
        <v>0</v>
      </c>
      <c r="Y58" s="313">
        <v>500000000</v>
      </c>
      <c r="Z58" s="313"/>
      <c r="AA58" s="313" t="s">
        <v>1029</v>
      </c>
    </row>
    <row r="59" spans="1:27" ht="15" customHeight="1">
      <c r="A59" s="313" t="s">
        <v>238</v>
      </c>
      <c r="B59" s="313" t="s">
        <v>305</v>
      </c>
      <c r="C59" s="313" t="s">
        <v>7</v>
      </c>
      <c r="D59" s="313" t="s">
        <v>337</v>
      </c>
      <c r="E59" s="313" t="s">
        <v>13</v>
      </c>
      <c r="F59" s="313" t="s">
        <v>11</v>
      </c>
      <c r="G59" s="313"/>
      <c r="H59" s="313"/>
      <c r="I59" s="313"/>
      <c r="J59" s="313"/>
      <c r="K59" s="313"/>
      <c r="L59" s="313"/>
      <c r="M59" s="313"/>
      <c r="N59" s="313"/>
      <c r="O59" s="313"/>
      <c r="P59" s="313"/>
      <c r="Q59" s="313"/>
      <c r="R59" s="313">
        <v>1120</v>
      </c>
      <c r="S59" s="313"/>
      <c r="T59" s="313"/>
      <c r="U59" s="313"/>
      <c r="V59" s="313"/>
      <c r="W59" s="313"/>
      <c r="X59" s="313">
        <v>0</v>
      </c>
      <c r="Y59" s="313">
        <v>500000000</v>
      </c>
      <c r="Z59" s="313"/>
      <c r="AA59" s="313" t="s">
        <v>1029</v>
      </c>
    </row>
    <row r="60" spans="1:27" ht="15" customHeight="1">
      <c r="A60" s="313" t="s">
        <v>238</v>
      </c>
      <c r="B60" s="313" t="s">
        <v>307</v>
      </c>
      <c r="C60" s="313" t="s">
        <v>7</v>
      </c>
      <c r="D60" s="313" t="s">
        <v>337</v>
      </c>
      <c r="E60" s="313" t="s">
        <v>13</v>
      </c>
      <c r="F60" s="313" t="s">
        <v>11</v>
      </c>
      <c r="G60" s="313" t="s">
        <v>337</v>
      </c>
      <c r="H60" s="313" t="s">
        <v>711</v>
      </c>
      <c r="I60" s="313" t="s">
        <v>362</v>
      </c>
      <c r="J60" s="313" t="s">
        <v>709</v>
      </c>
      <c r="K60" s="313" t="s">
        <v>339</v>
      </c>
      <c r="L60" s="313" t="s">
        <v>712</v>
      </c>
      <c r="M60" s="313" t="s">
        <v>49</v>
      </c>
      <c r="N60" s="313"/>
      <c r="O60" s="313" t="s">
        <v>364</v>
      </c>
      <c r="P60" s="313" t="s">
        <v>342</v>
      </c>
      <c r="Q60" s="313" t="s">
        <v>343</v>
      </c>
      <c r="R60" s="313">
        <v>1120</v>
      </c>
      <c r="S60" s="313"/>
      <c r="T60" s="313"/>
      <c r="U60" s="313"/>
      <c r="V60" s="313"/>
      <c r="W60" s="313"/>
      <c r="X60" s="313">
        <v>0</v>
      </c>
      <c r="Y60" s="313">
        <v>500000000</v>
      </c>
      <c r="Z60" s="313"/>
      <c r="AA60" s="313" t="s">
        <v>1029</v>
      </c>
    </row>
    <row r="61" spans="1:27" ht="15" customHeight="1">
      <c r="A61" s="313" t="s">
        <v>238</v>
      </c>
      <c r="B61" s="313" t="s">
        <v>308</v>
      </c>
      <c r="C61" s="313" t="s">
        <v>7</v>
      </c>
      <c r="D61" s="313" t="s">
        <v>337</v>
      </c>
      <c r="E61" s="313" t="s">
        <v>13</v>
      </c>
      <c r="F61" s="313" t="s">
        <v>11</v>
      </c>
      <c r="G61" s="313"/>
      <c r="H61" s="313"/>
      <c r="I61" s="313"/>
      <c r="J61" s="313"/>
      <c r="K61" s="313"/>
      <c r="L61" s="313"/>
      <c r="M61" s="313"/>
      <c r="N61" s="313"/>
      <c r="O61" s="313"/>
      <c r="P61" s="313"/>
      <c r="Q61" s="313"/>
      <c r="R61" s="313">
        <v>232</v>
      </c>
      <c r="S61" s="313">
        <v>0</v>
      </c>
      <c r="T61" s="313">
        <v>622</v>
      </c>
      <c r="U61" s="313"/>
      <c r="V61" s="313"/>
      <c r="W61" s="313"/>
      <c r="X61" s="313">
        <v>0</v>
      </c>
      <c r="Y61" s="313">
        <v>500000000</v>
      </c>
      <c r="Z61" s="313"/>
      <c r="AA61" s="313" t="s">
        <v>1030</v>
      </c>
    </row>
    <row r="62" spans="1:27" ht="15" customHeight="1">
      <c r="A62" s="313" t="s">
        <v>238</v>
      </c>
      <c r="B62" s="313" t="s">
        <v>309</v>
      </c>
      <c r="C62" s="313" t="s">
        <v>7</v>
      </c>
      <c r="D62" s="313" t="s">
        <v>337</v>
      </c>
      <c r="E62" s="313" t="s">
        <v>13</v>
      </c>
      <c r="F62" s="313" t="s">
        <v>11</v>
      </c>
      <c r="G62" s="313"/>
      <c r="H62" s="313"/>
      <c r="I62" s="313"/>
      <c r="J62" s="313"/>
      <c r="K62" s="313"/>
      <c r="L62" s="313"/>
      <c r="M62" s="313"/>
      <c r="N62" s="313"/>
      <c r="O62" s="313"/>
      <c r="P62" s="313"/>
      <c r="Q62" s="313"/>
      <c r="R62" s="313">
        <v>229</v>
      </c>
      <c r="S62" s="313">
        <v>0</v>
      </c>
      <c r="T62" s="313">
        <v>615</v>
      </c>
      <c r="U62" s="313"/>
      <c r="V62" s="313"/>
      <c r="W62" s="313"/>
      <c r="X62" s="313">
        <v>0</v>
      </c>
      <c r="Y62" s="313">
        <v>500000000</v>
      </c>
      <c r="Z62" s="313"/>
      <c r="AA62" s="313" t="s">
        <v>1030</v>
      </c>
    </row>
    <row r="63" spans="1:27" ht="15" customHeight="1">
      <c r="A63" s="313" t="s">
        <v>238</v>
      </c>
      <c r="B63" s="313" t="s">
        <v>310</v>
      </c>
      <c r="C63" s="313" t="s">
        <v>7</v>
      </c>
      <c r="D63" s="313" t="s">
        <v>337</v>
      </c>
      <c r="E63" s="313" t="s">
        <v>13</v>
      </c>
      <c r="F63" s="313" t="s">
        <v>11</v>
      </c>
      <c r="G63" s="313"/>
      <c r="H63" s="313"/>
      <c r="I63" s="313"/>
      <c r="J63" s="313"/>
      <c r="K63" s="313"/>
      <c r="L63" s="313"/>
      <c r="M63" s="313"/>
      <c r="N63" s="313"/>
      <c r="O63" s="313"/>
      <c r="P63" s="313"/>
      <c r="Q63" s="313"/>
      <c r="R63" s="313">
        <v>431</v>
      </c>
      <c r="S63" s="313">
        <v>429</v>
      </c>
      <c r="T63" s="313">
        <v>983</v>
      </c>
      <c r="U63" s="313"/>
      <c r="V63" s="313"/>
      <c r="W63" s="313"/>
      <c r="X63" s="313">
        <v>0</v>
      </c>
      <c r="Y63" s="313">
        <v>500000000</v>
      </c>
      <c r="Z63" s="313"/>
      <c r="AA63" s="313" t="s">
        <v>1030</v>
      </c>
    </row>
    <row r="64" spans="1:27" ht="15" customHeight="1">
      <c r="A64" s="313" t="s">
        <v>238</v>
      </c>
      <c r="B64" s="313" t="s">
        <v>311</v>
      </c>
      <c r="C64" s="313" t="s">
        <v>7</v>
      </c>
      <c r="D64" s="313" t="s">
        <v>337</v>
      </c>
      <c r="E64" s="313" t="s">
        <v>13</v>
      </c>
      <c r="F64" s="313" t="s">
        <v>11</v>
      </c>
      <c r="G64" s="313"/>
      <c r="H64" s="313"/>
      <c r="I64" s="313"/>
      <c r="J64" s="313"/>
      <c r="K64" s="313"/>
      <c r="L64" s="313"/>
      <c r="M64" s="313"/>
      <c r="N64" s="313"/>
      <c r="O64" s="313"/>
      <c r="P64" s="313"/>
      <c r="Q64" s="313"/>
      <c r="R64" s="313">
        <v>226</v>
      </c>
      <c r="S64" s="313">
        <v>25.2</v>
      </c>
      <c r="T64" s="313">
        <v>599</v>
      </c>
      <c r="U64" s="313"/>
      <c r="V64" s="313"/>
      <c r="W64" s="313"/>
      <c r="X64" s="313">
        <v>0</v>
      </c>
      <c r="Y64" s="313">
        <v>500000000</v>
      </c>
      <c r="Z64" s="313"/>
      <c r="AA64" s="313" t="s">
        <v>1030</v>
      </c>
    </row>
    <row r="65" spans="1:27" ht="15" customHeight="1">
      <c r="A65" s="313" t="s">
        <v>238</v>
      </c>
      <c r="B65" s="313" t="s">
        <v>328</v>
      </c>
      <c r="C65" s="313" t="s">
        <v>7</v>
      </c>
      <c r="D65" s="313" t="s">
        <v>337</v>
      </c>
      <c r="E65" s="313" t="s">
        <v>13</v>
      </c>
      <c r="F65" s="313" t="s">
        <v>11</v>
      </c>
      <c r="G65" s="313"/>
      <c r="H65" s="313" t="s">
        <v>346</v>
      </c>
      <c r="I65" s="313" t="s">
        <v>329</v>
      </c>
      <c r="J65" s="313"/>
      <c r="K65" s="313" t="s">
        <v>339</v>
      </c>
      <c r="L65" s="313" t="s">
        <v>347</v>
      </c>
      <c r="M65" s="313" t="s">
        <v>52</v>
      </c>
      <c r="N65" s="313"/>
      <c r="O65" s="313" t="s">
        <v>348</v>
      </c>
      <c r="P65" s="313" t="s">
        <v>342</v>
      </c>
      <c r="Q65" s="313" t="s">
        <v>343</v>
      </c>
      <c r="R65" s="313">
        <v>1000</v>
      </c>
      <c r="S65" s="313"/>
      <c r="T65" s="313"/>
      <c r="U65" s="313">
        <v>1000</v>
      </c>
      <c r="V65" s="313">
        <v>50</v>
      </c>
      <c r="W65" s="313">
        <v>0.1</v>
      </c>
      <c r="X65" s="313">
        <v>0</v>
      </c>
      <c r="Y65" s="313">
        <v>500000000</v>
      </c>
      <c r="Z65" s="313">
        <v>0</v>
      </c>
      <c r="AA65" s="313" t="s">
        <v>1031</v>
      </c>
    </row>
    <row r="66" spans="1:27" ht="15" customHeight="1">
      <c r="A66" s="313" t="s">
        <v>238</v>
      </c>
      <c r="B66" s="313" t="s">
        <v>326</v>
      </c>
      <c r="C66" s="313" t="s">
        <v>7</v>
      </c>
      <c r="D66" s="313" t="s">
        <v>337</v>
      </c>
      <c r="E66" s="313" t="s">
        <v>13</v>
      </c>
      <c r="F66" s="313" t="s">
        <v>11</v>
      </c>
      <c r="G66" s="313"/>
      <c r="H66" s="313"/>
      <c r="I66" s="313"/>
      <c r="J66" s="313"/>
      <c r="K66" s="313"/>
      <c r="L66" s="313"/>
      <c r="M66" s="313"/>
      <c r="N66" s="313"/>
      <c r="O66" s="313"/>
      <c r="P66" s="313"/>
      <c r="Q66" s="313"/>
      <c r="R66" s="313">
        <v>1000</v>
      </c>
      <c r="S66" s="313"/>
      <c r="T66" s="313"/>
      <c r="U66" s="313"/>
      <c r="V66" s="313"/>
      <c r="W66" s="313"/>
      <c r="X66" s="313">
        <v>0</v>
      </c>
      <c r="Y66" s="313">
        <v>500000000</v>
      </c>
      <c r="Z66" s="313"/>
      <c r="AA66" s="313" t="s">
        <v>1029</v>
      </c>
    </row>
    <row r="67" spans="1:27" ht="15" customHeight="1">
      <c r="A67" s="313" t="s">
        <v>239</v>
      </c>
      <c r="B67" s="313" t="s">
        <v>315</v>
      </c>
      <c r="C67" s="313" t="s">
        <v>7</v>
      </c>
      <c r="D67" s="313" t="s">
        <v>337</v>
      </c>
      <c r="E67" s="313" t="s">
        <v>13</v>
      </c>
      <c r="F67" s="313" t="s">
        <v>11</v>
      </c>
      <c r="G67" s="313"/>
      <c r="H67" s="313"/>
      <c r="I67" s="313"/>
      <c r="J67" s="313"/>
      <c r="K67" s="313"/>
      <c r="L67" s="313"/>
      <c r="M67" s="313"/>
      <c r="N67" s="313"/>
      <c r="O67" s="313"/>
      <c r="P67" s="313"/>
      <c r="Q67" s="313"/>
      <c r="R67" s="313">
        <v>194</v>
      </c>
      <c r="S67" s="313">
        <v>0</v>
      </c>
      <c r="T67" s="313">
        <v>193</v>
      </c>
      <c r="U67" s="313"/>
      <c r="V67" s="313"/>
      <c r="W67" s="313"/>
      <c r="X67" s="313">
        <v>0</v>
      </c>
      <c r="Y67" s="313">
        <v>500000000</v>
      </c>
      <c r="Z67" s="313"/>
      <c r="AA67" s="313" t="s">
        <v>1030</v>
      </c>
    </row>
    <row r="68" spans="1:27" ht="15" customHeight="1">
      <c r="A68" s="313" t="s">
        <v>239</v>
      </c>
      <c r="B68" s="313" t="s">
        <v>317</v>
      </c>
      <c r="C68" s="313" t="s">
        <v>7</v>
      </c>
      <c r="D68" s="313" t="s">
        <v>337</v>
      </c>
      <c r="E68" s="313" t="s">
        <v>13</v>
      </c>
      <c r="F68" s="313" t="s">
        <v>11</v>
      </c>
      <c r="G68" s="313"/>
      <c r="H68" s="313"/>
      <c r="I68" s="313"/>
      <c r="J68" s="313"/>
      <c r="K68" s="313"/>
      <c r="L68" s="313"/>
      <c r="M68" s="313"/>
      <c r="N68" s="313"/>
      <c r="O68" s="313"/>
      <c r="P68" s="313"/>
      <c r="Q68" s="313"/>
      <c r="R68" s="313">
        <v>0.82</v>
      </c>
      <c r="S68" s="313">
        <v>0</v>
      </c>
      <c r="T68" s="313">
        <v>94.9</v>
      </c>
      <c r="U68" s="313"/>
      <c r="V68" s="313"/>
      <c r="W68" s="313"/>
      <c r="X68" s="313">
        <v>0</v>
      </c>
      <c r="Y68" s="313">
        <v>500000000</v>
      </c>
      <c r="Z68" s="313"/>
      <c r="AA68" s="313" t="s">
        <v>1030</v>
      </c>
    </row>
    <row r="69" spans="1:27" ht="15" customHeight="1">
      <c r="A69" s="313" t="s">
        <v>239</v>
      </c>
      <c r="B69" s="313" t="s">
        <v>314</v>
      </c>
      <c r="C69" s="313" t="s">
        <v>7</v>
      </c>
      <c r="D69" s="313" t="s">
        <v>337</v>
      </c>
      <c r="E69" s="313" t="s">
        <v>13</v>
      </c>
      <c r="F69" s="313" t="s">
        <v>11</v>
      </c>
      <c r="G69" s="313"/>
      <c r="H69" s="313"/>
      <c r="I69" s="313"/>
      <c r="J69" s="313"/>
      <c r="K69" s="313"/>
      <c r="L69" s="313"/>
      <c r="M69" s="313"/>
      <c r="N69" s="313"/>
      <c r="O69" s="313"/>
      <c r="P69" s="313"/>
      <c r="Q69" s="313"/>
      <c r="R69" s="313">
        <v>194</v>
      </c>
      <c r="S69" s="313">
        <v>0</v>
      </c>
      <c r="T69" s="313">
        <v>193</v>
      </c>
      <c r="U69" s="313"/>
      <c r="V69" s="313"/>
      <c r="W69" s="313"/>
      <c r="X69" s="313">
        <v>0</v>
      </c>
      <c r="Y69" s="313">
        <v>500000000</v>
      </c>
      <c r="Z69" s="313"/>
      <c r="AA69" s="313" t="s">
        <v>1030</v>
      </c>
    </row>
    <row r="70" spans="1:27" ht="15" customHeight="1">
      <c r="A70" s="313" t="s">
        <v>239</v>
      </c>
      <c r="B70" s="313" t="s">
        <v>313</v>
      </c>
      <c r="C70" s="313" t="s">
        <v>7</v>
      </c>
      <c r="D70" s="313" t="s">
        <v>337</v>
      </c>
      <c r="E70" s="313" t="s">
        <v>13</v>
      </c>
      <c r="F70" s="313" t="s">
        <v>11</v>
      </c>
      <c r="G70" s="313"/>
      <c r="H70" s="313"/>
      <c r="I70" s="313"/>
      <c r="J70" s="313"/>
      <c r="K70" s="313"/>
      <c r="L70" s="313"/>
      <c r="M70" s="313"/>
      <c r="N70" s="313"/>
      <c r="O70" s="313"/>
      <c r="P70" s="313"/>
      <c r="Q70" s="313"/>
      <c r="R70" s="313">
        <v>195</v>
      </c>
      <c r="S70" s="313">
        <v>0</v>
      </c>
      <c r="T70" s="313">
        <v>193</v>
      </c>
      <c r="U70" s="313"/>
      <c r="V70" s="313"/>
      <c r="W70" s="313"/>
      <c r="X70" s="313">
        <v>0</v>
      </c>
      <c r="Y70" s="313">
        <v>500000000</v>
      </c>
      <c r="Z70" s="313"/>
      <c r="AA70" s="313" t="s">
        <v>1030</v>
      </c>
    </row>
    <row r="71" spans="1:27" ht="15" customHeight="1">
      <c r="A71" s="313" t="s">
        <v>239</v>
      </c>
      <c r="B71" s="313" t="s">
        <v>316</v>
      </c>
      <c r="C71" s="313" t="s">
        <v>7</v>
      </c>
      <c r="D71" s="313" t="s">
        <v>337</v>
      </c>
      <c r="E71" s="313" t="s">
        <v>13</v>
      </c>
      <c r="F71" s="313" t="s">
        <v>11</v>
      </c>
      <c r="G71" s="313"/>
      <c r="H71" s="313"/>
      <c r="I71" s="313"/>
      <c r="J71" s="313"/>
      <c r="K71" s="313"/>
      <c r="L71" s="313"/>
      <c r="M71" s="313"/>
      <c r="N71" s="313"/>
      <c r="O71" s="313"/>
      <c r="P71" s="313"/>
      <c r="Q71" s="313"/>
      <c r="R71" s="313">
        <v>1.63</v>
      </c>
      <c r="S71" s="313">
        <v>0</v>
      </c>
      <c r="T71" s="313">
        <v>94.9</v>
      </c>
      <c r="U71" s="313"/>
      <c r="V71" s="313"/>
      <c r="W71" s="313"/>
      <c r="X71" s="313">
        <v>0</v>
      </c>
      <c r="Y71" s="313">
        <v>500000000</v>
      </c>
      <c r="Z71" s="313"/>
      <c r="AA71" s="313" t="s">
        <v>1030</v>
      </c>
    </row>
    <row r="72" spans="1:27" ht="15" customHeight="1">
      <c r="A72" s="313" t="s">
        <v>239</v>
      </c>
      <c r="B72" s="313" t="s">
        <v>312</v>
      </c>
      <c r="C72" s="313" t="s">
        <v>7</v>
      </c>
      <c r="D72" s="313" t="s">
        <v>337</v>
      </c>
      <c r="E72" s="313" t="s">
        <v>13</v>
      </c>
      <c r="F72" s="313" t="s">
        <v>11</v>
      </c>
      <c r="G72" s="313"/>
      <c r="H72" s="313"/>
      <c r="I72" s="313"/>
      <c r="J72" s="313"/>
      <c r="K72" s="313"/>
      <c r="L72" s="313"/>
      <c r="M72" s="313"/>
      <c r="N72" s="313"/>
      <c r="O72" s="313"/>
      <c r="P72" s="313"/>
      <c r="Q72" s="313"/>
      <c r="R72" s="313">
        <v>197</v>
      </c>
      <c r="S72" s="313">
        <v>0</v>
      </c>
      <c r="T72" s="313">
        <v>228</v>
      </c>
      <c r="U72" s="313"/>
      <c r="V72" s="313"/>
      <c r="W72" s="313"/>
      <c r="X72" s="313">
        <v>0</v>
      </c>
      <c r="Y72" s="313">
        <v>500000000</v>
      </c>
      <c r="Z72" s="313"/>
      <c r="AA72" s="313" t="s">
        <v>1030</v>
      </c>
    </row>
    <row r="73" spans="1:27" ht="15" customHeight="1">
      <c r="A73" s="313" t="s">
        <v>239</v>
      </c>
      <c r="B73" s="313" t="s">
        <v>332</v>
      </c>
      <c r="C73" s="313" t="s">
        <v>7</v>
      </c>
      <c r="D73" s="313" t="s">
        <v>337</v>
      </c>
      <c r="E73" s="313" t="s">
        <v>13</v>
      </c>
      <c r="F73" s="313" t="s">
        <v>11</v>
      </c>
      <c r="G73" s="313"/>
      <c r="H73" s="313"/>
      <c r="I73" s="313"/>
      <c r="J73" s="313"/>
      <c r="K73" s="313"/>
      <c r="L73" s="313"/>
      <c r="M73" s="313"/>
      <c r="N73" s="313"/>
      <c r="O73" s="313"/>
      <c r="P73" s="313"/>
      <c r="Q73" s="313"/>
      <c r="R73" s="313">
        <v>15.8</v>
      </c>
      <c r="S73" s="313"/>
      <c r="T73" s="313"/>
      <c r="U73" s="313"/>
      <c r="V73" s="313"/>
      <c r="W73" s="313"/>
      <c r="X73" s="313">
        <v>0</v>
      </c>
      <c r="Y73" s="313">
        <v>500000000</v>
      </c>
      <c r="Z73" s="313"/>
      <c r="AA73" s="313" t="s">
        <v>1029</v>
      </c>
    </row>
    <row r="74" spans="1:27" ht="15" customHeight="1">
      <c r="A74" s="313" t="s">
        <v>239</v>
      </c>
      <c r="B74" s="313" t="s">
        <v>305</v>
      </c>
      <c r="C74" s="313" t="s">
        <v>7</v>
      </c>
      <c r="D74" s="313" t="s">
        <v>337</v>
      </c>
      <c r="E74" s="313" t="s">
        <v>13</v>
      </c>
      <c r="F74" s="313" t="s">
        <v>11</v>
      </c>
      <c r="G74" s="313"/>
      <c r="H74" s="313"/>
      <c r="I74" s="313"/>
      <c r="J74" s="313"/>
      <c r="K74" s="313"/>
      <c r="L74" s="313"/>
      <c r="M74" s="313"/>
      <c r="N74" s="313"/>
      <c r="O74" s="313"/>
      <c r="P74" s="313"/>
      <c r="Q74" s="313"/>
      <c r="R74" s="313">
        <v>31</v>
      </c>
      <c r="S74" s="313">
        <v>0</v>
      </c>
      <c r="T74" s="313">
        <v>771</v>
      </c>
      <c r="U74" s="313"/>
      <c r="V74" s="313"/>
      <c r="W74" s="313"/>
      <c r="X74" s="313">
        <v>0</v>
      </c>
      <c r="Y74" s="313">
        <v>500000000</v>
      </c>
      <c r="Z74" s="313"/>
      <c r="AA74" s="313" t="s">
        <v>1030</v>
      </c>
    </row>
    <row r="75" spans="1:27" ht="15" customHeight="1">
      <c r="A75" s="313" t="s">
        <v>239</v>
      </c>
      <c r="B75" s="313" t="s">
        <v>307</v>
      </c>
      <c r="C75" s="313" t="s">
        <v>7</v>
      </c>
      <c r="D75" s="313" t="s">
        <v>337</v>
      </c>
      <c r="E75" s="313" t="s">
        <v>13</v>
      </c>
      <c r="F75" s="313" t="s">
        <v>11</v>
      </c>
      <c r="G75" s="313"/>
      <c r="H75" s="313"/>
      <c r="I75" s="313"/>
      <c r="J75" s="313"/>
      <c r="K75" s="313"/>
      <c r="L75" s="313"/>
      <c r="M75" s="313"/>
      <c r="N75" s="313"/>
      <c r="O75" s="313"/>
      <c r="P75" s="313"/>
      <c r="Q75" s="313"/>
      <c r="R75" s="313">
        <v>31</v>
      </c>
      <c r="S75" s="313">
        <v>0</v>
      </c>
      <c r="T75" s="313">
        <v>228</v>
      </c>
      <c r="U75" s="313"/>
      <c r="V75" s="313"/>
      <c r="W75" s="313"/>
      <c r="X75" s="313">
        <v>0</v>
      </c>
      <c r="Y75" s="313">
        <v>500000000</v>
      </c>
      <c r="Z75" s="313"/>
      <c r="AA75" s="313" t="s">
        <v>1030</v>
      </c>
    </row>
    <row r="76" spans="1:27" ht="15" customHeight="1">
      <c r="A76" s="313" t="s">
        <v>239</v>
      </c>
      <c r="B76" s="313" t="s">
        <v>308</v>
      </c>
      <c r="C76" s="313" t="s">
        <v>7</v>
      </c>
      <c r="D76" s="313" t="s">
        <v>337</v>
      </c>
      <c r="E76" s="313" t="s">
        <v>13</v>
      </c>
      <c r="F76" s="313" t="s">
        <v>11</v>
      </c>
      <c r="G76" s="313"/>
      <c r="H76" s="313"/>
      <c r="I76" s="313"/>
      <c r="J76" s="313"/>
      <c r="K76" s="313"/>
      <c r="L76" s="313"/>
      <c r="M76" s="313"/>
      <c r="N76" s="313"/>
      <c r="O76" s="313"/>
      <c r="P76" s="313"/>
      <c r="Q76" s="313"/>
      <c r="R76" s="313">
        <v>7.5</v>
      </c>
      <c r="S76" s="313">
        <v>0</v>
      </c>
      <c r="T76" s="313">
        <v>193</v>
      </c>
      <c r="U76" s="313"/>
      <c r="V76" s="313"/>
      <c r="W76" s="313"/>
      <c r="X76" s="313">
        <v>0</v>
      </c>
      <c r="Y76" s="313">
        <v>500000000</v>
      </c>
      <c r="Z76" s="313"/>
      <c r="AA76" s="313" t="s">
        <v>1030</v>
      </c>
    </row>
    <row r="77" spans="1:27" ht="15" customHeight="1">
      <c r="A77" s="313" t="s">
        <v>239</v>
      </c>
      <c r="B77" s="313" t="s">
        <v>309</v>
      </c>
      <c r="C77" s="313" t="s">
        <v>7</v>
      </c>
      <c r="D77" s="313" t="s">
        <v>337</v>
      </c>
      <c r="E77" s="313" t="s">
        <v>13</v>
      </c>
      <c r="F77" s="313" t="s">
        <v>11</v>
      </c>
      <c r="G77" s="313"/>
      <c r="H77" s="313"/>
      <c r="I77" s="313"/>
      <c r="J77" s="313"/>
      <c r="K77" s="313"/>
      <c r="L77" s="313"/>
      <c r="M77" s="313"/>
      <c r="N77" s="313"/>
      <c r="O77" s="313"/>
      <c r="P77" s="313"/>
      <c r="Q77" s="313"/>
      <c r="R77" s="313">
        <v>7.52</v>
      </c>
      <c r="S77" s="313">
        <v>0</v>
      </c>
      <c r="T77" s="313">
        <v>193</v>
      </c>
      <c r="U77" s="313"/>
      <c r="V77" s="313"/>
      <c r="W77" s="313"/>
      <c r="X77" s="313">
        <v>0</v>
      </c>
      <c r="Y77" s="313">
        <v>500000000</v>
      </c>
      <c r="Z77" s="313"/>
      <c r="AA77" s="313" t="s">
        <v>1030</v>
      </c>
    </row>
    <row r="78" spans="1:27" ht="15" customHeight="1">
      <c r="A78" s="313" t="s">
        <v>239</v>
      </c>
      <c r="B78" s="313" t="s">
        <v>310</v>
      </c>
      <c r="C78" s="313" t="s">
        <v>7</v>
      </c>
      <c r="D78" s="313" t="s">
        <v>337</v>
      </c>
      <c r="E78" s="313" t="s">
        <v>13</v>
      </c>
      <c r="F78" s="313" t="s">
        <v>11</v>
      </c>
      <c r="G78" s="313"/>
      <c r="H78" s="313"/>
      <c r="I78" s="313"/>
      <c r="J78" s="313"/>
      <c r="K78" s="313"/>
      <c r="L78" s="313"/>
      <c r="M78" s="313"/>
      <c r="N78" s="313"/>
      <c r="O78" s="313"/>
      <c r="P78" s="313"/>
      <c r="Q78" s="313"/>
      <c r="R78" s="313">
        <v>8.2200000000000006</v>
      </c>
      <c r="S78" s="313">
        <v>0</v>
      </c>
      <c r="T78" s="313">
        <v>193</v>
      </c>
      <c r="U78" s="313"/>
      <c r="V78" s="313"/>
      <c r="W78" s="313"/>
      <c r="X78" s="313">
        <v>0</v>
      </c>
      <c r="Y78" s="313">
        <v>500000000</v>
      </c>
      <c r="Z78" s="313"/>
      <c r="AA78" s="313" t="s">
        <v>1030</v>
      </c>
    </row>
    <row r="79" spans="1:27" ht="15" customHeight="1">
      <c r="A79" s="313" t="s">
        <v>239</v>
      </c>
      <c r="B79" s="313" t="s">
        <v>311</v>
      </c>
      <c r="C79" s="313" t="s">
        <v>7</v>
      </c>
      <c r="D79" s="313" t="s">
        <v>337</v>
      </c>
      <c r="E79" s="313" t="s">
        <v>13</v>
      </c>
      <c r="F79" s="313" t="s">
        <v>11</v>
      </c>
      <c r="G79" s="313"/>
      <c r="H79" s="313"/>
      <c r="I79" s="313"/>
      <c r="J79" s="313"/>
      <c r="K79" s="313"/>
      <c r="L79" s="313"/>
      <c r="M79" s="313"/>
      <c r="N79" s="313"/>
      <c r="O79" s="313"/>
      <c r="P79" s="313"/>
      <c r="Q79" s="313"/>
      <c r="R79" s="313">
        <v>7.81</v>
      </c>
      <c r="S79" s="313">
        <v>0</v>
      </c>
      <c r="T79" s="313">
        <v>193</v>
      </c>
      <c r="U79" s="313"/>
      <c r="V79" s="313"/>
      <c r="W79" s="313"/>
      <c r="X79" s="313">
        <v>0</v>
      </c>
      <c r="Y79" s="313">
        <v>500000000</v>
      </c>
      <c r="Z79" s="313"/>
      <c r="AA79" s="313" t="s">
        <v>1030</v>
      </c>
    </row>
    <row r="80" spans="1:27" ht="15" customHeight="1">
      <c r="A80" s="313" t="s">
        <v>239</v>
      </c>
      <c r="B80" s="313" t="s">
        <v>328</v>
      </c>
      <c r="C80" s="313" t="s">
        <v>7</v>
      </c>
      <c r="D80" s="313" t="s">
        <v>337</v>
      </c>
      <c r="E80" s="313" t="s">
        <v>13</v>
      </c>
      <c r="F80" s="313" t="s">
        <v>11</v>
      </c>
      <c r="G80" s="313"/>
      <c r="H80" s="313"/>
      <c r="I80" s="313"/>
      <c r="J80" s="313"/>
      <c r="K80" s="313"/>
      <c r="L80" s="313"/>
      <c r="M80" s="313"/>
      <c r="N80" s="313"/>
      <c r="O80" s="313"/>
      <c r="P80" s="313"/>
      <c r="Q80" s="313"/>
      <c r="R80" s="313">
        <v>1.36</v>
      </c>
      <c r="S80" s="313">
        <v>0</v>
      </c>
      <c r="T80" s="313">
        <v>193</v>
      </c>
      <c r="U80" s="313"/>
      <c r="V80" s="313"/>
      <c r="W80" s="313"/>
      <c r="X80" s="313">
        <v>0</v>
      </c>
      <c r="Y80" s="313">
        <v>500000000</v>
      </c>
      <c r="Z80" s="313"/>
      <c r="AA80" s="313" t="s">
        <v>1030</v>
      </c>
    </row>
    <row r="81" spans="1:27" ht="15" customHeight="1">
      <c r="A81" s="313" t="s">
        <v>239</v>
      </c>
      <c r="B81" s="313" t="s">
        <v>318</v>
      </c>
      <c r="C81" s="313" t="s">
        <v>7</v>
      </c>
      <c r="D81" s="313" t="s">
        <v>337</v>
      </c>
      <c r="E81" s="313" t="s">
        <v>13</v>
      </c>
      <c r="F81" s="313" t="s">
        <v>11</v>
      </c>
      <c r="G81" s="313"/>
      <c r="H81" s="313"/>
      <c r="I81" s="313"/>
      <c r="J81" s="313"/>
      <c r="K81" s="313"/>
      <c r="L81" s="313"/>
      <c r="M81" s="313"/>
      <c r="N81" s="313"/>
      <c r="O81" s="313"/>
      <c r="P81" s="313"/>
      <c r="Q81" s="313"/>
      <c r="R81" s="313">
        <v>0.81</v>
      </c>
      <c r="S81" s="313">
        <v>0</v>
      </c>
      <c r="T81" s="313">
        <v>94.9</v>
      </c>
      <c r="U81" s="313"/>
      <c r="V81" s="313"/>
      <c r="W81" s="313"/>
      <c r="X81" s="313">
        <v>0</v>
      </c>
      <c r="Y81" s="313">
        <v>500000000</v>
      </c>
      <c r="Z81" s="313"/>
      <c r="AA81" s="313" t="s">
        <v>1030</v>
      </c>
    </row>
    <row r="82" spans="1:27" ht="15" customHeight="1">
      <c r="A82" s="313" t="s">
        <v>239</v>
      </c>
      <c r="B82" s="313" t="s">
        <v>326</v>
      </c>
      <c r="C82" s="313" t="s">
        <v>7</v>
      </c>
      <c r="D82" s="313" t="s">
        <v>337</v>
      </c>
      <c r="E82" s="313" t="s">
        <v>13</v>
      </c>
      <c r="F82" s="313" t="s">
        <v>11</v>
      </c>
      <c r="G82" s="313"/>
      <c r="H82" s="313"/>
      <c r="I82" s="313"/>
      <c r="J82" s="313"/>
      <c r="K82" s="313"/>
      <c r="L82" s="313"/>
      <c r="M82" s="313"/>
      <c r="N82" s="313"/>
      <c r="O82" s="313"/>
      <c r="P82" s="313"/>
      <c r="Q82" s="313"/>
      <c r="R82" s="313">
        <v>1.36</v>
      </c>
      <c r="S82" s="313">
        <v>0</v>
      </c>
      <c r="T82" s="313">
        <v>193</v>
      </c>
      <c r="U82" s="313"/>
      <c r="V82" s="313"/>
      <c r="W82" s="313"/>
      <c r="X82" s="313">
        <v>0</v>
      </c>
      <c r="Y82" s="313">
        <v>500000000</v>
      </c>
      <c r="Z82" s="313"/>
      <c r="AA82" s="313" t="s">
        <v>1030</v>
      </c>
    </row>
    <row r="83" spans="1:27" ht="15" customHeight="1">
      <c r="A83" s="313" t="s">
        <v>240</v>
      </c>
      <c r="B83" s="313" t="s">
        <v>315</v>
      </c>
      <c r="C83" s="313" t="s">
        <v>7</v>
      </c>
      <c r="D83" s="313" t="s">
        <v>337</v>
      </c>
      <c r="E83" s="313" t="s">
        <v>13</v>
      </c>
      <c r="F83" s="313" t="s">
        <v>11</v>
      </c>
      <c r="G83" s="313"/>
      <c r="H83" s="313" t="s">
        <v>766</v>
      </c>
      <c r="I83" s="313"/>
      <c r="J83" s="313"/>
      <c r="K83" s="313"/>
      <c r="L83" s="313" t="s">
        <v>766</v>
      </c>
      <c r="M83" s="313"/>
      <c r="N83" s="313"/>
      <c r="O83" s="313"/>
      <c r="P83" s="313"/>
      <c r="Q83" s="313"/>
      <c r="R83" s="313">
        <v>194</v>
      </c>
      <c r="S83" s="313">
        <v>0</v>
      </c>
      <c r="T83" s="313">
        <v>228</v>
      </c>
      <c r="U83" s="313"/>
      <c r="V83" s="313"/>
      <c r="W83" s="313"/>
      <c r="X83" s="313">
        <v>0</v>
      </c>
      <c r="Y83" s="313">
        <v>500000000</v>
      </c>
      <c r="Z83" s="313"/>
      <c r="AA83" s="313" t="s">
        <v>1030</v>
      </c>
    </row>
    <row r="84" spans="1:27" ht="15" customHeight="1">
      <c r="A84" s="313" t="s">
        <v>240</v>
      </c>
      <c r="B84" s="313" t="s">
        <v>317</v>
      </c>
      <c r="C84" s="313" t="s">
        <v>7</v>
      </c>
      <c r="D84" s="313" t="s">
        <v>337</v>
      </c>
      <c r="E84" s="313" t="s">
        <v>13</v>
      </c>
      <c r="F84" s="313" t="s">
        <v>11</v>
      </c>
      <c r="G84" s="313"/>
      <c r="H84" s="313" t="s">
        <v>992</v>
      </c>
      <c r="I84" s="313"/>
      <c r="J84" s="313"/>
      <c r="K84" s="313"/>
      <c r="L84" s="313" t="s">
        <v>992</v>
      </c>
      <c r="M84" s="313"/>
      <c r="N84" s="313"/>
      <c r="O84" s="313"/>
      <c r="P84" s="313"/>
      <c r="Q84" s="313"/>
      <c r="R84" s="313">
        <v>0.82</v>
      </c>
      <c r="S84" s="313">
        <v>0</v>
      </c>
      <c r="T84" s="313">
        <v>94.9</v>
      </c>
      <c r="U84" s="313"/>
      <c r="V84" s="313"/>
      <c r="W84" s="313"/>
      <c r="X84" s="313">
        <v>0</v>
      </c>
      <c r="Y84" s="313">
        <v>500000000</v>
      </c>
      <c r="Z84" s="313"/>
      <c r="AA84" s="313" t="s">
        <v>1030</v>
      </c>
    </row>
    <row r="85" spans="1:27" ht="15" customHeight="1">
      <c r="A85" s="313" t="s">
        <v>240</v>
      </c>
      <c r="B85" s="313" t="s">
        <v>314</v>
      </c>
      <c r="C85" s="313" t="s">
        <v>7</v>
      </c>
      <c r="D85" s="313" t="s">
        <v>337</v>
      </c>
      <c r="E85" s="313" t="s">
        <v>13</v>
      </c>
      <c r="F85" s="313" t="s">
        <v>11</v>
      </c>
      <c r="G85" s="313"/>
      <c r="H85" s="313"/>
      <c r="I85" s="313"/>
      <c r="J85" s="313"/>
      <c r="K85" s="313"/>
      <c r="L85" s="313"/>
      <c r="M85" s="313"/>
      <c r="N85" s="313"/>
      <c r="O85" s="313"/>
      <c r="P85" s="313"/>
      <c r="Q85" s="313"/>
      <c r="R85" s="313">
        <v>194</v>
      </c>
      <c r="S85" s="313">
        <v>0</v>
      </c>
      <c r="T85" s="313">
        <v>228</v>
      </c>
      <c r="U85" s="313"/>
      <c r="V85" s="313"/>
      <c r="W85" s="313"/>
      <c r="X85" s="313">
        <v>0</v>
      </c>
      <c r="Y85" s="313">
        <v>500000000</v>
      </c>
      <c r="Z85" s="313"/>
      <c r="AA85" s="313" t="s">
        <v>1030</v>
      </c>
    </row>
    <row r="86" spans="1:27" ht="15" customHeight="1">
      <c r="A86" s="313" t="s">
        <v>240</v>
      </c>
      <c r="B86" s="313" t="s">
        <v>313</v>
      </c>
      <c r="C86" s="313" t="s">
        <v>7</v>
      </c>
      <c r="D86" s="313" t="s">
        <v>337</v>
      </c>
      <c r="E86" s="313" t="s">
        <v>13</v>
      </c>
      <c r="F86" s="313" t="s">
        <v>11</v>
      </c>
      <c r="G86" s="313"/>
      <c r="H86" s="313"/>
      <c r="I86" s="313"/>
      <c r="J86" s="313"/>
      <c r="K86" s="313"/>
      <c r="L86" s="313"/>
      <c r="M86" s="313"/>
      <c r="N86" s="313"/>
      <c r="O86" s="313"/>
      <c r="P86" s="313"/>
      <c r="Q86" s="313"/>
      <c r="R86" s="313">
        <v>195</v>
      </c>
      <c r="S86" s="313">
        <v>0</v>
      </c>
      <c r="T86" s="313">
        <v>228</v>
      </c>
      <c r="U86" s="313"/>
      <c r="V86" s="313"/>
      <c r="W86" s="313"/>
      <c r="X86" s="313">
        <v>0</v>
      </c>
      <c r="Y86" s="313">
        <v>500000000</v>
      </c>
      <c r="Z86" s="313"/>
      <c r="AA86" s="313" t="s">
        <v>1030</v>
      </c>
    </row>
    <row r="87" spans="1:27" ht="15" customHeight="1">
      <c r="A87" s="313" t="s">
        <v>240</v>
      </c>
      <c r="B87" s="313" t="s">
        <v>316</v>
      </c>
      <c r="C87" s="313" t="s">
        <v>7</v>
      </c>
      <c r="D87" s="313" t="s">
        <v>337</v>
      </c>
      <c r="E87" s="313" t="s">
        <v>13</v>
      </c>
      <c r="F87" s="313" t="s">
        <v>11</v>
      </c>
      <c r="G87" s="313"/>
      <c r="H87" s="313"/>
      <c r="I87" s="313"/>
      <c r="J87" s="313"/>
      <c r="K87" s="313"/>
      <c r="L87" s="313"/>
      <c r="M87" s="313"/>
      <c r="N87" s="313"/>
      <c r="O87" s="313"/>
      <c r="P87" s="313"/>
      <c r="Q87" s="313"/>
      <c r="R87" s="313">
        <v>1.63</v>
      </c>
      <c r="S87" s="313">
        <v>0</v>
      </c>
      <c r="T87" s="313">
        <v>94.9</v>
      </c>
      <c r="U87" s="313"/>
      <c r="V87" s="313"/>
      <c r="W87" s="313"/>
      <c r="X87" s="313">
        <v>0</v>
      </c>
      <c r="Y87" s="313">
        <v>500000000</v>
      </c>
      <c r="Z87" s="313"/>
      <c r="AA87" s="313" t="s">
        <v>1030</v>
      </c>
    </row>
    <row r="88" spans="1:27" ht="15" customHeight="1">
      <c r="A88" s="313" t="s">
        <v>240</v>
      </c>
      <c r="B88" s="313" t="s">
        <v>312</v>
      </c>
      <c r="C88" s="313" t="s">
        <v>7</v>
      </c>
      <c r="D88" s="313" t="s">
        <v>337</v>
      </c>
      <c r="E88" s="313" t="s">
        <v>13</v>
      </c>
      <c r="F88" s="313" t="s">
        <v>11</v>
      </c>
      <c r="G88" s="313"/>
      <c r="H88" s="313"/>
      <c r="I88" s="313"/>
      <c r="J88" s="313"/>
      <c r="K88" s="313"/>
      <c r="L88" s="313"/>
      <c r="M88" s="313"/>
      <c r="N88" s="313"/>
      <c r="O88" s="313"/>
      <c r="P88" s="313"/>
      <c r="Q88" s="313"/>
      <c r="R88" s="313">
        <v>197</v>
      </c>
      <c r="S88" s="313">
        <v>0</v>
      </c>
      <c r="T88" s="313">
        <v>228</v>
      </c>
      <c r="U88" s="313"/>
      <c r="V88" s="313"/>
      <c r="W88" s="313"/>
      <c r="X88" s="313">
        <v>0</v>
      </c>
      <c r="Y88" s="313">
        <v>500000000</v>
      </c>
      <c r="Z88" s="313"/>
      <c r="AA88" s="313" t="s">
        <v>1030</v>
      </c>
    </row>
    <row r="89" spans="1:27" ht="15" customHeight="1">
      <c r="A89" s="313" t="s">
        <v>240</v>
      </c>
      <c r="B89" s="313" t="s">
        <v>332</v>
      </c>
      <c r="C89" s="313" t="s">
        <v>7</v>
      </c>
      <c r="D89" s="313" t="s">
        <v>337</v>
      </c>
      <c r="E89" s="313" t="s">
        <v>13</v>
      </c>
      <c r="F89" s="313" t="s">
        <v>11</v>
      </c>
      <c r="G89" s="313" t="s">
        <v>337</v>
      </c>
      <c r="H89" s="313" t="s">
        <v>349</v>
      </c>
      <c r="I89" s="313" t="s">
        <v>232</v>
      </c>
      <c r="J89" s="313" t="s">
        <v>350</v>
      </c>
      <c r="K89" s="313" t="s">
        <v>339</v>
      </c>
      <c r="L89" s="313" t="s">
        <v>351</v>
      </c>
      <c r="M89" s="313" t="s">
        <v>41</v>
      </c>
      <c r="N89" s="313"/>
      <c r="O89" s="313" t="s">
        <v>341</v>
      </c>
      <c r="P89" s="313" t="s">
        <v>342</v>
      </c>
      <c r="Q89" s="313" t="s">
        <v>343</v>
      </c>
      <c r="R89" s="313">
        <v>15.8</v>
      </c>
      <c r="S89" s="313"/>
      <c r="T89" s="313"/>
      <c r="U89" s="313">
        <v>15.77</v>
      </c>
      <c r="V89" s="313">
        <v>0.79</v>
      </c>
      <c r="W89" s="313">
        <v>0.1</v>
      </c>
      <c r="X89" s="313">
        <v>0</v>
      </c>
      <c r="Y89" s="313">
        <v>500000000</v>
      </c>
      <c r="Z89" s="313">
        <v>0</v>
      </c>
      <c r="AA89" s="313" t="s">
        <v>1031</v>
      </c>
    </row>
    <row r="90" spans="1:27" ht="15" customHeight="1">
      <c r="A90" s="313" t="s">
        <v>240</v>
      </c>
      <c r="B90" s="313" t="s">
        <v>305</v>
      </c>
      <c r="C90" s="313" t="s">
        <v>7</v>
      </c>
      <c r="D90" s="313" t="s">
        <v>337</v>
      </c>
      <c r="E90" s="313" t="s">
        <v>13</v>
      </c>
      <c r="F90" s="313" t="s">
        <v>11</v>
      </c>
      <c r="G90" s="313"/>
      <c r="H90" s="313"/>
      <c r="I90" s="313"/>
      <c r="J90" s="313"/>
      <c r="K90" s="313"/>
      <c r="L90" s="313"/>
      <c r="M90" s="313"/>
      <c r="N90" s="313"/>
      <c r="O90" s="313"/>
      <c r="P90" s="313"/>
      <c r="Q90" s="313"/>
      <c r="R90" s="313">
        <v>31</v>
      </c>
      <c r="S90" s="313">
        <v>0</v>
      </c>
      <c r="T90" s="313">
        <v>806</v>
      </c>
      <c r="U90" s="313"/>
      <c r="V90" s="313"/>
      <c r="W90" s="313"/>
      <c r="X90" s="313">
        <v>0</v>
      </c>
      <c r="Y90" s="313">
        <v>500000000</v>
      </c>
      <c r="Z90" s="313"/>
      <c r="AA90" s="313" t="s">
        <v>1030</v>
      </c>
    </row>
    <row r="91" spans="1:27" ht="15" customHeight="1">
      <c r="A91" s="313" t="s">
        <v>240</v>
      </c>
      <c r="B91" s="313" t="s">
        <v>307</v>
      </c>
      <c r="C91" s="313" t="s">
        <v>7</v>
      </c>
      <c r="D91" s="313" t="s">
        <v>337</v>
      </c>
      <c r="E91" s="313" t="s">
        <v>13</v>
      </c>
      <c r="F91" s="313" t="s">
        <v>11</v>
      </c>
      <c r="G91" s="313"/>
      <c r="H91" s="313"/>
      <c r="I91" s="313"/>
      <c r="J91" s="313"/>
      <c r="K91" s="313"/>
      <c r="L91" s="313"/>
      <c r="M91" s="313"/>
      <c r="N91" s="313"/>
      <c r="O91" s="313"/>
      <c r="P91" s="313"/>
      <c r="Q91" s="313"/>
      <c r="R91" s="313">
        <v>31</v>
      </c>
      <c r="S91" s="313">
        <v>0</v>
      </c>
      <c r="T91" s="313">
        <v>228</v>
      </c>
      <c r="U91" s="313"/>
      <c r="V91" s="313"/>
      <c r="W91" s="313"/>
      <c r="X91" s="313">
        <v>0</v>
      </c>
      <c r="Y91" s="313">
        <v>500000000</v>
      </c>
      <c r="Z91" s="313"/>
      <c r="AA91" s="313" t="s">
        <v>1030</v>
      </c>
    </row>
    <row r="92" spans="1:27" ht="15" customHeight="1">
      <c r="A92" s="313" t="s">
        <v>240</v>
      </c>
      <c r="B92" s="313" t="s">
        <v>308</v>
      </c>
      <c r="C92" s="313" t="s">
        <v>7</v>
      </c>
      <c r="D92" s="313" t="s">
        <v>337</v>
      </c>
      <c r="E92" s="313" t="s">
        <v>13</v>
      </c>
      <c r="F92" s="313" t="s">
        <v>11</v>
      </c>
      <c r="G92" s="313"/>
      <c r="H92" s="313"/>
      <c r="I92" s="313"/>
      <c r="J92" s="313"/>
      <c r="K92" s="313"/>
      <c r="L92" s="313"/>
      <c r="M92" s="313"/>
      <c r="N92" s="313"/>
      <c r="O92" s="313"/>
      <c r="P92" s="313"/>
      <c r="Q92" s="313"/>
      <c r="R92" s="313">
        <v>7.5</v>
      </c>
      <c r="S92" s="313">
        <v>0</v>
      </c>
      <c r="T92" s="313">
        <v>228</v>
      </c>
      <c r="U92" s="313"/>
      <c r="V92" s="313"/>
      <c r="W92" s="313"/>
      <c r="X92" s="313">
        <v>0</v>
      </c>
      <c r="Y92" s="313">
        <v>500000000</v>
      </c>
      <c r="Z92" s="313"/>
      <c r="AA92" s="313" t="s">
        <v>1030</v>
      </c>
    </row>
    <row r="93" spans="1:27" ht="15" customHeight="1">
      <c r="A93" s="313" t="s">
        <v>240</v>
      </c>
      <c r="B93" s="313" t="s">
        <v>309</v>
      </c>
      <c r="C93" s="313" t="s">
        <v>7</v>
      </c>
      <c r="D93" s="313" t="s">
        <v>337</v>
      </c>
      <c r="E93" s="313" t="s">
        <v>13</v>
      </c>
      <c r="F93" s="313" t="s">
        <v>11</v>
      </c>
      <c r="G93" s="313"/>
      <c r="H93" s="313"/>
      <c r="I93" s="313"/>
      <c r="J93" s="313"/>
      <c r="K93" s="313"/>
      <c r="L93" s="313"/>
      <c r="M93" s="313"/>
      <c r="N93" s="313"/>
      <c r="O93" s="313"/>
      <c r="P93" s="313"/>
      <c r="Q93" s="313"/>
      <c r="R93" s="313">
        <v>7.52</v>
      </c>
      <c r="S93" s="313">
        <v>0</v>
      </c>
      <c r="T93" s="313">
        <v>228</v>
      </c>
      <c r="U93" s="313"/>
      <c r="V93" s="313"/>
      <c r="W93" s="313"/>
      <c r="X93" s="313">
        <v>0</v>
      </c>
      <c r="Y93" s="313">
        <v>500000000</v>
      </c>
      <c r="Z93" s="313"/>
      <c r="AA93" s="313" t="s">
        <v>1030</v>
      </c>
    </row>
    <row r="94" spans="1:27" ht="15" customHeight="1">
      <c r="A94" s="313" t="s">
        <v>240</v>
      </c>
      <c r="B94" s="313" t="s">
        <v>310</v>
      </c>
      <c r="C94" s="313" t="s">
        <v>7</v>
      </c>
      <c r="D94" s="313" t="s">
        <v>337</v>
      </c>
      <c r="E94" s="313" t="s">
        <v>13</v>
      </c>
      <c r="F94" s="313" t="s">
        <v>11</v>
      </c>
      <c r="G94" s="313"/>
      <c r="H94" s="313"/>
      <c r="I94" s="313"/>
      <c r="J94" s="313"/>
      <c r="K94" s="313"/>
      <c r="L94" s="313"/>
      <c r="M94" s="313"/>
      <c r="N94" s="313"/>
      <c r="O94" s="313"/>
      <c r="P94" s="313"/>
      <c r="Q94" s="313"/>
      <c r="R94" s="313">
        <v>8.2200000000000006</v>
      </c>
      <c r="S94" s="313">
        <v>0</v>
      </c>
      <c r="T94" s="313">
        <v>228</v>
      </c>
      <c r="U94" s="313"/>
      <c r="V94" s="313"/>
      <c r="W94" s="313"/>
      <c r="X94" s="313">
        <v>0</v>
      </c>
      <c r="Y94" s="313">
        <v>500000000</v>
      </c>
      <c r="Z94" s="313"/>
      <c r="AA94" s="313" t="s">
        <v>1030</v>
      </c>
    </row>
    <row r="95" spans="1:27" ht="15" customHeight="1">
      <c r="A95" s="313" t="s">
        <v>240</v>
      </c>
      <c r="B95" s="313" t="s">
        <v>311</v>
      </c>
      <c r="C95" s="313" t="s">
        <v>7</v>
      </c>
      <c r="D95" s="313" t="s">
        <v>337</v>
      </c>
      <c r="E95" s="313" t="s">
        <v>13</v>
      </c>
      <c r="F95" s="313" t="s">
        <v>11</v>
      </c>
      <c r="G95" s="313"/>
      <c r="H95" s="313"/>
      <c r="I95" s="313"/>
      <c r="J95" s="313"/>
      <c r="K95" s="313"/>
      <c r="L95" s="313"/>
      <c r="M95" s="313"/>
      <c r="N95" s="313"/>
      <c r="O95" s="313"/>
      <c r="P95" s="313"/>
      <c r="Q95" s="313"/>
      <c r="R95" s="313">
        <v>7.81</v>
      </c>
      <c r="S95" s="313">
        <v>0</v>
      </c>
      <c r="T95" s="313">
        <v>228</v>
      </c>
      <c r="U95" s="313"/>
      <c r="V95" s="313"/>
      <c r="W95" s="313"/>
      <c r="X95" s="313">
        <v>0</v>
      </c>
      <c r="Y95" s="313">
        <v>500000000</v>
      </c>
      <c r="Z95" s="313"/>
      <c r="AA95" s="313" t="s">
        <v>1030</v>
      </c>
    </row>
    <row r="96" spans="1:27" ht="15" customHeight="1">
      <c r="A96" s="313" t="s">
        <v>240</v>
      </c>
      <c r="B96" s="313" t="s">
        <v>328</v>
      </c>
      <c r="C96" s="313" t="s">
        <v>7</v>
      </c>
      <c r="D96" s="313" t="s">
        <v>337</v>
      </c>
      <c r="E96" s="313" t="s">
        <v>13</v>
      </c>
      <c r="F96" s="313" t="s">
        <v>11</v>
      </c>
      <c r="G96" s="313"/>
      <c r="H96" s="313"/>
      <c r="I96" s="313"/>
      <c r="J96" s="313"/>
      <c r="K96" s="313"/>
      <c r="L96" s="313"/>
      <c r="M96" s="313"/>
      <c r="N96" s="313"/>
      <c r="O96" s="313"/>
      <c r="P96" s="313"/>
      <c r="Q96" s="313"/>
      <c r="R96" s="313">
        <v>1.36</v>
      </c>
      <c r="S96" s="313">
        <v>0</v>
      </c>
      <c r="T96" s="313">
        <v>228</v>
      </c>
      <c r="U96" s="313"/>
      <c r="V96" s="313"/>
      <c r="W96" s="313"/>
      <c r="X96" s="313">
        <v>0</v>
      </c>
      <c r="Y96" s="313">
        <v>500000000</v>
      </c>
      <c r="Z96" s="313"/>
      <c r="AA96" s="313" t="s">
        <v>1030</v>
      </c>
    </row>
    <row r="97" spans="1:27" ht="15" customHeight="1">
      <c r="A97" s="313" t="s">
        <v>240</v>
      </c>
      <c r="B97" s="313" t="s">
        <v>318</v>
      </c>
      <c r="C97" s="313" t="s">
        <v>7</v>
      </c>
      <c r="D97" s="313" t="s">
        <v>337</v>
      </c>
      <c r="E97" s="313" t="s">
        <v>13</v>
      </c>
      <c r="F97" s="313" t="s">
        <v>11</v>
      </c>
      <c r="G97" s="313"/>
      <c r="H97" s="313"/>
      <c r="I97" s="313"/>
      <c r="J97" s="313"/>
      <c r="K97" s="313"/>
      <c r="L97" s="313"/>
      <c r="M97" s="313"/>
      <c r="N97" s="313"/>
      <c r="O97" s="313"/>
      <c r="P97" s="313"/>
      <c r="Q97" s="313"/>
      <c r="R97" s="313">
        <v>0.81</v>
      </c>
      <c r="S97" s="313">
        <v>0</v>
      </c>
      <c r="T97" s="313">
        <v>94.9</v>
      </c>
      <c r="U97" s="313"/>
      <c r="V97" s="313"/>
      <c r="W97" s="313"/>
      <c r="X97" s="313">
        <v>0</v>
      </c>
      <c r="Y97" s="313">
        <v>500000000</v>
      </c>
      <c r="Z97" s="313"/>
      <c r="AA97" s="313" t="s">
        <v>1030</v>
      </c>
    </row>
    <row r="98" spans="1:27" ht="15" customHeight="1">
      <c r="A98" s="313" t="s">
        <v>240</v>
      </c>
      <c r="B98" s="313" t="s">
        <v>326</v>
      </c>
      <c r="C98" s="313" t="s">
        <v>7</v>
      </c>
      <c r="D98" s="313" t="s">
        <v>337</v>
      </c>
      <c r="E98" s="313" t="s">
        <v>13</v>
      </c>
      <c r="F98" s="313" t="s">
        <v>11</v>
      </c>
      <c r="G98" s="313"/>
      <c r="H98" s="313"/>
      <c r="I98" s="313"/>
      <c r="J98" s="313"/>
      <c r="K98" s="313"/>
      <c r="L98" s="313"/>
      <c r="M98" s="313"/>
      <c r="N98" s="313"/>
      <c r="O98" s="313"/>
      <c r="P98" s="313"/>
      <c r="Q98" s="313"/>
      <c r="R98" s="313">
        <v>1.36</v>
      </c>
      <c r="S98" s="313">
        <v>0</v>
      </c>
      <c r="T98" s="313">
        <v>228</v>
      </c>
      <c r="U98" s="313"/>
      <c r="V98" s="313"/>
      <c r="W98" s="313"/>
      <c r="X98" s="313">
        <v>0</v>
      </c>
      <c r="Y98" s="313">
        <v>500000000</v>
      </c>
      <c r="Z98" s="313"/>
      <c r="AA98" s="313" t="s">
        <v>1030</v>
      </c>
    </row>
    <row r="99" spans="1:27" ht="15" customHeight="1">
      <c r="A99" s="313" t="s">
        <v>242</v>
      </c>
      <c r="B99" s="313" t="s">
        <v>315</v>
      </c>
      <c r="C99" s="313" t="s">
        <v>7</v>
      </c>
      <c r="D99" s="313" t="s">
        <v>337</v>
      </c>
      <c r="E99" s="313" t="s">
        <v>13</v>
      </c>
      <c r="F99" s="313" t="s">
        <v>11</v>
      </c>
      <c r="G99" s="313"/>
      <c r="H99" s="313"/>
      <c r="I99" s="313"/>
      <c r="J99" s="313"/>
      <c r="K99" s="313"/>
      <c r="L99" s="313"/>
      <c r="M99" s="313"/>
      <c r="N99" s="313"/>
      <c r="O99" s="313"/>
      <c r="P99" s="313"/>
      <c r="Q99" s="313"/>
      <c r="R99" s="313">
        <v>1090</v>
      </c>
      <c r="S99" s="313">
        <v>1050</v>
      </c>
      <c r="T99" s="313">
        <v>1360</v>
      </c>
      <c r="U99" s="313"/>
      <c r="V99" s="313"/>
      <c r="W99" s="313"/>
      <c r="X99" s="313">
        <v>0</v>
      </c>
      <c r="Y99" s="313">
        <v>500000000</v>
      </c>
      <c r="Z99" s="313"/>
      <c r="AA99" s="313" t="s">
        <v>1030</v>
      </c>
    </row>
    <row r="100" spans="1:27" ht="15" customHeight="1">
      <c r="A100" s="313" t="s">
        <v>242</v>
      </c>
      <c r="B100" s="313" t="s">
        <v>318</v>
      </c>
      <c r="C100" s="313" t="s">
        <v>7</v>
      </c>
      <c r="D100" s="313" t="s">
        <v>337</v>
      </c>
      <c r="E100" s="313" t="s">
        <v>13</v>
      </c>
      <c r="F100" s="313" t="s">
        <v>11</v>
      </c>
      <c r="G100" s="313"/>
      <c r="H100" s="313"/>
      <c r="I100" s="313"/>
      <c r="J100" s="313"/>
      <c r="K100" s="313"/>
      <c r="L100" s="313"/>
      <c r="M100" s="313"/>
      <c r="N100" s="313"/>
      <c r="O100" s="313"/>
      <c r="P100" s="313"/>
      <c r="Q100" s="313"/>
      <c r="R100" s="313">
        <v>46.4</v>
      </c>
      <c r="S100" s="313">
        <v>0</v>
      </c>
      <c r="T100" s="313">
        <v>94.9</v>
      </c>
      <c r="U100" s="313"/>
      <c r="V100" s="313"/>
      <c r="W100" s="313"/>
      <c r="X100" s="313">
        <v>0</v>
      </c>
      <c r="Y100" s="313">
        <v>500000000</v>
      </c>
      <c r="Z100" s="313"/>
      <c r="AA100" s="313" t="s">
        <v>1030</v>
      </c>
    </row>
    <row r="101" spans="1:27" ht="15" customHeight="1">
      <c r="A101" s="313" t="s">
        <v>242</v>
      </c>
      <c r="B101" s="313" t="s">
        <v>314</v>
      </c>
      <c r="C101" s="313" t="s">
        <v>7</v>
      </c>
      <c r="D101" s="313" t="s">
        <v>337</v>
      </c>
      <c r="E101" s="313" t="s">
        <v>13</v>
      </c>
      <c r="F101" s="313" t="s">
        <v>11</v>
      </c>
      <c r="G101" s="313"/>
      <c r="H101" s="313"/>
      <c r="I101" s="313"/>
      <c r="J101" s="313"/>
      <c r="K101" s="313"/>
      <c r="L101" s="313"/>
      <c r="M101" s="313"/>
      <c r="N101" s="313"/>
      <c r="O101" s="313"/>
      <c r="P101" s="313"/>
      <c r="Q101" s="313"/>
      <c r="R101" s="313">
        <v>1090</v>
      </c>
      <c r="S101" s="313">
        <v>1050</v>
      </c>
      <c r="T101" s="313">
        <v>1360</v>
      </c>
      <c r="U101" s="313"/>
      <c r="V101" s="313"/>
      <c r="W101" s="313"/>
      <c r="X101" s="313">
        <v>0</v>
      </c>
      <c r="Y101" s="313">
        <v>500000000</v>
      </c>
      <c r="Z101" s="313"/>
      <c r="AA101" s="313" t="s">
        <v>1030</v>
      </c>
    </row>
    <row r="102" spans="1:27" ht="15" customHeight="1">
      <c r="A102" s="313" t="s">
        <v>242</v>
      </c>
      <c r="B102" s="313" t="s">
        <v>313</v>
      </c>
      <c r="C102" s="313" t="s">
        <v>7</v>
      </c>
      <c r="D102" s="313" t="s">
        <v>337</v>
      </c>
      <c r="E102" s="313" t="s">
        <v>13</v>
      </c>
      <c r="F102" s="313" t="s">
        <v>11</v>
      </c>
      <c r="G102" s="313"/>
      <c r="H102" s="313"/>
      <c r="I102" s="313"/>
      <c r="J102" s="313"/>
      <c r="K102" s="313"/>
      <c r="L102" s="313"/>
      <c r="M102" s="313"/>
      <c r="N102" s="313"/>
      <c r="O102" s="313"/>
      <c r="P102" s="313"/>
      <c r="Q102" s="313"/>
      <c r="R102" s="313">
        <v>1190</v>
      </c>
      <c r="S102" s="313">
        <v>1050</v>
      </c>
      <c r="T102" s="313">
        <v>1450</v>
      </c>
      <c r="U102" s="313"/>
      <c r="V102" s="313"/>
      <c r="W102" s="313"/>
      <c r="X102" s="313">
        <v>0</v>
      </c>
      <c r="Y102" s="313">
        <v>500000000</v>
      </c>
      <c r="Z102" s="313"/>
      <c r="AA102" s="313" t="s">
        <v>1030</v>
      </c>
    </row>
    <row r="103" spans="1:27" ht="15" customHeight="1">
      <c r="A103" s="313" t="s">
        <v>242</v>
      </c>
      <c r="B103" s="313" t="s">
        <v>316</v>
      </c>
      <c r="C103" s="313" t="s">
        <v>7</v>
      </c>
      <c r="D103" s="313" t="s">
        <v>337</v>
      </c>
      <c r="E103" s="313" t="s">
        <v>13</v>
      </c>
      <c r="F103" s="313" t="s">
        <v>11</v>
      </c>
      <c r="G103" s="313"/>
      <c r="H103" s="313"/>
      <c r="I103" s="313"/>
      <c r="J103" s="313"/>
      <c r="K103" s="313"/>
      <c r="L103" s="313"/>
      <c r="M103" s="313"/>
      <c r="N103" s="313"/>
      <c r="O103" s="313"/>
      <c r="P103" s="313"/>
      <c r="Q103" s="313"/>
      <c r="R103" s="313">
        <v>92.8</v>
      </c>
      <c r="S103" s="313">
        <v>0</v>
      </c>
      <c r="T103" s="313">
        <v>94.9</v>
      </c>
      <c r="U103" s="313"/>
      <c r="V103" s="313"/>
      <c r="W103" s="313"/>
      <c r="X103" s="313">
        <v>0</v>
      </c>
      <c r="Y103" s="313">
        <v>500000000</v>
      </c>
      <c r="Z103" s="313"/>
      <c r="AA103" s="313" t="s">
        <v>1030</v>
      </c>
    </row>
    <row r="104" spans="1:27" ht="15" customHeight="1">
      <c r="A104" s="313" t="s">
        <v>242</v>
      </c>
      <c r="B104" s="313" t="s">
        <v>312</v>
      </c>
      <c r="C104" s="313" t="s">
        <v>7</v>
      </c>
      <c r="D104" s="313" t="s">
        <v>337</v>
      </c>
      <c r="E104" s="313" t="s">
        <v>13</v>
      </c>
      <c r="F104" s="313" t="s">
        <v>11</v>
      </c>
      <c r="G104" s="313"/>
      <c r="H104" s="313"/>
      <c r="I104" s="313"/>
      <c r="J104" s="313"/>
      <c r="K104" s="313"/>
      <c r="L104" s="313"/>
      <c r="M104" s="313"/>
      <c r="N104" s="313"/>
      <c r="O104" s="313"/>
      <c r="P104" s="313"/>
      <c r="Q104" s="313"/>
      <c r="R104" s="313">
        <v>2180</v>
      </c>
      <c r="S104" s="313">
        <v>1860</v>
      </c>
      <c r="T104" s="313">
        <v>2450</v>
      </c>
      <c r="U104" s="313"/>
      <c r="V104" s="313"/>
      <c r="W104" s="313"/>
      <c r="X104" s="313">
        <v>0</v>
      </c>
      <c r="Y104" s="313">
        <v>500000000</v>
      </c>
      <c r="Z104" s="313"/>
      <c r="AA104" s="313" t="s">
        <v>1030</v>
      </c>
    </row>
    <row r="105" spans="1:27" ht="15" customHeight="1">
      <c r="A105" s="313" t="s">
        <v>242</v>
      </c>
      <c r="B105" s="313" t="s">
        <v>332</v>
      </c>
      <c r="C105" s="313" t="s">
        <v>7</v>
      </c>
      <c r="D105" s="313" t="s">
        <v>337</v>
      </c>
      <c r="E105" s="313" t="s">
        <v>13</v>
      </c>
      <c r="F105" s="313" t="s">
        <v>11</v>
      </c>
      <c r="G105" s="313"/>
      <c r="H105" s="313"/>
      <c r="I105" s="313"/>
      <c r="J105" s="313"/>
      <c r="K105" s="313"/>
      <c r="L105" s="313"/>
      <c r="M105" s="313"/>
      <c r="N105" s="313"/>
      <c r="O105" s="313"/>
      <c r="P105" s="313"/>
      <c r="Q105" s="313"/>
      <c r="R105" s="313">
        <v>2420</v>
      </c>
      <c r="S105" s="313"/>
      <c r="T105" s="313"/>
      <c r="U105" s="313"/>
      <c r="V105" s="313"/>
      <c r="W105" s="313"/>
      <c r="X105" s="313">
        <v>0</v>
      </c>
      <c r="Y105" s="313">
        <v>500000000</v>
      </c>
      <c r="Z105" s="313"/>
      <c r="AA105" s="313" t="s">
        <v>1029</v>
      </c>
    </row>
    <row r="106" spans="1:27" ht="15" customHeight="1">
      <c r="A106" s="313" t="s">
        <v>242</v>
      </c>
      <c r="B106" s="313" t="s">
        <v>305</v>
      </c>
      <c r="C106" s="313" t="s">
        <v>7</v>
      </c>
      <c r="D106" s="313" t="s">
        <v>337</v>
      </c>
      <c r="E106" s="313" t="s">
        <v>13</v>
      </c>
      <c r="F106" s="313" t="s">
        <v>11</v>
      </c>
      <c r="G106" s="313"/>
      <c r="H106" s="313"/>
      <c r="I106" s="313"/>
      <c r="J106" s="313"/>
      <c r="K106" s="313"/>
      <c r="L106" s="313"/>
      <c r="M106" s="313"/>
      <c r="N106" s="313"/>
      <c r="O106" s="313"/>
      <c r="P106" s="313"/>
      <c r="Q106" s="313"/>
      <c r="R106" s="313">
        <v>1080</v>
      </c>
      <c r="S106" s="313">
        <v>232</v>
      </c>
      <c r="T106" s="313">
        <v>1120</v>
      </c>
      <c r="U106" s="313"/>
      <c r="V106" s="313"/>
      <c r="W106" s="313"/>
      <c r="X106" s="313">
        <v>0</v>
      </c>
      <c r="Y106" s="313">
        <v>500000000</v>
      </c>
      <c r="Z106" s="313"/>
      <c r="AA106" s="313" t="s">
        <v>1030</v>
      </c>
    </row>
    <row r="107" spans="1:27" ht="15" customHeight="1">
      <c r="A107" s="313" t="s">
        <v>242</v>
      </c>
      <c r="B107" s="313" t="s">
        <v>307</v>
      </c>
      <c r="C107" s="313" t="s">
        <v>7</v>
      </c>
      <c r="D107" s="313" t="s">
        <v>337</v>
      </c>
      <c r="E107" s="313" t="s">
        <v>13</v>
      </c>
      <c r="F107" s="313" t="s">
        <v>11</v>
      </c>
      <c r="G107" s="313"/>
      <c r="H107" s="313"/>
      <c r="I107" s="313"/>
      <c r="J107" s="313"/>
      <c r="K107" s="313"/>
      <c r="L107" s="313"/>
      <c r="M107" s="313"/>
      <c r="N107" s="313"/>
      <c r="O107" s="313"/>
      <c r="P107" s="313"/>
      <c r="Q107" s="313"/>
      <c r="R107" s="313">
        <v>1080</v>
      </c>
      <c r="S107" s="313">
        <v>232</v>
      </c>
      <c r="T107" s="313">
        <v>1120</v>
      </c>
      <c r="U107" s="313"/>
      <c r="V107" s="313"/>
      <c r="W107" s="313"/>
      <c r="X107" s="313">
        <v>0</v>
      </c>
      <c r="Y107" s="313">
        <v>500000000</v>
      </c>
      <c r="Z107" s="313"/>
      <c r="AA107" s="313" t="s">
        <v>1030</v>
      </c>
    </row>
    <row r="108" spans="1:27" ht="15" customHeight="1">
      <c r="A108" s="313" t="s">
        <v>242</v>
      </c>
      <c r="B108" s="313" t="s">
        <v>308</v>
      </c>
      <c r="C108" s="313" t="s">
        <v>7</v>
      </c>
      <c r="D108" s="313" t="s">
        <v>337</v>
      </c>
      <c r="E108" s="313" t="s">
        <v>13</v>
      </c>
      <c r="F108" s="313" t="s">
        <v>11</v>
      </c>
      <c r="G108" s="313"/>
      <c r="H108" s="313"/>
      <c r="I108" s="313"/>
      <c r="J108" s="313"/>
      <c r="K108" s="313"/>
      <c r="L108" s="313"/>
      <c r="M108" s="313"/>
      <c r="N108" s="313"/>
      <c r="O108" s="313"/>
      <c r="P108" s="313"/>
      <c r="Q108" s="313"/>
      <c r="R108" s="313">
        <v>224</v>
      </c>
      <c r="S108" s="313">
        <v>0</v>
      </c>
      <c r="T108" s="313">
        <v>622</v>
      </c>
      <c r="U108" s="313"/>
      <c r="V108" s="313"/>
      <c r="W108" s="313"/>
      <c r="X108" s="313">
        <v>0</v>
      </c>
      <c r="Y108" s="313">
        <v>500000000</v>
      </c>
      <c r="Z108" s="313"/>
      <c r="AA108" s="313" t="s">
        <v>1030</v>
      </c>
    </row>
    <row r="109" spans="1:27" ht="15" customHeight="1">
      <c r="A109" s="313" t="s">
        <v>242</v>
      </c>
      <c r="B109" s="313" t="s">
        <v>309</v>
      </c>
      <c r="C109" s="313" t="s">
        <v>7</v>
      </c>
      <c r="D109" s="313" t="s">
        <v>337</v>
      </c>
      <c r="E109" s="313" t="s">
        <v>13</v>
      </c>
      <c r="F109" s="313" t="s">
        <v>11</v>
      </c>
      <c r="G109" s="313"/>
      <c r="H109" s="313"/>
      <c r="I109" s="313"/>
      <c r="J109" s="313"/>
      <c r="K109" s="313"/>
      <c r="L109" s="313"/>
      <c r="M109" s="313"/>
      <c r="N109" s="313"/>
      <c r="O109" s="313"/>
      <c r="P109" s="313"/>
      <c r="Q109" s="313"/>
      <c r="R109" s="313">
        <v>220</v>
      </c>
      <c r="S109" s="313">
        <v>0</v>
      </c>
      <c r="T109" s="313">
        <v>615</v>
      </c>
      <c r="U109" s="313"/>
      <c r="V109" s="313"/>
      <c r="W109" s="313"/>
      <c r="X109" s="313">
        <v>0</v>
      </c>
      <c r="Y109" s="313">
        <v>500000000</v>
      </c>
      <c r="Z109" s="313"/>
      <c r="AA109" s="313" t="s">
        <v>1030</v>
      </c>
    </row>
    <row r="110" spans="1:27" ht="15" customHeight="1">
      <c r="A110" s="313" t="s">
        <v>242</v>
      </c>
      <c r="B110" s="313" t="s">
        <v>310</v>
      </c>
      <c r="C110" s="313" t="s">
        <v>7</v>
      </c>
      <c r="D110" s="313" t="s">
        <v>337</v>
      </c>
      <c r="E110" s="313" t="s">
        <v>13</v>
      </c>
      <c r="F110" s="313" t="s">
        <v>11</v>
      </c>
      <c r="G110" s="313"/>
      <c r="H110" s="313"/>
      <c r="I110" s="313"/>
      <c r="J110" s="313"/>
      <c r="K110" s="313"/>
      <c r="L110" s="313"/>
      <c r="M110" s="313"/>
      <c r="N110" s="313"/>
      <c r="O110" s="313"/>
      <c r="P110" s="313"/>
      <c r="Q110" s="313"/>
      <c r="R110" s="313">
        <v>418</v>
      </c>
      <c r="S110" s="313">
        <v>121</v>
      </c>
      <c r="T110" s="313">
        <v>1000</v>
      </c>
      <c r="U110" s="313"/>
      <c r="V110" s="313"/>
      <c r="W110" s="313"/>
      <c r="X110" s="313">
        <v>0</v>
      </c>
      <c r="Y110" s="313">
        <v>500000000</v>
      </c>
      <c r="Z110" s="313"/>
      <c r="AA110" s="313" t="s">
        <v>1030</v>
      </c>
    </row>
    <row r="111" spans="1:27" ht="15" customHeight="1">
      <c r="A111" s="313" t="s">
        <v>242</v>
      </c>
      <c r="B111" s="313" t="s">
        <v>311</v>
      </c>
      <c r="C111" s="313" t="s">
        <v>7</v>
      </c>
      <c r="D111" s="313" t="s">
        <v>337</v>
      </c>
      <c r="E111" s="313" t="s">
        <v>13</v>
      </c>
      <c r="F111" s="313" t="s">
        <v>11</v>
      </c>
      <c r="G111" s="313"/>
      <c r="H111" s="313"/>
      <c r="I111" s="313"/>
      <c r="J111" s="313"/>
      <c r="K111" s="313"/>
      <c r="L111" s="313"/>
      <c r="M111" s="313"/>
      <c r="N111" s="313"/>
      <c r="O111" s="313"/>
      <c r="P111" s="313"/>
      <c r="Q111" s="313"/>
      <c r="R111" s="313">
        <v>215</v>
      </c>
      <c r="S111" s="313">
        <v>0</v>
      </c>
      <c r="T111" s="313">
        <v>599</v>
      </c>
      <c r="U111" s="313"/>
      <c r="V111" s="313"/>
      <c r="W111" s="313"/>
      <c r="X111" s="313">
        <v>0</v>
      </c>
      <c r="Y111" s="313">
        <v>500000000</v>
      </c>
      <c r="Z111" s="313"/>
      <c r="AA111" s="313" t="s">
        <v>1030</v>
      </c>
    </row>
    <row r="112" spans="1:27" ht="15" customHeight="1">
      <c r="A112" s="313" t="s">
        <v>242</v>
      </c>
      <c r="B112" s="313" t="s">
        <v>328</v>
      </c>
      <c r="C112" s="313" t="s">
        <v>7</v>
      </c>
      <c r="D112" s="313" t="s">
        <v>337</v>
      </c>
      <c r="E112" s="313" t="s">
        <v>13</v>
      </c>
      <c r="F112" s="313" t="s">
        <v>11</v>
      </c>
      <c r="G112" s="313"/>
      <c r="H112" s="313"/>
      <c r="I112" s="313"/>
      <c r="J112" s="313"/>
      <c r="K112" s="313"/>
      <c r="L112" s="313"/>
      <c r="M112" s="313"/>
      <c r="N112" s="313"/>
      <c r="O112" s="313"/>
      <c r="P112" s="313"/>
      <c r="Q112" s="313"/>
      <c r="R112" s="313">
        <v>999</v>
      </c>
      <c r="S112" s="313">
        <v>772</v>
      </c>
      <c r="T112" s="313">
        <v>1000</v>
      </c>
      <c r="U112" s="313"/>
      <c r="V112" s="313"/>
      <c r="W112" s="313"/>
      <c r="X112" s="313">
        <v>0</v>
      </c>
      <c r="Y112" s="313">
        <v>500000000</v>
      </c>
      <c r="Z112" s="313"/>
      <c r="AA112" s="313" t="s">
        <v>1030</v>
      </c>
    </row>
    <row r="113" spans="1:27" ht="15" customHeight="1">
      <c r="A113" s="313" t="s">
        <v>242</v>
      </c>
      <c r="B113" s="313" t="s">
        <v>317</v>
      </c>
      <c r="C113" s="313" t="s">
        <v>7</v>
      </c>
      <c r="D113" s="313" t="s">
        <v>337</v>
      </c>
      <c r="E113" s="313" t="s">
        <v>13</v>
      </c>
      <c r="F113" s="313" t="s">
        <v>11</v>
      </c>
      <c r="G113" s="313"/>
      <c r="H113" s="313"/>
      <c r="I113" s="313"/>
      <c r="J113" s="313"/>
      <c r="K113" s="313"/>
      <c r="L113" s="313"/>
      <c r="M113" s="313"/>
      <c r="N113" s="313"/>
      <c r="O113" s="313"/>
      <c r="P113" s="313"/>
      <c r="Q113" s="313"/>
      <c r="R113" s="313">
        <v>46.4</v>
      </c>
      <c r="S113" s="313">
        <v>0</v>
      </c>
      <c r="T113" s="313">
        <v>94.9</v>
      </c>
      <c r="U113" s="313"/>
      <c r="V113" s="313"/>
      <c r="W113" s="313"/>
      <c r="X113" s="313">
        <v>0</v>
      </c>
      <c r="Y113" s="313">
        <v>500000000</v>
      </c>
      <c r="Z113" s="313"/>
      <c r="AA113" s="313" t="s">
        <v>1030</v>
      </c>
    </row>
    <row r="114" spans="1:27" ht="15" customHeight="1">
      <c r="A114" s="313" t="s">
        <v>242</v>
      </c>
      <c r="B114" s="313" t="s">
        <v>326</v>
      </c>
      <c r="C114" s="313" t="s">
        <v>7</v>
      </c>
      <c r="D114" s="313" t="s">
        <v>337</v>
      </c>
      <c r="E114" s="313" t="s">
        <v>13</v>
      </c>
      <c r="F114" s="313" t="s">
        <v>11</v>
      </c>
      <c r="G114" s="313"/>
      <c r="H114" s="313"/>
      <c r="I114" s="313"/>
      <c r="J114" s="313"/>
      <c r="K114" s="313"/>
      <c r="L114" s="313"/>
      <c r="M114" s="313"/>
      <c r="N114" s="313"/>
      <c r="O114" s="313"/>
      <c r="P114" s="313"/>
      <c r="Q114" s="313"/>
      <c r="R114" s="313">
        <v>999</v>
      </c>
      <c r="S114" s="313">
        <v>772</v>
      </c>
      <c r="T114" s="313">
        <v>1000</v>
      </c>
      <c r="U114" s="313"/>
      <c r="V114" s="313"/>
      <c r="W114" s="313"/>
      <c r="X114" s="313">
        <v>0</v>
      </c>
      <c r="Y114" s="313">
        <v>500000000</v>
      </c>
      <c r="Z114" s="313"/>
      <c r="AA114" s="313" t="s">
        <v>1030</v>
      </c>
    </row>
    <row r="115" spans="1:27" ht="15" customHeight="1">
      <c r="A115" s="313" t="s">
        <v>243</v>
      </c>
      <c r="B115" s="313" t="s">
        <v>315</v>
      </c>
      <c r="C115" s="313" t="s">
        <v>7</v>
      </c>
      <c r="D115" s="313" t="s">
        <v>337</v>
      </c>
      <c r="E115" s="313" t="s">
        <v>13</v>
      </c>
      <c r="F115" s="313" t="s">
        <v>11</v>
      </c>
      <c r="G115" s="313"/>
      <c r="H115" s="313" t="s">
        <v>766</v>
      </c>
      <c r="I115" s="313"/>
      <c r="J115" s="313"/>
      <c r="K115" s="313"/>
      <c r="L115" s="313" t="s">
        <v>766</v>
      </c>
      <c r="M115" s="313"/>
      <c r="N115" s="313"/>
      <c r="O115" s="313"/>
      <c r="P115" s="313"/>
      <c r="Q115" s="313"/>
      <c r="R115" s="313">
        <v>1090</v>
      </c>
      <c r="S115" s="313">
        <v>1050</v>
      </c>
      <c r="T115" s="313">
        <v>1360</v>
      </c>
      <c r="U115" s="313"/>
      <c r="V115" s="313"/>
      <c r="W115" s="313"/>
      <c r="X115" s="313">
        <v>0</v>
      </c>
      <c r="Y115" s="313">
        <v>500000000</v>
      </c>
      <c r="Z115" s="313"/>
      <c r="AA115" s="313" t="s">
        <v>1030</v>
      </c>
    </row>
    <row r="116" spans="1:27" ht="15" customHeight="1">
      <c r="A116" s="313" t="s">
        <v>243</v>
      </c>
      <c r="B116" s="313" t="s">
        <v>318</v>
      </c>
      <c r="C116" s="313" t="s">
        <v>7</v>
      </c>
      <c r="D116" s="313" t="s">
        <v>337</v>
      </c>
      <c r="E116" s="313" t="s">
        <v>13</v>
      </c>
      <c r="F116" s="313" t="s">
        <v>11</v>
      </c>
      <c r="G116" s="313"/>
      <c r="H116" s="313" t="s">
        <v>992</v>
      </c>
      <c r="I116" s="313"/>
      <c r="J116" s="313"/>
      <c r="K116" s="313"/>
      <c r="L116" s="313" t="s">
        <v>992</v>
      </c>
      <c r="M116" s="313"/>
      <c r="N116" s="313"/>
      <c r="O116" s="313"/>
      <c r="P116" s="313"/>
      <c r="Q116" s="313"/>
      <c r="R116" s="313">
        <v>46.4</v>
      </c>
      <c r="S116" s="313">
        <v>0</v>
      </c>
      <c r="T116" s="313">
        <v>94.9</v>
      </c>
      <c r="U116" s="313"/>
      <c r="V116" s="313"/>
      <c r="W116" s="313"/>
      <c r="X116" s="313">
        <v>0</v>
      </c>
      <c r="Y116" s="313">
        <v>500000000</v>
      </c>
      <c r="Z116" s="313"/>
      <c r="AA116" s="313" t="s">
        <v>1030</v>
      </c>
    </row>
    <row r="117" spans="1:27" ht="15" customHeight="1">
      <c r="A117" s="313" t="s">
        <v>243</v>
      </c>
      <c r="B117" s="313" t="s">
        <v>314</v>
      </c>
      <c r="C117" s="313" t="s">
        <v>7</v>
      </c>
      <c r="D117" s="313" t="s">
        <v>337</v>
      </c>
      <c r="E117" s="313" t="s">
        <v>13</v>
      </c>
      <c r="F117" s="313" t="s">
        <v>11</v>
      </c>
      <c r="G117" s="313"/>
      <c r="H117" s="313"/>
      <c r="I117" s="313"/>
      <c r="J117" s="313"/>
      <c r="K117" s="313"/>
      <c r="L117" s="313"/>
      <c r="M117" s="313"/>
      <c r="N117" s="313"/>
      <c r="O117" s="313"/>
      <c r="P117" s="313"/>
      <c r="Q117" s="313"/>
      <c r="R117" s="313">
        <v>1090</v>
      </c>
      <c r="S117" s="313">
        <v>1050</v>
      </c>
      <c r="T117" s="313">
        <v>1360</v>
      </c>
      <c r="U117" s="313"/>
      <c r="V117" s="313"/>
      <c r="W117" s="313"/>
      <c r="X117" s="313">
        <v>0</v>
      </c>
      <c r="Y117" s="313">
        <v>500000000</v>
      </c>
      <c r="Z117" s="313"/>
      <c r="AA117" s="313" t="s">
        <v>1030</v>
      </c>
    </row>
    <row r="118" spans="1:27" ht="15" customHeight="1">
      <c r="A118" s="313" t="s">
        <v>243</v>
      </c>
      <c r="B118" s="313" t="s">
        <v>313</v>
      </c>
      <c r="C118" s="313" t="s">
        <v>7</v>
      </c>
      <c r="D118" s="313" t="s">
        <v>337</v>
      </c>
      <c r="E118" s="313" t="s">
        <v>13</v>
      </c>
      <c r="F118" s="313" t="s">
        <v>11</v>
      </c>
      <c r="G118" s="313"/>
      <c r="H118" s="313"/>
      <c r="I118" s="313"/>
      <c r="J118" s="313"/>
      <c r="K118" s="313"/>
      <c r="L118" s="313"/>
      <c r="M118" s="313"/>
      <c r="N118" s="313"/>
      <c r="O118" s="313"/>
      <c r="P118" s="313"/>
      <c r="Q118" s="313"/>
      <c r="R118" s="313">
        <v>1190</v>
      </c>
      <c r="S118" s="313">
        <v>1050</v>
      </c>
      <c r="T118" s="313">
        <v>1450</v>
      </c>
      <c r="U118" s="313"/>
      <c r="V118" s="313"/>
      <c r="W118" s="313"/>
      <c r="X118" s="313">
        <v>0</v>
      </c>
      <c r="Y118" s="313">
        <v>500000000</v>
      </c>
      <c r="Z118" s="313"/>
      <c r="AA118" s="313" t="s">
        <v>1030</v>
      </c>
    </row>
    <row r="119" spans="1:27" ht="15" customHeight="1">
      <c r="A119" s="313" t="s">
        <v>243</v>
      </c>
      <c r="B119" s="313" t="s">
        <v>316</v>
      </c>
      <c r="C119" s="313" t="s">
        <v>7</v>
      </c>
      <c r="D119" s="313" t="s">
        <v>337</v>
      </c>
      <c r="E119" s="313" t="s">
        <v>13</v>
      </c>
      <c r="F119" s="313" t="s">
        <v>11</v>
      </c>
      <c r="G119" s="313"/>
      <c r="H119" s="313"/>
      <c r="I119" s="313"/>
      <c r="J119" s="313"/>
      <c r="K119" s="313"/>
      <c r="L119" s="313"/>
      <c r="M119" s="313"/>
      <c r="N119" s="313"/>
      <c r="O119" s="313"/>
      <c r="P119" s="313"/>
      <c r="Q119" s="313"/>
      <c r="R119" s="313">
        <v>92.8</v>
      </c>
      <c r="S119" s="313">
        <v>0</v>
      </c>
      <c r="T119" s="313">
        <v>94.9</v>
      </c>
      <c r="U119" s="313"/>
      <c r="V119" s="313"/>
      <c r="W119" s="313"/>
      <c r="X119" s="313">
        <v>0</v>
      </c>
      <c r="Y119" s="313">
        <v>500000000</v>
      </c>
      <c r="Z119" s="313"/>
      <c r="AA119" s="313" t="s">
        <v>1030</v>
      </c>
    </row>
    <row r="120" spans="1:27" ht="15" customHeight="1">
      <c r="A120" s="313" t="s">
        <v>243</v>
      </c>
      <c r="B120" s="313" t="s">
        <v>312</v>
      </c>
      <c r="C120" s="313" t="s">
        <v>7</v>
      </c>
      <c r="D120" s="313" t="s">
        <v>337</v>
      </c>
      <c r="E120" s="313" t="s">
        <v>13</v>
      </c>
      <c r="F120" s="313" t="s">
        <v>11</v>
      </c>
      <c r="G120" s="313"/>
      <c r="H120" s="313"/>
      <c r="I120" s="313"/>
      <c r="J120" s="313"/>
      <c r="K120" s="313"/>
      <c r="L120" s="313"/>
      <c r="M120" s="313"/>
      <c r="N120" s="313"/>
      <c r="O120" s="313"/>
      <c r="P120" s="313"/>
      <c r="Q120" s="313"/>
      <c r="R120" s="313">
        <v>2180</v>
      </c>
      <c r="S120" s="313">
        <v>1860</v>
      </c>
      <c r="T120" s="313">
        <v>2450</v>
      </c>
      <c r="U120" s="313"/>
      <c r="V120" s="313"/>
      <c r="W120" s="313"/>
      <c r="X120" s="313">
        <v>0</v>
      </c>
      <c r="Y120" s="313">
        <v>500000000</v>
      </c>
      <c r="Z120" s="313"/>
      <c r="AA120" s="313" t="s">
        <v>1030</v>
      </c>
    </row>
    <row r="121" spans="1:27" ht="15" customHeight="1">
      <c r="A121" s="313" t="s">
        <v>243</v>
      </c>
      <c r="B121" s="313" t="s">
        <v>332</v>
      </c>
      <c r="C121" s="313" t="s">
        <v>7</v>
      </c>
      <c r="D121" s="313" t="s">
        <v>337</v>
      </c>
      <c r="E121" s="313" t="s">
        <v>13</v>
      </c>
      <c r="F121" s="313" t="s">
        <v>11</v>
      </c>
      <c r="G121" s="313" t="s">
        <v>337</v>
      </c>
      <c r="H121" s="313" t="s">
        <v>352</v>
      </c>
      <c r="I121" s="313" t="s">
        <v>232</v>
      </c>
      <c r="J121" s="313" t="s">
        <v>350</v>
      </c>
      <c r="K121" s="313" t="s">
        <v>339</v>
      </c>
      <c r="L121" s="313" t="s">
        <v>353</v>
      </c>
      <c r="M121" s="313" t="s">
        <v>41</v>
      </c>
      <c r="N121" s="313"/>
      <c r="O121" s="313" t="s">
        <v>341</v>
      </c>
      <c r="P121" s="313" t="s">
        <v>342</v>
      </c>
      <c r="Q121" s="313" t="s">
        <v>343</v>
      </c>
      <c r="R121" s="313">
        <v>2420</v>
      </c>
      <c r="S121" s="313"/>
      <c r="T121" s="313"/>
      <c r="U121" s="313">
        <v>2418.6</v>
      </c>
      <c r="V121" s="313">
        <v>120.93</v>
      </c>
      <c r="W121" s="313">
        <v>0.1</v>
      </c>
      <c r="X121" s="313">
        <v>0</v>
      </c>
      <c r="Y121" s="313">
        <v>500000000</v>
      </c>
      <c r="Z121" s="313">
        <v>0</v>
      </c>
      <c r="AA121" s="313" t="s">
        <v>1031</v>
      </c>
    </row>
    <row r="122" spans="1:27" ht="15" customHeight="1">
      <c r="A122" s="313" t="s">
        <v>243</v>
      </c>
      <c r="B122" s="313" t="s">
        <v>305</v>
      </c>
      <c r="C122" s="313" t="s">
        <v>7</v>
      </c>
      <c r="D122" s="313" t="s">
        <v>337</v>
      </c>
      <c r="E122" s="313" t="s">
        <v>13</v>
      </c>
      <c r="F122" s="313" t="s">
        <v>11</v>
      </c>
      <c r="G122" s="313"/>
      <c r="H122" s="313"/>
      <c r="I122" s="313"/>
      <c r="J122" s="313"/>
      <c r="K122" s="313"/>
      <c r="L122" s="313"/>
      <c r="M122" s="313"/>
      <c r="N122" s="313"/>
      <c r="O122" s="313"/>
      <c r="P122" s="313"/>
      <c r="Q122" s="313"/>
      <c r="R122" s="313">
        <v>1080</v>
      </c>
      <c r="S122" s="313">
        <v>232</v>
      </c>
      <c r="T122" s="313">
        <v>1120</v>
      </c>
      <c r="U122" s="313"/>
      <c r="V122" s="313"/>
      <c r="W122" s="313"/>
      <c r="X122" s="313">
        <v>0</v>
      </c>
      <c r="Y122" s="313">
        <v>500000000</v>
      </c>
      <c r="Z122" s="313"/>
      <c r="AA122" s="313" t="s">
        <v>1030</v>
      </c>
    </row>
    <row r="123" spans="1:27" ht="15" customHeight="1">
      <c r="A123" s="313" t="s">
        <v>243</v>
      </c>
      <c r="B123" s="313" t="s">
        <v>307</v>
      </c>
      <c r="C123" s="313" t="s">
        <v>7</v>
      </c>
      <c r="D123" s="313" t="s">
        <v>337</v>
      </c>
      <c r="E123" s="313" t="s">
        <v>13</v>
      </c>
      <c r="F123" s="313" t="s">
        <v>11</v>
      </c>
      <c r="G123" s="313"/>
      <c r="H123" s="313"/>
      <c r="I123" s="313"/>
      <c r="J123" s="313"/>
      <c r="K123" s="313"/>
      <c r="L123" s="313"/>
      <c r="M123" s="313"/>
      <c r="N123" s="313"/>
      <c r="O123" s="313"/>
      <c r="P123" s="313"/>
      <c r="Q123" s="313"/>
      <c r="R123" s="313">
        <v>1080</v>
      </c>
      <c r="S123" s="313">
        <v>232</v>
      </c>
      <c r="T123" s="313">
        <v>1120</v>
      </c>
      <c r="U123" s="313"/>
      <c r="V123" s="313"/>
      <c r="W123" s="313"/>
      <c r="X123" s="313">
        <v>0</v>
      </c>
      <c r="Y123" s="313">
        <v>500000000</v>
      </c>
      <c r="Z123" s="313"/>
      <c r="AA123" s="313" t="s">
        <v>1030</v>
      </c>
    </row>
    <row r="124" spans="1:27" ht="15" customHeight="1">
      <c r="A124" s="313" t="s">
        <v>243</v>
      </c>
      <c r="B124" s="313" t="s">
        <v>308</v>
      </c>
      <c r="C124" s="313" t="s">
        <v>7</v>
      </c>
      <c r="D124" s="313" t="s">
        <v>337</v>
      </c>
      <c r="E124" s="313" t="s">
        <v>13</v>
      </c>
      <c r="F124" s="313" t="s">
        <v>11</v>
      </c>
      <c r="G124" s="313"/>
      <c r="H124" s="313"/>
      <c r="I124" s="313"/>
      <c r="J124" s="313"/>
      <c r="K124" s="313"/>
      <c r="L124" s="313"/>
      <c r="M124" s="313"/>
      <c r="N124" s="313"/>
      <c r="O124" s="313"/>
      <c r="P124" s="313"/>
      <c r="Q124" s="313"/>
      <c r="R124" s="313">
        <v>224</v>
      </c>
      <c r="S124" s="313">
        <v>0</v>
      </c>
      <c r="T124" s="313">
        <v>622</v>
      </c>
      <c r="U124" s="313"/>
      <c r="V124" s="313"/>
      <c r="W124" s="313"/>
      <c r="X124" s="313">
        <v>0</v>
      </c>
      <c r="Y124" s="313">
        <v>500000000</v>
      </c>
      <c r="Z124" s="313"/>
      <c r="AA124" s="313" t="s">
        <v>1030</v>
      </c>
    </row>
    <row r="125" spans="1:27" ht="15" customHeight="1">
      <c r="A125" s="313" t="s">
        <v>243</v>
      </c>
      <c r="B125" s="313" t="s">
        <v>309</v>
      </c>
      <c r="C125" s="313" t="s">
        <v>7</v>
      </c>
      <c r="D125" s="313" t="s">
        <v>337</v>
      </c>
      <c r="E125" s="313" t="s">
        <v>13</v>
      </c>
      <c r="F125" s="313" t="s">
        <v>11</v>
      </c>
      <c r="G125" s="313"/>
      <c r="H125" s="313"/>
      <c r="I125" s="313"/>
      <c r="J125" s="313"/>
      <c r="K125" s="313"/>
      <c r="L125" s="313"/>
      <c r="M125" s="313"/>
      <c r="N125" s="313"/>
      <c r="O125" s="313"/>
      <c r="P125" s="313"/>
      <c r="Q125" s="313"/>
      <c r="R125" s="313">
        <v>220</v>
      </c>
      <c r="S125" s="313">
        <v>0</v>
      </c>
      <c r="T125" s="313">
        <v>615</v>
      </c>
      <c r="U125" s="313"/>
      <c r="V125" s="313"/>
      <c r="W125" s="313"/>
      <c r="X125" s="313">
        <v>0</v>
      </c>
      <c r="Y125" s="313">
        <v>500000000</v>
      </c>
      <c r="Z125" s="313"/>
      <c r="AA125" s="313" t="s">
        <v>1030</v>
      </c>
    </row>
    <row r="126" spans="1:27" ht="15" customHeight="1">
      <c r="A126" s="313" t="s">
        <v>243</v>
      </c>
      <c r="B126" s="313" t="s">
        <v>310</v>
      </c>
      <c r="C126" s="313" t="s">
        <v>7</v>
      </c>
      <c r="D126" s="313" t="s">
        <v>337</v>
      </c>
      <c r="E126" s="313" t="s">
        <v>13</v>
      </c>
      <c r="F126" s="313" t="s">
        <v>11</v>
      </c>
      <c r="G126" s="313"/>
      <c r="H126" s="313"/>
      <c r="I126" s="313"/>
      <c r="J126" s="313"/>
      <c r="K126" s="313"/>
      <c r="L126" s="313"/>
      <c r="M126" s="313"/>
      <c r="N126" s="313"/>
      <c r="O126" s="313"/>
      <c r="P126" s="313"/>
      <c r="Q126" s="313"/>
      <c r="R126" s="313">
        <v>418</v>
      </c>
      <c r="S126" s="313">
        <v>121</v>
      </c>
      <c r="T126" s="313">
        <v>1000</v>
      </c>
      <c r="U126" s="313"/>
      <c r="V126" s="313"/>
      <c r="W126" s="313"/>
      <c r="X126" s="313">
        <v>0</v>
      </c>
      <c r="Y126" s="313">
        <v>500000000</v>
      </c>
      <c r="Z126" s="313"/>
      <c r="AA126" s="313" t="s">
        <v>1030</v>
      </c>
    </row>
    <row r="127" spans="1:27" ht="15" customHeight="1">
      <c r="A127" s="313" t="s">
        <v>243</v>
      </c>
      <c r="B127" s="313" t="s">
        <v>311</v>
      </c>
      <c r="C127" s="313" t="s">
        <v>7</v>
      </c>
      <c r="D127" s="313" t="s">
        <v>337</v>
      </c>
      <c r="E127" s="313" t="s">
        <v>13</v>
      </c>
      <c r="F127" s="313" t="s">
        <v>11</v>
      </c>
      <c r="G127" s="313"/>
      <c r="H127" s="313"/>
      <c r="I127" s="313"/>
      <c r="J127" s="313"/>
      <c r="K127" s="313"/>
      <c r="L127" s="313"/>
      <c r="M127" s="313"/>
      <c r="N127" s="313"/>
      <c r="O127" s="313"/>
      <c r="P127" s="313"/>
      <c r="Q127" s="313"/>
      <c r="R127" s="313">
        <v>215</v>
      </c>
      <c r="S127" s="313">
        <v>0</v>
      </c>
      <c r="T127" s="313">
        <v>599</v>
      </c>
      <c r="U127" s="313"/>
      <c r="V127" s="313"/>
      <c r="W127" s="313"/>
      <c r="X127" s="313">
        <v>0</v>
      </c>
      <c r="Y127" s="313">
        <v>500000000</v>
      </c>
      <c r="Z127" s="313"/>
      <c r="AA127" s="313" t="s">
        <v>1030</v>
      </c>
    </row>
    <row r="128" spans="1:27" ht="15" customHeight="1">
      <c r="A128" s="313" t="s">
        <v>243</v>
      </c>
      <c r="B128" s="313" t="s">
        <v>328</v>
      </c>
      <c r="C128" s="313" t="s">
        <v>7</v>
      </c>
      <c r="D128" s="313" t="s">
        <v>337</v>
      </c>
      <c r="E128" s="313" t="s">
        <v>13</v>
      </c>
      <c r="F128" s="313" t="s">
        <v>11</v>
      </c>
      <c r="G128" s="313"/>
      <c r="H128" s="313"/>
      <c r="I128" s="313"/>
      <c r="J128" s="313"/>
      <c r="K128" s="313"/>
      <c r="L128" s="313"/>
      <c r="M128" s="313"/>
      <c r="N128" s="313"/>
      <c r="O128" s="313"/>
      <c r="P128" s="313"/>
      <c r="Q128" s="313"/>
      <c r="R128" s="313">
        <v>999</v>
      </c>
      <c r="S128" s="313">
        <v>772</v>
      </c>
      <c r="T128" s="313">
        <v>1000</v>
      </c>
      <c r="U128" s="313"/>
      <c r="V128" s="313"/>
      <c r="W128" s="313"/>
      <c r="X128" s="313">
        <v>0</v>
      </c>
      <c r="Y128" s="313">
        <v>500000000</v>
      </c>
      <c r="Z128" s="313"/>
      <c r="AA128" s="313" t="s">
        <v>1030</v>
      </c>
    </row>
    <row r="129" spans="1:27" ht="15" customHeight="1">
      <c r="A129" s="313" t="s">
        <v>243</v>
      </c>
      <c r="B129" s="313" t="s">
        <v>317</v>
      </c>
      <c r="C129" s="313" t="s">
        <v>7</v>
      </c>
      <c r="D129" s="313" t="s">
        <v>337</v>
      </c>
      <c r="E129" s="313" t="s">
        <v>13</v>
      </c>
      <c r="F129" s="313" t="s">
        <v>11</v>
      </c>
      <c r="G129" s="313"/>
      <c r="H129" s="313"/>
      <c r="I129" s="313"/>
      <c r="J129" s="313"/>
      <c r="K129" s="313"/>
      <c r="L129" s="313"/>
      <c r="M129" s="313"/>
      <c r="N129" s="313"/>
      <c r="O129" s="313"/>
      <c r="P129" s="313"/>
      <c r="Q129" s="313"/>
      <c r="R129" s="313">
        <v>46.4</v>
      </c>
      <c r="S129" s="313">
        <v>0</v>
      </c>
      <c r="T129" s="313">
        <v>94.9</v>
      </c>
      <c r="U129" s="313"/>
      <c r="V129" s="313"/>
      <c r="W129" s="313"/>
      <c r="X129" s="313">
        <v>0</v>
      </c>
      <c r="Y129" s="313">
        <v>500000000</v>
      </c>
      <c r="Z129" s="313"/>
      <c r="AA129" s="313" t="s">
        <v>1030</v>
      </c>
    </row>
    <row r="130" spans="1:27" ht="15" customHeight="1">
      <c r="A130" s="313" t="s">
        <v>243</v>
      </c>
      <c r="B130" s="313" t="s">
        <v>326</v>
      </c>
      <c r="C130" s="313" t="s">
        <v>7</v>
      </c>
      <c r="D130" s="313" t="s">
        <v>337</v>
      </c>
      <c r="E130" s="313" t="s">
        <v>13</v>
      </c>
      <c r="F130" s="313" t="s">
        <v>11</v>
      </c>
      <c r="G130" s="313"/>
      <c r="H130" s="313"/>
      <c r="I130" s="313"/>
      <c r="J130" s="313"/>
      <c r="K130" s="313"/>
      <c r="L130" s="313"/>
      <c r="M130" s="313"/>
      <c r="N130" s="313"/>
      <c r="O130" s="313"/>
      <c r="P130" s="313"/>
      <c r="Q130" s="313"/>
      <c r="R130" s="313">
        <v>999</v>
      </c>
      <c r="S130" s="313">
        <v>772</v>
      </c>
      <c r="T130" s="313">
        <v>1000</v>
      </c>
      <c r="U130" s="313"/>
      <c r="V130" s="313"/>
      <c r="W130" s="313"/>
      <c r="X130" s="313">
        <v>0</v>
      </c>
      <c r="Y130" s="313">
        <v>500000000</v>
      </c>
      <c r="Z130" s="313"/>
      <c r="AA130" s="313" t="s">
        <v>1030</v>
      </c>
    </row>
    <row r="131" spans="1:27" ht="15" customHeight="1">
      <c r="A131" s="313" t="s">
        <v>244</v>
      </c>
      <c r="B131" s="313" t="s">
        <v>313</v>
      </c>
      <c r="C131" s="313" t="s">
        <v>7</v>
      </c>
      <c r="D131" s="313" t="s">
        <v>337</v>
      </c>
      <c r="E131" s="313" t="s">
        <v>13</v>
      </c>
      <c r="F131" s="313" t="s">
        <v>11</v>
      </c>
      <c r="G131" s="313"/>
      <c r="H131" s="313" t="s">
        <v>993</v>
      </c>
      <c r="I131" s="313"/>
      <c r="J131" s="313"/>
      <c r="K131" s="313"/>
      <c r="L131" s="313" t="s">
        <v>993</v>
      </c>
      <c r="M131" s="313"/>
      <c r="N131" s="313"/>
      <c r="O131" s="313"/>
      <c r="P131" s="313"/>
      <c r="Q131" s="313"/>
      <c r="R131" s="313">
        <v>70.099999999999994</v>
      </c>
      <c r="S131" s="313">
        <v>0</v>
      </c>
      <c r="T131" s="313">
        <v>80.2</v>
      </c>
      <c r="U131" s="313"/>
      <c r="V131" s="313"/>
      <c r="W131" s="313"/>
      <c r="X131" s="313">
        <v>0</v>
      </c>
      <c r="Y131" s="313">
        <v>500000000</v>
      </c>
      <c r="Z131" s="313"/>
      <c r="AA131" s="313" t="s">
        <v>1030</v>
      </c>
    </row>
    <row r="132" spans="1:27" ht="15" customHeight="1">
      <c r="A132" s="313" t="s">
        <v>244</v>
      </c>
      <c r="B132" s="313" t="s">
        <v>312</v>
      </c>
      <c r="C132" s="313" t="s">
        <v>7</v>
      </c>
      <c r="D132" s="313" t="s">
        <v>337</v>
      </c>
      <c r="E132" s="313" t="s">
        <v>13</v>
      </c>
      <c r="F132" s="313" t="s">
        <v>11</v>
      </c>
      <c r="G132" s="313"/>
      <c r="H132" s="313"/>
      <c r="I132" s="313"/>
      <c r="J132" s="313"/>
      <c r="K132" s="313"/>
      <c r="L132" s="313"/>
      <c r="M132" s="313"/>
      <c r="N132" s="313"/>
      <c r="O132" s="313"/>
      <c r="P132" s="313"/>
      <c r="Q132" s="313"/>
      <c r="R132" s="313">
        <v>70.099999999999994</v>
      </c>
      <c r="S132" s="313">
        <v>0</v>
      </c>
      <c r="T132" s="313">
        <v>80.2</v>
      </c>
      <c r="U132" s="313"/>
      <c r="V132" s="313"/>
      <c r="W132" s="313"/>
      <c r="X132" s="313">
        <v>0</v>
      </c>
      <c r="Y132" s="313">
        <v>500000000</v>
      </c>
      <c r="Z132" s="313"/>
      <c r="AA132" s="313" t="s">
        <v>1030</v>
      </c>
    </row>
    <row r="133" spans="1:27" ht="15" customHeight="1">
      <c r="A133" s="313" t="s">
        <v>244</v>
      </c>
      <c r="B133" s="313" t="s">
        <v>332</v>
      </c>
      <c r="C133" s="313" t="s">
        <v>7</v>
      </c>
      <c r="D133" s="313" t="s">
        <v>337</v>
      </c>
      <c r="E133" s="313" t="s">
        <v>13</v>
      </c>
      <c r="F133" s="313" t="s">
        <v>11</v>
      </c>
      <c r="G133" s="313"/>
      <c r="H133" s="313" t="s">
        <v>354</v>
      </c>
      <c r="I133" s="313"/>
      <c r="J133" s="313" t="s">
        <v>355</v>
      </c>
      <c r="K133" s="313"/>
      <c r="L133" s="313" t="s">
        <v>356</v>
      </c>
      <c r="M133" s="313"/>
      <c r="N133" s="313"/>
      <c r="O133" s="313" t="s">
        <v>357</v>
      </c>
      <c r="P133" s="313" t="s">
        <v>342</v>
      </c>
      <c r="Q133" s="313" t="s">
        <v>343</v>
      </c>
      <c r="R133" s="313">
        <v>0</v>
      </c>
      <c r="S133" s="313"/>
      <c r="T133" s="313"/>
      <c r="U133" s="313">
        <v>0</v>
      </c>
      <c r="V133" s="313">
        <v>0</v>
      </c>
      <c r="W133" s="313"/>
      <c r="X133" s="313">
        <v>0</v>
      </c>
      <c r="Y133" s="313">
        <v>500000000</v>
      </c>
      <c r="Z133" s="313">
        <v>0</v>
      </c>
      <c r="AA133" s="313" t="s">
        <v>1031</v>
      </c>
    </row>
    <row r="134" spans="1:27" ht="15" customHeight="1">
      <c r="A134" s="313" t="s">
        <v>244</v>
      </c>
      <c r="B134" s="313" t="s">
        <v>328</v>
      </c>
      <c r="C134" s="313" t="s">
        <v>7</v>
      </c>
      <c r="D134" s="313" t="s">
        <v>337</v>
      </c>
      <c r="E134" s="313" t="s">
        <v>13</v>
      </c>
      <c r="F134" s="313" t="s">
        <v>11</v>
      </c>
      <c r="G134" s="313"/>
      <c r="H134" s="313" t="s">
        <v>358</v>
      </c>
      <c r="I134" s="313" t="s">
        <v>329</v>
      </c>
      <c r="J134" s="313" t="s">
        <v>359</v>
      </c>
      <c r="K134" s="313"/>
      <c r="L134" s="313" t="s">
        <v>360</v>
      </c>
      <c r="M134" s="313" t="s">
        <v>52</v>
      </c>
      <c r="N134" s="313"/>
      <c r="O134" s="313" t="s">
        <v>357</v>
      </c>
      <c r="P134" s="313" t="s">
        <v>342</v>
      </c>
      <c r="Q134" s="313" t="s">
        <v>343</v>
      </c>
      <c r="R134" s="313">
        <v>0</v>
      </c>
      <c r="S134" s="313"/>
      <c r="T134" s="313"/>
      <c r="U134" s="313">
        <v>0</v>
      </c>
      <c r="V134" s="313">
        <v>0</v>
      </c>
      <c r="W134" s="313"/>
      <c r="X134" s="313">
        <v>0</v>
      </c>
      <c r="Y134" s="313">
        <v>500000000</v>
      </c>
      <c r="Z134" s="313">
        <v>0</v>
      </c>
      <c r="AA134" s="313" t="s">
        <v>1031</v>
      </c>
    </row>
    <row r="135" spans="1:27" ht="15" customHeight="1">
      <c r="A135" s="313" t="s">
        <v>244</v>
      </c>
      <c r="B135" s="313" t="s">
        <v>326</v>
      </c>
      <c r="C135" s="313" t="s">
        <v>7</v>
      </c>
      <c r="D135" s="313" t="s">
        <v>337</v>
      </c>
      <c r="E135" s="313" t="s">
        <v>13</v>
      </c>
      <c r="F135" s="313" t="s">
        <v>11</v>
      </c>
      <c r="G135" s="313"/>
      <c r="H135" s="313"/>
      <c r="I135" s="313"/>
      <c r="J135" s="313"/>
      <c r="K135" s="313"/>
      <c r="L135" s="313"/>
      <c r="M135" s="313"/>
      <c r="N135" s="313"/>
      <c r="O135" s="313"/>
      <c r="P135" s="313"/>
      <c r="Q135" s="313"/>
      <c r="R135" s="313">
        <v>0</v>
      </c>
      <c r="S135" s="313"/>
      <c r="T135" s="313"/>
      <c r="U135" s="313"/>
      <c r="V135" s="313"/>
      <c r="W135" s="313"/>
      <c r="X135" s="313">
        <v>0</v>
      </c>
      <c r="Y135" s="313">
        <v>500000000</v>
      </c>
      <c r="Z135" s="313"/>
      <c r="AA135" s="313" t="s">
        <v>1029</v>
      </c>
    </row>
    <row r="136" spans="1:27" ht="15" customHeight="1">
      <c r="A136" s="313" t="s">
        <v>244</v>
      </c>
      <c r="B136" s="313" t="s">
        <v>307</v>
      </c>
      <c r="C136" s="313" t="s">
        <v>7</v>
      </c>
      <c r="D136" s="313" t="s">
        <v>337</v>
      </c>
      <c r="E136" s="313" t="s">
        <v>13</v>
      </c>
      <c r="F136" s="313" t="s">
        <v>11</v>
      </c>
      <c r="G136" s="313"/>
      <c r="H136" s="313"/>
      <c r="I136" s="313"/>
      <c r="J136" s="313"/>
      <c r="K136" s="313"/>
      <c r="L136" s="313"/>
      <c r="M136" s="313"/>
      <c r="N136" s="313"/>
      <c r="O136" s="313"/>
      <c r="P136" s="313"/>
      <c r="Q136" s="313"/>
      <c r="R136" s="313">
        <v>10.1</v>
      </c>
      <c r="S136" s="313">
        <v>0</v>
      </c>
      <c r="T136" s="313">
        <v>80.2</v>
      </c>
      <c r="U136" s="313"/>
      <c r="V136" s="313"/>
      <c r="W136" s="313"/>
      <c r="X136" s="313">
        <v>0</v>
      </c>
      <c r="Y136" s="313">
        <v>500000000</v>
      </c>
      <c r="Z136" s="313"/>
      <c r="AA136" s="313" t="s">
        <v>1030</v>
      </c>
    </row>
    <row r="137" spans="1:27" ht="15" customHeight="1">
      <c r="A137" s="313" t="s">
        <v>244</v>
      </c>
      <c r="B137" s="313" t="s">
        <v>308</v>
      </c>
      <c r="C137" s="313" t="s">
        <v>7</v>
      </c>
      <c r="D137" s="313" t="s">
        <v>337</v>
      </c>
      <c r="E137" s="313" t="s">
        <v>13</v>
      </c>
      <c r="F137" s="313" t="s">
        <v>11</v>
      </c>
      <c r="G137" s="313"/>
      <c r="H137" s="313"/>
      <c r="I137" s="313"/>
      <c r="J137" s="313"/>
      <c r="K137" s="313"/>
      <c r="L137" s="313"/>
      <c r="M137" s="313"/>
      <c r="N137" s="313"/>
      <c r="O137" s="313"/>
      <c r="P137" s="313"/>
      <c r="Q137" s="313"/>
      <c r="R137" s="313">
        <v>0.88</v>
      </c>
      <c r="S137" s="313">
        <v>0</v>
      </c>
      <c r="T137" s="313">
        <v>80.2</v>
      </c>
      <c r="U137" s="313"/>
      <c r="V137" s="313"/>
      <c r="W137" s="313"/>
      <c r="X137" s="313">
        <v>0</v>
      </c>
      <c r="Y137" s="313">
        <v>500000000</v>
      </c>
      <c r="Z137" s="313"/>
      <c r="AA137" s="313" t="s">
        <v>1030</v>
      </c>
    </row>
    <row r="138" spans="1:27" ht="15" customHeight="1">
      <c r="A138" s="313" t="s">
        <v>244</v>
      </c>
      <c r="B138" s="313" t="s">
        <v>309</v>
      </c>
      <c r="C138" s="313" t="s">
        <v>7</v>
      </c>
      <c r="D138" s="313" t="s">
        <v>337</v>
      </c>
      <c r="E138" s="313" t="s">
        <v>13</v>
      </c>
      <c r="F138" s="313" t="s">
        <v>11</v>
      </c>
      <c r="G138" s="313"/>
      <c r="H138" s="313"/>
      <c r="I138" s="313"/>
      <c r="J138" s="313"/>
      <c r="K138" s="313"/>
      <c r="L138" s="313"/>
      <c r="M138" s="313"/>
      <c r="N138" s="313"/>
      <c r="O138" s="313"/>
      <c r="P138" s="313"/>
      <c r="Q138" s="313"/>
      <c r="R138" s="313">
        <v>1.53</v>
      </c>
      <c r="S138" s="313">
        <v>0</v>
      </c>
      <c r="T138" s="313">
        <v>80.2</v>
      </c>
      <c r="U138" s="313"/>
      <c r="V138" s="313"/>
      <c r="W138" s="313"/>
      <c r="X138" s="313">
        <v>0</v>
      </c>
      <c r="Y138" s="313">
        <v>500000000</v>
      </c>
      <c r="Z138" s="313"/>
      <c r="AA138" s="313" t="s">
        <v>1030</v>
      </c>
    </row>
    <row r="139" spans="1:27" ht="15" customHeight="1">
      <c r="A139" s="313" t="s">
        <v>244</v>
      </c>
      <c r="B139" s="313" t="s">
        <v>310</v>
      </c>
      <c r="C139" s="313" t="s">
        <v>7</v>
      </c>
      <c r="D139" s="313" t="s">
        <v>337</v>
      </c>
      <c r="E139" s="313" t="s">
        <v>13</v>
      </c>
      <c r="F139" s="313" t="s">
        <v>11</v>
      </c>
      <c r="G139" s="313"/>
      <c r="H139" s="313"/>
      <c r="I139" s="313"/>
      <c r="J139" s="313"/>
      <c r="K139" s="313"/>
      <c r="L139" s="313"/>
      <c r="M139" s="313"/>
      <c r="N139" s="313"/>
      <c r="O139" s="313"/>
      <c r="P139" s="313"/>
      <c r="Q139" s="313"/>
      <c r="R139" s="313">
        <v>4.51</v>
      </c>
      <c r="S139" s="313">
        <v>0</v>
      </c>
      <c r="T139" s="313">
        <v>80.2</v>
      </c>
      <c r="U139" s="313"/>
      <c r="V139" s="313"/>
      <c r="W139" s="313"/>
      <c r="X139" s="313">
        <v>0</v>
      </c>
      <c r="Y139" s="313">
        <v>500000000</v>
      </c>
      <c r="Z139" s="313"/>
      <c r="AA139" s="313" t="s">
        <v>1030</v>
      </c>
    </row>
    <row r="140" spans="1:27" ht="15" customHeight="1">
      <c r="A140" s="313" t="s">
        <v>244</v>
      </c>
      <c r="B140" s="313" t="s">
        <v>311</v>
      </c>
      <c r="C140" s="313" t="s">
        <v>7</v>
      </c>
      <c r="D140" s="313" t="s">
        <v>337</v>
      </c>
      <c r="E140" s="313" t="s">
        <v>13</v>
      </c>
      <c r="F140" s="313" t="s">
        <v>11</v>
      </c>
      <c r="G140" s="313"/>
      <c r="H140" s="313"/>
      <c r="I140" s="313"/>
      <c r="J140" s="313"/>
      <c r="K140" s="313"/>
      <c r="L140" s="313"/>
      <c r="M140" s="313"/>
      <c r="N140" s="313"/>
      <c r="O140" s="313"/>
      <c r="P140" s="313"/>
      <c r="Q140" s="313"/>
      <c r="R140" s="313">
        <v>3.16</v>
      </c>
      <c r="S140" s="313">
        <v>0</v>
      </c>
      <c r="T140" s="313">
        <v>80.2</v>
      </c>
      <c r="U140" s="313"/>
      <c r="V140" s="313"/>
      <c r="W140" s="313"/>
      <c r="X140" s="313">
        <v>0</v>
      </c>
      <c r="Y140" s="313">
        <v>500000000</v>
      </c>
      <c r="Z140" s="313"/>
      <c r="AA140" s="313" t="s">
        <v>1030</v>
      </c>
    </row>
    <row r="141" spans="1:27" ht="15" customHeight="1">
      <c r="A141" s="313" t="s">
        <v>244</v>
      </c>
      <c r="B141" s="313" t="s">
        <v>314</v>
      </c>
      <c r="C141" s="313" t="s">
        <v>7</v>
      </c>
      <c r="D141" s="313" t="s">
        <v>337</v>
      </c>
      <c r="E141" s="313" t="s">
        <v>13</v>
      </c>
      <c r="F141" s="313" t="s">
        <v>11</v>
      </c>
      <c r="G141" s="313"/>
      <c r="H141" s="313"/>
      <c r="I141" s="313"/>
      <c r="J141" s="313"/>
      <c r="K141" s="313"/>
      <c r="L141" s="313"/>
      <c r="M141" s="313"/>
      <c r="N141" s="313"/>
      <c r="O141" s="313"/>
      <c r="P141" s="313"/>
      <c r="Q141" s="313"/>
      <c r="R141" s="313">
        <v>69.599999999999994</v>
      </c>
      <c r="S141" s="313">
        <v>0</v>
      </c>
      <c r="T141" s="313">
        <v>80.2</v>
      </c>
      <c r="U141" s="313"/>
      <c r="V141" s="313"/>
      <c r="W141" s="313"/>
      <c r="X141" s="313">
        <v>0</v>
      </c>
      <c r="Y141" s="313">
        <v>500000000</v>
      </c>
      <c r="Z141" s="313"/>
      <c r="AA141" s="313" t="s">
        <v>1030</v>
      </c>
    </row>
    <row r="142" spans="1:27" ht="15" customHeight="1">
      <c r="A142" s="313" t="s">
        <v>244</v>
      </c>
      <c r="B142" s="313" t="s">
        <v>315</v>
      </c>
      <c r="C142" s="313" t="s">
        <v>7</v>
      </c>
      <c r="D142" s="313" t="s">
        <v>337</v>
      </c>
      <c r="E142" s="313" t="s">
        <v>13</v>
      </c>
      <c r="F142" s="313" t="s">
        <v>11</v>
      </c>
      <c r="G142" s="313"/>
      <c r="H142" s="313"/>
      <c r="I142" s="313"/>
      <c r="J142" s="313"/>
      <c r="K142" s="313"/>
      <c r="L142" s="313"/>
      <c r="M142" s="313"/>
      <c r="N142" s="313"/>
      <c r="O142" s="313"/>
      <c r="P142" s="313"/>
      <c r="Q142" s="313"/>
      <c r="R142" s="313">
        <v>69.599999999999994</v>
      </c>
      <c r="S142" s="313">
        <v>0</v>
      </c>
      <c r="T142" s="313">
        <v>80.2</v>
      </c>
      <c r="U142" s="313"/>
      <c r="V142" s="313"/>
      <c r="W142" s="313"/>
      <c r="X142" s="313">
        <v>0</v>
      </c>
      <c r="Y142" s="313">
        <v>500000000</v>
      </c>
      <c r="Z142" s="313"/>
      <c r="AA142" s="313" t="s">
        <v>1030</v>
      </c>
    </row>
    <row r="143" spans="1:27" ht="15" customHeight="1">
      <c r="A143" s="313" t="s">
        <v>244</v>
      </c>
      <c r="B143" s="313" t="s">
        <v>317</v>
      </c>
      <c r="C143" s="313" t="s">
        <v>7</v>
      </c>
      <c r="D143" s="313" t="s">
        <v>337</v>
      </c>
      <c r="E143" s="313" t="s">
        <v>13</v>
      </c>
      <c r="F143" s="313" t="s">
        <v>11</v>
      </c>
      <c r="G143" s="313"/>
      <c r="H143" s="313"/>
      <c r="I143" s="313"/>
      <c r="J143" s="313"/>
      <c r="K143" s="313"/>
      <c r="L143" s="313"/>
      <c r="M143" s="313"/>
      <c r="N143" s="313"/>
      <c r="O143" s="313"/>
      <c r="P143" s="313"/>
      <c r="Q143" s="313"/>
      <c r="R143" s="313">
        <v>0.23</v>
      </c>
      <c r="S143" s="313">
        <v>0</v>
      </c>
      <c r="T143" s="313">
        <v>80.2</v>
      </c>
      <c r="U143" s="313"/>
      <c r="V143" s="313"/>
      <c r="W143" s="313"/>
      <c r="X143" s="313">
        <v>0</v>
      </c>
      <c r="Y143" s="313">
        <v>500000000</v>
      </c>
      <c r="Z143" s="313"/>
      <c r="AA143" s="313" t="s">
        <v>1030</v>
      </c>
    </row>
    <row r="144" spans="1:27" ht="15" customHeight="1">
      <c r="A144" s="313" t="s">
        <v>244</v>
      </c>
      <c r="B144" s="313" t="s">
        <v>318</v>
      </c>
      <c r="C144" s="313" t="s">
        <v>7</v>
      </c>
      <c r="D144" s="313" t="s">
        <v>337</v>
      </c>
      <c r="E144" s="313" t="s">
        <v>13</v>
      </c>
      <c r="F144" s="313" t="s">
        <v>11</v>
      </c>
      <c r="G144" s="313"/>
      <c r="H144" s="313"/>
      <c r="I144" s="313"/>
      <c r="J144" s="313"/>
      <c r="K144" s="313"/>
      <c r="L144" s="313"/>
      <c r="M144" s="313"/>
      <c r="N144" s="313"/>
      <c r="O144" s="313"/>
      <c r="P144" s="313"/>
      <c r="Q144" s="313"/>
      <c r="R144" s="313">
        <v>0.23</v>
      </c>
      <c r="S144" s="313">
        <v>0</v>
      </c>
      <c r="T144" s="313">
        <v>80.2</v>
      </c>
      <c r="U144" s="313"/>
      <c r="V144" s="313"/>
      <c r="W144" s="313"/>
      <c r="X144" s="313">
        <v>0</v>
      </c>
      <c r="Y144" s="313">
        <v>500000000</v>
      </c>
      <c r="Z144" s="313"/>
      <c r="AA144" s="313" t="s">
        <v>1030</v>
      </c>
    </row>
    <row r="145" spans="1:27" ht="15" customHeight="1">
      <c r="A145" s="313" t="s">
        <v>244</v>
      </c>
      <c r="B145" s="313" t="s">
        <v>305</v>
      </c>
      <c r="C145" s="313" t="s">
        <v>7</v>
      </c>
      <c r="D145" s="313" t="s">
        <v>337</v>
      </c>
      <c r="E145" s="313" t="s">
        <v>13</v>
      </c>
      <c r="F145" s="313" t="s">
        <v>11</v>
      </c>
      <c r="G145" s="313"/>
      <c r="H145" s="313"/>
      <c r="I145" s="313"/>
      <c r="J145" s="313"/>
      <c r="K145" s="313"/>
      <c r="L145" s="313"/>
      <c r="M145" s="313"/>
      <c r="N145" s="313"/>
      <c r="O145" s="313"/>
      <c r="P145" s="313"/>
      <c r="Q145" s="313"/>
      <c r="R145" s="313">
        <v>10.1</v>
      </c>
      <c r="S145" s="313">
        <v>0</v>
      </c>
      <c r="T145" s="313">
        <v>80.2</v>
      </c>
      <c r="U145" s="313"/>
      <c r="V145" s="313"/>
      <c r="W145" s="313"/>
      <c r="X145" s="313">
        <v>0</v>
      </c>
      <c r="Y145" s="313">
        <v>500000000</v>
      </c>
      <c r="Z145" s="313"/>
      <c r="AA145" s="313" t="s">
        <v>1030</v>
      </c>
    </row>
    <row r="146" spans="1:27" ht="15" customHeight="1">
      <c r="A146" s="313" t="s">
        <v>244</v>
      </c>
      <c r="B146" s="313" t="s">
        <v>316</v>
      </c>
      <c r="C146" s="313" t="s">
        <v>7</v>
      </c>
      <c r="D146" s="313" t="s">
        <v>337</v>
      </c>
      <c r="E146" s="313" t="s">
        <v>13</v>
      </c>
      <c r="F146" s="313" t="s">
        <v>11</v>
      </c>
      <c r="G146" s="313"/>
      <c r="H146" s="313"/>
      <c r="I146" s="313"/>
      <c r="J146" s="313"/>
      <c r="K146" s="313"/>
      <c r="L146" s="313"/>
      <c r="M146" s="313"/>
      <c r="N146" s="313"/>
      <c r="O146" s="313"/>
      <c r="P146" s="313"/>
      <c r="Q146" s="313"/>
      <c r="R146" s="313">
        <v>0.47</v>
      </c>
      <c r="S146" s="313">
        <v>0</v>
      </c>
      <c r="T146" s="313">
        <v>80.2</v>
      </c>
      <c r="U146" s="313"/>
      <c r="V146" s="313"/>
      <c r="W146" s="313"/>
      <c r="X146" s="313">
        <v>0</v>
      </c>
      <c r="Y146" s="313">
        <v>500000000</v>
      </c>
      <c r="Z146" s="313"/>
      <c r="AA146" s="313" t="s">
        <v>1030</v>
      </c>
    </row>
    <row r="147" spans="1:27" ht="15" customHeight="1">
      <c r="A147" s="313" t="s">
        <v>246</v>
      </c>
      <c r="B147" s="313" t="s">
        <v>308</v>
      </c>
      <c r="C147" s="313" t="s">
        <v>7</v>
      </c>
      <c r="D147" s="313" t="s">
        <v>337</v>
      </c>
      <c r="E147" s="313" t="s">
        <v>13</v>
      </c>
      <c r="F147" s="313" t="s">
        <v>11</v>
      </c>
      <c r="G147" s="313"/>
      <c r="H147" s="313"/>
      <c r="I147" s="313"/>
      <c r="J147" s="313"/>
      <c r="K147" s="313"/>
      <c r="L147" s="313"/>
      <c r="M147" s="313"/>
      <c r="N147" s="313"/>
      <c r="O147" s="313"/>
      <c r="P147" s="313"/>
      <c r="Q147" s="313"/>
      <c r="R147" s="313">
        <v>3.64</v>
      </c>
      <c r="S147" s="313">
        <v>0</v>
      </c>
      <c r="T147" s="313">
        <v>35</v>
      </c>
      <c r="U147" s="313"/>
      <c r="V147" s="313"/>
      <c r="W147" s="313"/>
      <c r="X147" s="313">
        <v>0</v>
      </c>
      <c r="Y147" s="313">
        <v>500000000</v>
      </c>
      <c r="Z147" s="313"/>
      <c r="AA147" s="313" t="s">
        <v>1030</v>
      </c>
    </row>
    <row r="148" spans="1:27" ht="15" customHeight="1">
      <c r="A148" s="313" t="s">
        <v>246</v>
      </c>
      <c r="B148" s="313" t="s">
        <v>309</v>
      </c>
      <c r="C148" s="313" t="s">
        <v>7</v>
      </c>
      <c r="D148" s="313" t="s">
        <v>337</v>
      </c>
      <c r="E148" s="313" t="s">
        <v>13</v>
      </c>
      <c r="F148" s="313" t="s">
        <v>11</v>
      </c>
      <c r="G148" s="313"/>
      <c r="H148" s="313"/>
      <c r="I148" s="313"/>
      <c r="J148" s="313"/>
      <c r="K148" s="313"/>
      <c r="L148" s="313"/>
      <c r="M148" s="313"/>
      <c r="N148" s="313"/>
      <c r="O148" s="313"/>
      <c r="P148" s="313"/>
      <c r="Q148" s="313"/>
      <c r="R148" s="313">
        <v>3.65</v>
      </c>
      <c r="S148" s="313">
        <v>0</v>
      </c>
      <c r="T148" s="313">
        <v>35</v>
      </c>
      <c r="U148" s="313"/>
      <c r="V148" s="313"/>
      <c r="W148" s="313"/>
      <c r="X148" s="313">
        <v>0</v>
      </c>
      <c r="Y148" s="313">
        <v>500000000</v>
      </c>
      <c r="Z148" s="313"/>
      <c r="AA148" s="313" t="s">
        <v>1030</v>
      </c>
    </row>
    <row r="149" spans="1:27" ht="15" customHeight="1">
      <c r="A149" s="313" t="s">
        <v>246</v>
      </c>
      <c r="B149" s="313" t="s">
        <v>310</v>
      </c>
      <c r="C149" s="313" t="s">
        <v>7</v>
      </c>
      <c r="D149" s="313" t="s">
        <v>337</v>
      </c>
      <c r="E149" s="313" t="s">
        <v>13</v>
      </c>
      <c r="F149" s="313" t="s">
        <v>11</v>
      </c>
      <c r="G149" s="313"/>
      <c r="H149" s="313"/>
      <c r="I149" s="313"/>
      <c r="J149" s="313"/>
      <c r="K149" s="313"/>
      <c r="L149" s="313"/>
      <c r="M149" s="313"/>
      <c r="N149" s="313"/>
      <c r="O149" s="313"/>
      <c r="P149" s="313"/>
      <c r="Q149" s="313"/>
      <c r="R149" s="313">
        <v>4</v>
      </c>
      <c r="S149" s="313">
        <v>0</v>
      </c>
      <c r="T149" s="313">
        <v>35</v>
      </c>
      <c r="U149" s="313"/>
      <c r="V149" s="313"/>
      <c r="W149" s="313"/>
      <c r="X149" s="313">
        <v>0</v>
      </c>
      <c r="Y149" s="313">
        <v>500000000</v>
      </c>
      <c r="Z149" s="313"/>
      <c r="AA149" s="313" t="s">
        <v>1030</v>
      </c>
    </row>
    <row r="150" spans="1:27" ht="15" customHeight="1">
      <c r="A150" s="313" t="s">
        <v>246</v>
      </c>
      <c r="B150" s="313" t="s">
        <v>311</v>
      </c>
      <c r="C150" s="313" t="s">
        <v>7</v>
      </c>
      <c r="D150" s="313" t="s">
        <v>337</v>
      </c>
      <c r="E150" s="313" t="s">
        <v>13</v>
      </c>
      <c r="F150" s="313" t="s">
        <v>11</v>
      </c>
      <c r="G150" s="313"/>
      <c r="H150" s="313"/>
      <c r="I150" s="313"/>
      <c r="J150" s="313"/>
      <c r="K150" s="313"/>
      <c r="L150" s="313"/>
      <c r="M150" s="313"/>
      <c r="N150" s="313"/>
      <c r="O150" s="313"/>
      <c r="P150" s="313"/>
      <c r="Q150" s="313"/>
      <c r="R150" s="313">
        <v>3.79</v>
      </c>
      <c r="S150" s="313">
        <v>0</v>
      </c>
      <c r="T150" s="313">
        <v>35</v>
      </c>
      <c r="U150" s="313"/>
      <c r="V150" s="313"/>
      <c r="W150" s="313"/>
      <c r="X150" s="313">
        <v>0</v>
      </c>
      <c r="Y150" s="313">
        <v>500000000</v>
      </c>
      <c r="Z150" s="313"/>
      <c r="AA150" s="313" t="s">
        <v>1030</v>
      </c>
    </row>
    <row r="151" spans="1:27" ht="15" customHeight="1">
      <c r="A151" s="313" t="s">
        <v>246</v>
      </c>
      <c r="B151" s="313" t="s">
        <v>314</v>
      </c>
      <c r="C151" s="313" t="s">
        <v>7</v>
      </c>
      <c r="D151" s="313" t="s">
        <v>337</v>
      </c>
      <c r="E151" s="313" t="s">
        <v>13</v>
      </c>
      <c r="F151" s="313" t="s">
        <v>11</v>
      </c>
      <c r="G151" s="313"/>
      <c r="H151" s="313"/>
      <c r="I151" s="313"/>
      <c r="J151" s="313"/>
      <c r="K151" s="313"/>
      <c r="L151" s="313"/>
      <c r="M151" s="313"/>
      <c r="N151" s="313"/>
      <c r="O151" s="313"/>
      <c r="P151" s="313"/>
      <c r="Q151" s="313"/>
      <c r="R151" s="313">
        <v>18.600000000000001</v>
      </c>
      <c r="S151" s="313">
        <v>0</v>
      </c>
      <c r="T151" s="313">
        <v>35</v>
      </c>
      <c r="U151" s="313"/>
      <c r="V151" s="313"/>
      <c r="W151" s="313"/>
      <c r="X151" s="313">
        <v>0</v>
      </c>
      <c r="Y151" s="313">
        <v>500000000</v>
      </c>
      <c r="Z151" s="313"/>
      <c r="AA151" s="313" t="s">
        <v>1030</v>
      </c>
    </row>
    <row r="152" spans="1:27" ht="15" customHeight="1">
      <c r="A152" s="313" t="s">
        <v>246</v>
      </c>
      <c r="B152" s="313" t="s">
        <v>313</v>
      </c>
      <c r="C152" s="313" t="s">
        <v>7</v>
      </c>
      <c r="D152" s="313" t="s">
        <v>337</v>
      </c>
      <c r="E152" s="313" t="s">
        <v>13</v>
      </c>
      <c r="F152" s="313" t="s">
        <v>11</v>
      </c>
      <c r="G152" s="313"/>
      <c r="H152" s="313"/>
      <c r="I152" s="313"/>
      <c r="J152" s="313"/>
      <c r="K152" s="313"/>
      <c r="L152" s="313"/>
      <c r="M152" s="313"/>
      <c r="N152" s="313"/>
      <c r="O152" s="313"/>
      <c r="P152" s="313"/>
      <c r="Q152" s="313"/>
      <c r="R152" s="313">
        <v>19.3</v>
      </c>
      <c r="S152" s="313">
        <v>0</v>
      </c>
      <c r="T152" s="313">
        <v>35</v>
      </c>
      <c r="U152" s="313"/>
      <c r="V152" s="313"/>
      <c r="W152" s="313"/>
      <c r="X152" s="313">
        <v>0</v>
      </c>
      <c r="Y152" s="313">
        <v>500000000</v>
      </c>
      <c r="Z152" s="313"/>
      <c r="AA152" s="313" t="s">
        <v>1030</v>
      </c>
    </row>
    <row r="153" spans="1:27" ht="15" customHeight="1">
      <c r="A153" s="313" t="s">
        <v>246</v>
      </c>
      <c r="B153" s="313" t="s">
        <v>312</v>
      </c>
      <c r="C153" s="313" t="s">
        <v>7</v>
      </c>
      <c r="D153" s="313" t="s">
        <v>337</v>
      </c>
      <c r="E153" s="313" t="s">
        <v>13</v>
      </c>
      <c r="F153" s="313" t="s">
        <v>11</v>
      </c>
      <c r="G153" s="313"/>
      <c r="H153" s="313"/>
      <c r="I153" s="313"/>
      <c r="J153" s="313"/>
      <c r="K153" s="313"/>
      <c r="L153" s="313"/>
      <c r="M153" s="313"/>
      <c r="N153" s="313"/>
      <c r="O153" s="313"/>
      <c r="P153" s="313"/>
      <c r="Q153" s="313"/>
      <c r="R153" s="313">
        <v>19.899999999999999</v>
      </c>
      <c r="S153" s="313">
        <v>0</v>
      </c>
      <c r="T153" s="313">
        <v>35</v>
      </c>
      <c r="U153" s="313"/>
      <c r="V153" s="313"/>
      <c r="W153" s="313"/>
      <c r="X153" s="313">
        <v>0</v>
      </c>
      <c r="Y153" s="313">
        <v>500000000</v>
      </c>
      <c r="Z153" s="313"/>
      <c r="AA153" s="313" t="s">
        <v>1030</v>
      </c>
    </row>
    <row r="154" spans="1:27" ht="15" customHeight="1">
      <c r="A154" s="313" t="s">
        <v>246</v>
      </c>
      <c r="B154" s="313" t="s">
        <v>315</v>
      </c>
      <c r="C154" s="313" t="s">
        <v>7</v>
      </c>
      <c r="D154" s="313" t="s">
        <v>337</v>
      </c>
      <c r="E154" s="313" t="s">
        <v>13</v>
      </c>
      <c r="F154" s="313" t="s">
        <v>11</v>
      </c>
      <c r="G154" s="313"/>
      <c r="H154" s="313"/>
      <c r="I154" s="313"/>
      <c r="J154" s="313"/>
      <c r="K154" s="313"/>
      <c r="L154" s="313"/>
      <c r="M154" s="313"/>
      <c r="N154" s="313"/>
      <c r="O154" s="313"/>
      <c r="P154" s="313"/>
      <c r="Q154" s="313"/>
      <c r="R154" s="313">
        <v>18.600000000000001</v>
      </c>
      <c r="S154" s="313">
        <v>0</v>
      </c>
      <c r="T154" s="313">
        <v>35</v>
      </c>
      <c r="U154" s="313"/>
      <c r="V154" s="313"/>
      <c r="W154" s="313"/>
      <c r="X154" s="313">
        <v>0</v>
      </c>
      <c r="Y154" s="313">
        <v>500000000</v>
      </c>
      <c r="Z154" s="313"/>
      <c r="AA154" s="313" t="s">
        <v>1030</v>
      </c>
    </row>
    <row r="155" spans="1:27" ht="15" customHeight="1">
      <c r="A155" s="313" t="s">
        <v>246</v>
      </c>
      <c r="B155" s="313" t="s">
        <v>317</v>
      </c>
      <c r="C155" s="313" t="s">
        <v>7</v>
      </c>
      <c r="D155" s="313" t="s">
        <v>337</v>
      </c>
      <c r="E155" s="313" t="s">
        <v>13</v>
      </c>
      <c r="F155" s="313" t="s">
        <v>11</v>
      </c>
      <c r="G155" s="313"/>
      <c r="H155" s="313"/>
      <c r="I155" s="313"/>
      <c r="J155" s="313"/>
      <c r="K155" s="313"/>
      <c r="L155" s="313"/>
      <c r="M155" s="313"/>
      <c r="N155" s="313"/>
      <c r="O155" s="313"/>
      <c r="P155" s="313"/>
      <c r="Q155" s="313"/>
      <c r="R155" s="313">
        <v>0.36</v>
      </c>
      <c r="S155" s="313">
        <v>0</v>
      </c>
      <c r="T155" s="313">
        <v>35</v>
      </c>
      <c r="U155" s="313"/>
      <c r="V155" s="313"/>
      <c r="W155" s="313"/>
      <c r="X155" s="313">
        <v>0</v>
      </c>
      <c r="Y155" s="313">
        <v>500000000</v>
      </c>
      <c r="Z155" s="313"/>
      <c r="AA155" s="313" t="s">
        <v>1030</v>
      </c>
    </row>
    <row r="156" spans="1:27" ht="15" customHeight="1">
      <c r="A156" s="313" t="s">
        <v>246</v>
      </c>
      <c r="B156" s="313" t="s">
        <v>318</v>
      </c>
      <c r="C156" s="313" t="s">
        <v>7</v>
      </c>
      <c r="D156" s="313" t="s">
        <v>337</v>
      </c>
      <c r="E156" s="313" t="s">
        <v>13</v>
      </c>
      <c r="F156" s="313" t="s">
        <v>11</v>
      </c>
      <c r="G156" s="313"/>
      <c r="H156" s="313"/>
      <c r="I156" s="313"/>
      <c r="J156" s="313"/>
      <c r="K156" s="313"/>
      <c r="L156" s="313"/>
      <c r="M156" s="313"/>
      <c r="N156" s="313"/>
      <c r="O156" s="313"/>
      <c r="P156" s="313"/>
      <c r="Q156" s="313"/>
      <c r="R156" s="313">
        <v>0.35</v>
      </c>
      <c r="S156" s="313">
        <v>0</v>
      </c>
      <c r="T156" s="313">
        <v>35</v>
      </c>
      <c r="U156" s="313"/>
      <c r="V156" s="313"/>
      <c r="W156" s="313"/>
      <c r="X156" s="313">
        <v>0</v>
      </c>
      <c r="Y156" s="313">
        <v>500000000</v>
      </c>
      <c r="Z156" s="313"/>
      <c r="AA156" s="313" t="s">
        <v>1030</v>
      </c>
    </row>
    <row r="157" spans="1:27" ht="15" customHeight="1">
      <c r="A157" s="313" t="s">
        <v>246</v>
      </c>
      <c r="B157" s="313" t="s">
        <v>328</v>
      </c>
      <c r="C157" s="313" t="s">
        <v>7</v>
      </c>
      <c r="D157" s="313" t="s">
        <v>337</v>
      </c>
      <c r="E157" s="313" t="s">
        <v>13</v>
      </c>
      <c r="F157" s="313" t="s">
        <v>11</v>
      </c>
      <c r="G157" s="313"/>
      <c r="H157" s="313"/>
      <c r="I157" s="313"/>
      <c r="J157" s="313"/>
      <c r="K157" s="313"/>
      <c r="L157" s="313"/>
      <c r="M157" s="313"/>
      <c r="N157" s="313"/>
      <c r="O157" s="313"/>
      <c r="P157" s="313"/>
      <c r="Q157" s="313"/>
      <c r="R157" s="313">
        <v>0.62</v>
      </c>
      <c r="S157" s="313">
        <v>0</v>
      </c>
      <c r="T157" s="313">
        <v>35</v>
      </c>
      <c r="U157" s="313"/>
      <c r="V157" s="313"/>
      <c r="W157" s="313"/>
      <c r="X157" s="313">
        <v>0</v>
      </c>
      <c r="Y157" s="313">
        <v>500000000</v>
      </c>
      <c r="Z157" s="313"/>
      <c r="AA157" s="313" t="s">
        <v>1030</v>
      </c>
    </row>
    <row r="158" spans="1:27" ht="15" customHeight="1">
      <c r="A158" s="313" t="s">
        <v>246</v>
      </c>
      <c r="B158" s="313" t="s">
        <v>307</v>
      </c>
      <c r="C158" s="313" t="s">
        <v>7</v>
      </c>
      <c r="D158" s="313" t="s">
        <v>337</v>
      </c>
      <c r="E158" s="313" t="s">
        <v>13</v>
      </c>
      <c r="F158" s="313" t="s">
        <v>11</v>
      </c>
      <c r="G158" s="313"/>
      <c r="H158" s="313"/>
      <c r="I158" s="313"/>
      <c r="J158" s="313"/>
      <c r="K158" s="313"/>
      <c r="L158" s="313"/>
      <c r="M158" s="313"/>
      <c r="N158" s="313"/>
      <c r="O158" s="313"/>
      <c r="P158" s="313"/>
      <c r="Q158" s="313"/>
      <c r="R158" s="313">
        <v>15.1</v>
      </c>
      <c r="S158" s="313">
        <v>0</v>
      </c>
      <c r="T158" s="313">
        <v>35</v>
      </c>
      <c r="U158" s="313"/>
      <c r="V158" s="313"/>
      <c r="W158" s="313"/>
      <c r="X158" s="313">
        <v>0</v>
      </c>
      <c r="Y158" s="313">
        <v>500000000</v>
      </c>
      <c r="Z158" s="313"/>
      <c r="AA158" s="313" t="s">
        <v>1030</v>
      </c>
    </row>
    <row r="159" spans="1:27" ht="15" customHeight="1">
      <c r="A159" s="313" t="s">
        <v>246</v>
      </c>
      <c r="B159" s="313" t="s">
        <v>305</v>
      </c>
      <c r="C159" s="313" t="s">
        <v>7</v>
      </c>
      <c r="D159" s="313" t="s">
        <v>337</v>
      </c>
      <c r="E159" s="313" t="s">
        <v>13</v>
      </c>
      <c r="F159" s="313" t="s">
        <v>11</v>
      </c>
      <c r="G159" s="313"/>
      <c r="H159" s="313"/>
      <c r="I159" s="313"/>
      <c r="J159" s="313"/>
      <c r="K159" s="313"/>
      <c r="L159" s="313"/>
      <c r="M159" s="313"/>
      <c r="N159" s="313"/>
      <c r="O159" s="313"/>
      <c r="P159" s="313"/>
      <c r="Q159" s="313"/>
      <c r="R159" s="313">
        <v>15.1</v>
      </c>
      <c r="S159" s="313">
        <v>0</v>
      </c>
      <c r="T159" s="313">
        <v>35</v>
      </c>
      <c r="U159" s="313"/>
      <c r="V159" s="313"/>
      <c r="W159" s="313"/>
      <c r="X159" s="313">
        <v>0</v>
      </c>
      <c r="Y159" s="313">
        <v>500000000</v>
      </c>
      <c r="Z159" s="313"/>
      <c r="AA159" s="313" t="s">
        <v>1030</v>
      </c>
    </row>
    <row r="160" spans="1:27" ht="15" customHeight="1">
      <c r="A160" s="313" t="s">
        <v>246</v>
      </c>
      <c r="B160" s="313" t="s">
        <v>316</v>
      </c>
      <c r="C160" s="313" t="s">
        <v>7</v>
      </c>
      <c r="D160" s="313" t="s">
        <v>337</v>
      </c>
      <c r="E160" s="313" t="s">
        <v>13</v>
      </c>
      <c r="F160" s="313" t="s">
        <v>11</v>
      </c>
      <c r="G160" s="313"/>
      <c r="H160" s="313"/>
      <c r="I160" s="313"/>
      <c r="J160" s="313"/>
      <c r="K160" s="313"/>
      <c r="L160" s="313"/>
      <c r="M160" s="313"/>
      <c r="N160" s="313"/>
      <c r="O160" s="313"/>
      <c r="P160" s="313"/>
      <c r="Q160" s="313"/>
      <c r="R160" s="313">
        <v>0.71</v>
      </c>
      <c r="S160" s="313">
        <v>0</v>
      </c>
      <c r="T160" s="313">
        <v>35</v>
      </c>
      <c r="U160" s="313"/>
      <c r="V160" s="313"/>
      <c r="W160" s="313"/>
      <c r="X160" s="313">
        <v>0</v>
      </c>
      <c r="Y160" s="313">
        <v>500000000</v>
      </c>
      <c r="Z160" s="313"/>
      <c r="AA160" s="313" t="s">
        <v>1030</v>
      </c>
    </row>
    <row r="161" spans="1:27" ht="15" customHeight="1">
      <c r="A161" s="313" t="s">
        <v>246</v>
      </c>
      <c r="B161" s="313" t="s">
        <v>326</v>
      </c>
      <c r="C161" s="313" t="s">
        <v>7</v>
      </c>
      <c r="D161" s="313" t="s">
        <v>337</v>
      </c>
      <c r="E161" s="313" t="s">
        <v>13</v>
      </c>
      <c r="F161" s="313" t="s">
        <v>11</v>
      </c>
      <c r="G161" s="313"/>
      <c r="H161" s="313"/>
      <c r="I161" s="313"/>
      <c r="J161" s="313"/>
      <c r="K161" s="313"/>
      <c r="L161" s="313"/>
      <c r="M161" s="313"/>
      <c r="N161" s="313"/>
      <c r="O161" s="313"/>
      <c r="P161" s="313"/>
      <c r="Q161" s="313"/>
      <c r="R161" s="313">
        <v>0.62</v>
      </c>
      <c r="S161" s="313">
        <v>0</v>
      </c>
      <c r="T161" s="313">
        <v>35</v>
      </c>
      <c r="U161" s="313"/>
      <c r="V161" s="313"/>
      <c r="W161" s="313"/>
      <c r="X161" s="313">
        <v>0</v>
      </c>
      <c r="Y161" s="313">
        <v>500000000</v>
      </c>
      <c r="Z161" s="313"/>
      <c r="AA161" s="313" t="s">
        <v>1030</v>
      </c>
    </row>
    <row r="162" spans="1:27" ht="15" customHeight="1">
      <c r="A162" s="313" t="s">
        <v>247</v>
      </c>
      <c r="B162" s="313" t="s">
        <v>305</v>
      </c>
      <c r="C162" s="313" t="s">
        <v>7</v>
      </c>
      <c r="D162" s="313" t="s">
        <v>337</v>
      </c>
      <c r="E162" s="313" t="s">
        <v>13</v>
      </c>
      <c r="F162" s="313" t="s">
        <v>11</v>
      </c>
      <c r="G162" s="313"/>
      <c r="H162" s="313"/>
      <c r="I162" s="313"/>
      <c r="J162" s="313"/>
      <c r="K162" s="313"/>
      <c r="L162" s="313"/>
      <c r="M162" s="313"/>
      <c r="N162" s="313"/>
      <c r="O162" s="313"/>
      <c r="P162" s="313"/>
      <c r="Q162" s="313"/>
      <c r="R162" s="313">
        <v>16</v>
      </c>
      <c r="S162" s="313">
        <v>0</v>
      </c>
      <c r="T162" s="313">
        <v>771</v>
      </c>
      <c r="U162" s="313"/>
      <c r="V162" s="313"/>
      <c r="W162" s="313"/>
      <c r="X162" s="313">
        <v>0</v>
      </c>
      <c r="Y162" s="313">
        <v>500000000</v>
      </c>
      <c r="Z162" s="313"/>
      <c r="AA162" s="313" t="s">
        <v>1030</v>
      </c>
    </row>
    <row r="163" spans="1:27" ht="15" customHeight="1">
      <c r="A163" s="313" t="s">
        <v>247</v>
      </c>
      <c r="B163" s="313" t="s">
        <v>332</v>
      </c>
      <c r="C163" s="313" t="s">
        <v>7</v>
      </c>
      <c r="D163" s="313" t="s">
        <v>337</v>
      </c>
      <c r="E163" s="313" t="s">
        <v>13</v>
      </c>
      <c r="F163" s="313" t="s">
        <v>11</v>
      </c>
      <c r="G163" s="313"/>
      <c r="H163" s="313"/>
      <c r="I163" s="313"/>
      <c r="J163" s="313"/>
      <c r="K163" s="313"/>
      <c r="L163" s="313"/>
      <c r="M163" s="313"/>
      <c r="N163" s="313"/>
      <c r="O163" s="313"/>
      <c r="P163" s="313"/>
      <c r="Q163" s="313"/>
      <c r="R163" s="313">
        <v>15.8</v>
      </c>
      <c r="S163" s="313"/>
      <c r="T163" s="313"/>
      <c r="U163" s="313"/>
      <c r="V163" s="313"/>
      <c r="W163" s="313"/>
      <c r="X163" s="313">
        <v>0</v>
      </c>
      <c r="Y163" s="313">
        <v>500000000</v>
      </c>
      <c r="Z163" s="313"/>
      <c r="AA163" s="313" t="s">
        <v>1029</v>
      </c>
    </row>
    <row r="164" spans="1:27" ht="15" customHeight="1">
      <c r="A164" s="313" t="s">
        <v>247</v>
      </c>
      <c r="B164" s="313" t="s">
        <v>307</v>
      </c>
      <c r="C164" s="313" t="s">
        <v>7</v>
      </c>
      <c r="D164" s="313" t="s">
        <v>337</v>
      </c>
      <c r="E164" s="313" t="s">
        <v>13</v>
      </c>
      <c r="F164" s="313" t="s">
        <v>11</v>
      </c>
      <c r="G164" s="313"/>
      <c r="H164" s="313"/>
      <c r="I164" s="313"/>
      <c r="J164" s="313"/>
      <c r="K164" s="313"/>
      <c r="L164" s="313"/>
      <c r="M164" s="313"/>
      <c r="N164" s="313"/>
      <c r="O164" s="313"/>
      <c r="P164" s="313"/>
      <c r="Q164" s="313"/>
      <c r="R164" s="313">
        <v>16</v>
      </c>
      <c r="S164" s="313">
        <v>0</v>
      </c>
      <c r="T164" s="313">
        <v>193</v>
      </c>
      <c r="U164" s="313"/>
      <c r="V164" s="313"/>
      <c r="W164" s="313"/>
      <c r="X164" s="313">
        <v>0</v>
      </c>
      <c r="Y164" s="313">
        <v>500000000</v>
      </c>
      <c r="Z164" s="313"/>
      <c r="AA164" s="313" t="s">
        <v>1030</v>
      </c>
    </row>
    <row r="165" spans="1:27" ht="15" customHeight="1">
      <c r="A165" s="313" t="s">
        <v>247</v>
      </c>
      <c r="B165" s="313" t="s">
        <v>308</v>
      </c>
      <c r="C165" s="313" t="s">
        <v>7</v>
      </c>
      <c r="D165" s="313" t="s">
        <v>337</v>
      </c>
      <c r="E165" s="313" t="s">
        <v>13</v>
      </c>
      <c r="F165" s="313" t="s">
        <v>11</v>
      </c>
      <c r="G165" s="313"/>
      <c r="H165" s="313"/>
      <c r="I165" s="313"/>
      <c r="J165" s="313"/>
      <c r="K165" s="313"/>
      <c r="L165" s="313"/>
      <c r="M165" s="313"/>
      <c r="N165" s="313"/>
      <c r="O165" s="313"/>
      <c r="P165" s="313"/>
      <c r="Q165" s="313"/>
      <c r="R165" s="313">
        <v>3.86</v>
      </c>
      <c r="S165" s="313">
        <v>0</v>
      </c>
      <c r="T165" s="313">
        <v>193</v>
      </c>
      <c r="U165" s="313"/>
      <c r="V165" s="313"/>
      <c r="W165" s="313"/>
      <c r="X165" s="313">
        <v>0</v>
      </c>
      <c r="Y165" s="313">
        <v>500000000</v>
      </c>
      <c r="Z165" s="313"/>
      <c r="AA165" s="313" t="s">
        <v>1030</v>
      </c>
    </row>
    <row r="166" spans="1:27" ht="15" customHeight="1">
      <c r="A166" s="313" t="s">
        <v>247</v>
      </c>
      <c r="B166" s="313" t="s">
        <v>309</v>
      </c>
      <c r="C166" s="313" t="s">
        <v>7</v>
      </c>
      <c r="D166" s="313" t="s">
        <v>337</v>
      </c>
      <c r="E166" s="313" t="s">
        <v>13</v>
      </c>
      <c r="F166" s="313" t="s">
        <v>11</v>
      </c>
      <c r="G166" s="313"/>
      <c r="H166" s="313"/>
      <c r="I166" s="313"/>
      <c r="J166" s="313"/>
      <c r="K166" s="313"/>
      <c r="L166" s="313"/>
      <c r="M166" s="313"/>
      <c r="N166" s="313"/>
      <c r="O166" s="313"/>
      <c r="P166" s="313"/>
      <c r="Q166" s="313"/>
      <c r="R166" s="313">
        <v>3.87</v>
      </c>
      <c r="S166" s="313">
        <v>0</v>
      </c>
      <c r="T166" s="313">
        <v>193</v>
      </c>
      <c r="U166" s="313"/>
      <c r="V166" s="313"/>
      <c r="W166" s="313"/>
      <c r="X166" s="313">
        <v>0</v>
      </c>
      <c r="Y166" s="313">
        <v>500000000</v>
      </c>
      <c r="Z166" s="313"/>
      <c r="AA166" s="313" t="s">
        <v>1030</v>
      </c>
    </row>
    <row r="167" spans="1:27" ht="15" customHeight="1">
      <c r="A167" s="313" t="s">
        <v>247</v>
      </c>
      <c r="B167" s="313" t="s">
        <v>310</v>
      </c>
      <c r="C167" s="313" t="s">
        <v>7</v>
      </c>
      <c r="D167" s="313" t="s">
        <v>337</v>
      </c>
      <c r="E167" s="313" t="s">
        <v>13</v>
      </c>
      <c r="F167" s="313" t="s">
        <v>11</v>
      </c>
      <c r="G167" s="313"/>
      <c r="H167" s="313"/>
      <c r="I167" s="313"/>
      <c r="J167" s="313"/>
      <c r="K167" s="313"/>
      <c r="L167" s="313"/>
      <c r="M167" s="313"/>
      <c r="N167" s="313"/>
      <c r="O167" s="313"/>
      <c r="P167" s="313"/>
      <c r="Q167" s="313"/>
      <c r="R167" s="313">
        <v>4.22</v>
      </c>
      <c r="S167" s="313">
        <v>0</v>
      </c>
      <c r="T167" s="313">
        <v>193</v>
      </c>
      <c r="U167" s="313"/>
      <c r="V167" s="313"/>
      <c r="W167" s="313"/>
      <c r="X167" s="313">
        <v>0</v>
      </c>
      <c r="Y167" s="313">
        <v>500000000</v>
      </c>
      <c r="Z167" s="313"/>
      <c r="AA167" s="313" t="s">
        <v>1030</v>
      </c>
    </row>
    <row r="168" spans="1:27" ht="15" customHeight="1">
      <c r="A168" s="313" t="s">
        <v>247</v>
      </c>
      <c r="B168" s="313" t="s">
        <v>311</v>
      </c>
      <c r="C168" s="313" t="s">
        <v>7</v>
      </c>
      <c r="D168" s="313" t="s">
        <v>337</v>
      </c>
      <c r="E168" s="313" t="s">
        <v>13</v>
      </c>
      <c r="F168" s="313" t="s">
        <v>11</v>
      </c>
      <c r="G168" s="313"/>
      <c r="H168" s="313"/>
      <c r="I168" s="313"/>
      <c r="J168" s="313"/>
      <c r="K168" s="313"/>
      <c r="L168" s="313"/>
      <c r="M168" s="313"/>
      <c r="N168" s="313"/>
      <c r="O168" s="313"/>
      <c r="P168" s="313"/>
      <c r="Q168" s="313"/>
      <c r="R168" s="313">
        <v>4.01</v>
      </c>
      <c r="S168" s="313">
        <v>0</v>
      </c>
      <c r="T168" s="313">
        <v>193</v>
      </c>
      <c r="U168" s="313"/>
      <c r="V168" s="313"/>
      <c r="W168" s="313"/>
      <c r="X168" s="313">
        <v>0</v>
      </c>
      <c r="Y168" s="313">
        <v>500000000</v>
      </c>
      <c r="Z168" s="313"/>
      <c r="AA168" s="313" t="s">
        <v>1030</v>
      </c>
    </row>
    <row r="169" spans="1:27" ht="15" customHeight="1">
      <c r="A169" s="313" t="s">
        <v>247</v>
      </c>
      <c r="B169" s="313" t="s">
        <v>314</v>
      </c>
      <c r="C169" s="313" t="s">
        <v>7</v>
      </c>
      <c r="D169" s="313" t="s">
        <v>337</v>
      </c>
      <c r="E169" s="313" t="s">
        <v>13</v>
      </c>
      <c r="F169" s="313" t="s">
        <v>11</v>
      </c>
      <c r="G169" s="313"/>
      <c r="H169" s="313"/>
      <c r="I169" s="313"/>
      <c r="J169" s="313"/>
      <c r="K169" s="313"/>
      <c r="L169" s="313"/>
      <c r="M169" s="313"/>
      <c r="N169" s="313"/>
      <c r="O169" s="313"/>
      <c r="P169" s="313"/>
      <c r="Q169" s="313"/>
      <c r="R169" s="313">
        <v>175</v>
      </c>
      <c r="S169" s="313">
        <v>0</v>
      </c>
      <c r="T169" s="313">
        <v>193</v>
      </c>
      <c r="U169" s="313"/>
      <c r="V169" s="313"/>
      <c r="W169" s="313"/>
      <c r="X169" s="313">
        <v>0</v>
      </c>
      <c r="Y169" s="313">
        <v>500000000</v>
      </c>
      <c r="Z169" s="313"/>
      <c r="AA169" s="313" t="s">
        <v>1030</v>
      </c>
    </row>
    <row r="170" spans="1:27" ht="15" customHeight="1">
      <c r="A170" s="313" t="s">
        <v>247</v>
      </c>
      <c r="B170" s="313" t="s">
        <v>313</v>
      </c>
      <c r="C170" s="313" t="s">
        <v>7</v>
      </c>
      <c r="D170" s="313" t="s">
        <v>337</v>
      </c>
      <c r="E170" s="313" t="s">
        <v>13</v>
      </c>
      <c r="F170" s="313" t="s">
        <v>11</v>
      </c>
      <c r="G170" s="313"/>
      <c r="H170" s="313"/>
      <c r="I170" s="313"/>
      <c r="J170" s="313"/>
      <c r="K170" s="313"/>
      <c r="L170" s="313"/>
      <c r="M170" s="313"/>
      <c r="N170" s="313"/>
      <c r="O170" s="313"/>
      <c r="P170" s="313"/>
      <c r="Q170" s="313"/>
      <c r="R170" s="313">
        <v>176</v>
      </c>
      <c r="S170" s="313">
        <v>0</v>
      </c>
      <c r="T170" s="313">
        <v>193</v>
      </c>
      <c r="U170" s="313"/>
      <c r="V170" s="313"/>
      <c r="W170" s="313"/>
      <c r="X170" s="313">
        <v>0</v>
      </c>
      <c r="Y170" s="313">
        <v>500000000</v>
      </c>
      <c r="Z170" s="313"/>
      <c r="AA170" s="313" t="s">
        <v>1030</v>
      </c>
    </row>
    <row r="171" spans="1:27" ht="15" customHeight="1">
      <c r="A171" s="313" t="s">
        <v>247</v>
      </c>
      <c r="B171" s="313" t="s">
        <v>312</v>
      </c>
      <c r="C171" s="313" t="s">
        <v>7</v>
      </c>
      <c r="D171" s="313" t="s">
        <v>337</v>
      </c>
      <c r="E171" s="313" t="s">
        <v>13</v>
      </c>
      <c r="F171" s="313" t="s">
        <v>11</v>
      </c>
      <c r="G171" s="313"/>
      <c r="H171" s="313"/>
      <c r="I171" s="313"/>
      <c r="J171" s="313"/>
      <c r="K171" s="313"/>
      <c r="L171" s="313"/>
      <c r="M171" s="313"/>
      <c r="N171" s="313"/>
      <c r="O171" s="313"/>
      <c r="P171" s="313"/>
      <c r="Q171" s="313"/>
      <c r="R171" s="313">
        <v>177</v>
      </c>
      <c r="S171" s="313">
        <v>0</v>
      </c>
      <c r="T171" s="313">
        <v>193</v>
      </c>
      <c r="U171" s="313"/>
      <c r="V171" s="313"/>
      <c r="W171" s="313"/>
      <c r="X171" s="313">
        <v>0</v>
      </c>
      <c r="Y171" s="313">
        <v>500000000</v>
      </c>
      <c r="Z171" s="313"/>
      <c r="AA171" s="313" t="s">
        <v>1030</v>
      </c>
    </row>
    <row r="172" spans="1:27" ht="15" customHeight="1">
      <c r="A172" s="313" t="s">
        <v>247</v>
      </c>
      <c r="B172" s="313" t="s">
        <v>315</v>
      </c>
      <c r="C172" s="313" t="s">
        <v>7</v>
      </c>
      <c r="D172" s="313" t="s">
        <v>337</v>
      </c>
      <c r="E172" s="313" t="s">
        <v>13</v>
      </c>
      <c r="F172" s="313" t="s">
        <v>11</v>
      </c>
      <c r="G172" s="313"/>
      <c r="H172" s="313"/>
      <c r="I172" s="313"/>
      <c r="J172" s="313"/>
      <c r="K172" s="313"/>
      <c r="L172" s="313"/>
      <c r="M172" s="313"/>
      <c r="N172" s="313"/>
      <c r="O172" s="313"/>
      <c r="P172" s="313"/>
      <c r="Q172" s="313"/>
      <c r="R172" s="313">
        <v>175</v>
      </c>
      <c r="S172" s="313">
        <v>0</v>
      </c>
      <c r="T172" s="313">
        <v>193</v>
      </c>
      <c r="U172" s="313"/>
      <c r="V172" s="313"/>
      <c r="W172" s="313"/>
      <c r="X172" s="313">
        <v>0</v>
      </c>
      <c r="Y172" s="313">
        <v>500000000</v>
      </c>
      <c r="Z172" s="313"/>
      <c r="AA172" s="313" t="s">
        <v>1030</v>
      </c>
    </row>
    <row r="173" spans="1:27" ht="15" customHeight="1">
      <c r="A173" s="313" t="s">
        <v>247</v>
      </c>
      <c r="B173" s="313" t="s">
        <v>317</v>
      </c>
      <c r="C173" s="313" t="s">
        <v>7</v>
      </c>
      <c r="D173" s="313" t="s">
        <v>337</v>
      </c>
      <c r="E173" s="313" t="s">
        <v>13</v>
      </c>
      <c r="F173" s="313" t="s">
        <v>11</v>
      </c>
      <c r="G173" s="313"/>
      <c r="H173" s="313"/>
      <c r="I173" s="313"/>
      <c r="J173" s="313"/>
      <c r="K173" s="313"/>
      <c r="L173" s="313"/>
      <c r="M173" s="313"/>
      <c r="N173" s="313"/>
      <c r="O173" s="313"/>
      <c r="P173" s="313"/>
      <c r="Q173" s="313"/>
      <c r="R173" s="313">
        <v>0.46</v>
      </c>
      <c r="S173" s="313">
        <v>0</v>
      </c>
      <c r="T173" s="313">
        <v>94.9</v>
      </c>
      <c r="U173" s="313"/>
      <c r="V173" s="313"/>
      <c r="W173" s="313"/>
      <c r="X173" s="313">
        <v>0</v>
      </c>
      <c r="Y173" s="313">
        <v>500000000</v>
      </c>
      <c r="Z173" s="313"/>
      <c r="AA173" s="313" t="s">
        <v>1030</v>
      </c>
    </row>
    <row r="174" spans="1:27" ht="15" customHeight="1">
      <c r="A174" s="313" t="s">
        <v>247</v>
      </c>
      <c r="B174" s="313" t="s">
        <v>318</v>
      </c>
      <c r="C174" s="313" t="s">
        <v>7</v>
      </c>
      <c r="D174" s="313" t="s">
        <v>337</v>
      </c>
      <c r="E174" s="313" t="s">
        <v>13</v>
      </c>
      <c r="F174" s="313" t="s">
        <v>11</v>
      </c>
      <c r="G174" s="313"/>
      <c r="H174" s="313"/>
      <c r="I174" s="313"/>
      <c r="J174" s="313"/>
      <c r="K174" s="313"/>
      <c r="L174" s="313"/>
      <c r="M174" s="313"/>
      <c r="N174" s="313"/>
      <c r="O174" s="313"/>
      <c r="P174" s="313"/>
      <c r="Q174" s="313"/>
      <c r="R174" s="313">
        <v>0.46</v>
      </c>
      <c r="S174" s="313">
        <v>0</v>
      </c>
      <c r="T174" s="313">
        <v>94.9</v>
      </c>
      <c r="U174" s="313"/>
      <c r="V174" s="313"/>
      <c r="W174" s="313"/>
      <c r="X174" s="313">
        <v>0</v>
      </c>
      <c r="Y174" s="313">
        <v>500000000</v>
      </c>
      <c r="Z174" s="313"/>
      <c r="AA174" s="313" t="s">
        <v>1030</v>
      </c>
    </row>
    <row r="175" spans="1:27" ht="15" customHeight="1">
      <c r="A175" s="313" t="s">
        <v>247</v>
      </c>
      <c r="B175" s="313" t="s">
        <v>328</v>
      </c>
      <c r="C175" s="313" t="s">
        <v>7</v>
      </c>
      <c r="D175" s="313" t="s">
        <v>337</v>
      </c>
      <c r="E175" s="313" t="s">
        <v>13</v>
      </c>
      <c r="F175" s="313" t="s">
        <v>11</v>
      </c>
      <c r="G175" s="313"/>
      <c r="H175" s="313"/>
      <c r="I175" s="313"/>
      <c r="J175" s="313"/>
      <c r="K175" s="313"/>
      <c r="L175" s="313"/>
      <c r="M175" s="313"/>
      <c r="N175" s="313"/>
      <c r="O175" s="313"/>
      <c r="P175" s="313"/>
      <c r="Q175" s="313"/>
      <c r="R175" s="313">
        <v>0.73</v>
      </c>
      <c r="S175" s="313">
        <v>0</v>
      </c>
      <c r="T175" s="313">
        <v>193</v>
      </c>
      <c r="U175" s="313"/>
      <c r="V175" s="313"/>
      <c r="W175" s="313"/>
      <c r="X175" s="313">
        <v>0</v>
      </c>
      <c r="Y175" s="313">
        <v>500000000</v>
      </c>
      <c r="Z175" s="313"/>
      <c r="AA175" s="313" t="s">
        <v>1030</v>
      </c>
    </row>
    <row r="176" spans="1:27" ht="15" customHeight="1">
      <c r="A176" s="313" t="s">
        <v>247</v>
      </c>
      <c r="B176" s="313" t="s">
        <v>316</v>
      </c>
      <c r="C176" s="313" t="s">
        <v>7</v>
      </c>
      <c r="D176" s="313" t="s">
        <v>337</v>
      </c>
      <c r="E176" s="313" t="s">
        <v>13</v>
      </c>
      <c r="F176" s="313" t="s">
        <v>11</v>
      </c>
      <c r="G176" s="313"/>
      <c r="H176" s="313"/>
      <c r="I176" s="313"/>
      <c r="J176" s="313"/>
      <c r="K176" s="313"/>
      <c r="L176" s="313"/>
      <c r="M176" s="313"/>
      <c r="N176" s="313"/>
      <c r="O176" s="313"/>
      <c r="P176" s="313"/>
      <c r="Q176" s="313"/>
      <c r="R176" s="313">
        <v>0.92</v>
      </c>
      <c r="S176" s="313">
        <v>0</v>
      </c>
      <c r="T176" s="313">
        <v>94.9</v>
      </c>
      <c r="U176" s="313"/>
      <c r="V176" s="313"/>
      <c r="W176" s="313"/>
      <c r="X176" s="313">
        <v>0</v>
      </c>
      <c r="Y176" s="313">
        <v>500000000</v>
      </c>
      <c r="Z176" s="313"/>
      <c r="AA176" s="313" t="s">
        <v>1030</v>
      </c>
    </row>
    <row r="177" spans="1:27" ht="15" customHeight="1">
      <c r="A177" s="313" t="s">
        <v>247</v>
      </c>
      <c r="B177" s="313" t="s">
        <v>326</v>
      </c>
      <c r="C177" s="313" t="s">
        <v>7</v>
      </c>
      <c r="D177" s="313" t="s">
        <v>337</v>
      </c>
      <c r="E177" s="313" t="s">
        <v>13</v>
      </c>
      <c r="F177" s="313" t="s">
        <v>11</v>
      </c>
      <c r="G177" s="313"/>
      <c r="H177" s="313"/>
      <c r="I177" s="313"/>
      <c r="J177" s="313"/>
      <c r="K177" s="313"/>
      <c r="L177" s="313"/>
      <c r="M177" s="313"/>
      <c r="N177" s="313"/>
      <c r="O177" s="313"/>
      <c r="P177" s="313"/>
      <c r="Q177" s="313"/>
      <c r="R177" s="313">
        <v>0.73</v>
      </c>
      <c r="S177" s="313">
        <v>0</v>
      </c>
      <c r="T177" s="313">
        <v>193</v>
      </c>
      <c r="U177" s="313"/>
      <c r="V177" s="313"/>
      <c r="W177" s="313"/>
      <c r="X177" s="313">
        <v>0</v>
      </c>
      <c r="Y177" s="313">
        <v>500000000</v>
      </c>
      <c r="Z177" s="313"/>
      <c r="AA177" s="313" t="s">
        <v>1030</v>
      </c>
    </row>
    <row r="178" spans="1:27" ht="15" customHeight="1">
      <c r="A178" s="313" t="s">
        <v>248</v>
      </c>
      <c r="B178" s="313" t="s">
        <v>308</v>
      </c>
      <c r="C178" s="313" t="s">
        <v>7</v>
      </c>
      <c r="D178" s="313" t="s">
        <v>337</v>
      </c>
      <c r="E178" s="313" t="s">
        <v>13</v>
      </c>
      <c r="F178" s="313" t="s">
        <v>11</v>
      </c>
      <c r="G178" s="313"/>
      <c r="H178" s="313"/>
      <c r="I178" s="313"/>
      <c r="J178" s="313"/>
      <c r="K178" s="313"/>
      <c r="L178" s="313"/>
      <c r="M178" s="313"/>
      <c r="N178" s="313"/>
      <c r="O178" s="313"/>
      <c r="P178" s="313"/>
      <c r="Q178" s="313"/>
      <c r="R178" s="313">
        <v>1.53</v>
      </c>
      <c r="S178" s="313">
        <v>0</v>
      </c>
      <c r="T178" s="313">
        <v>346</v>
      </c>
      <c r="U178" s="313"/>
      <c r="V178" s="313"/>
      <c r="W178" s="313"/>
      <c r="X178" s="313">
        <v>0</v>
      </c>
      <c r="Y178" s="313">
        <v>500000000</v>
      </c>
      <c r="Z178" s="313"/>
      <c r="AA178" s="313" t="s">
        <v>1030</v>
      </c>
    </row>
    <row r="179" spans="1:27" ht="15" customHeight="1">
      <c r="A179" s="313" t="s">
        <v>248</v>
      </c>
      <c r="B179" s="313" t="s">
        <v>309</v>
      </c>
      <c r="C179" s="313" t="s">
        <v>7</v>
      </c>
      <c r="D179" s="313" t="s">
        <v>337</v>
      </c>
      <c r="E179" s="313" t="s">
        <v>13</v>
      </c>
      <c r="F179" s="313" t="s">
        <v>11</v>
      </c>
      <c r="G179" s="313"/>
      <c r="H179" s="313"/>
      <c r="I179" s="313"/>
      <c r="J179" s="313"/>
      <c r="K179" s="313"/>
      <c r="L179" s="313"/>
      <c r="M179" s="313"/>
      <c r="N179" s="313"/>
      <c r="O179" s="313"/>
      <c r="P179" s="313"/>
      <c r="Q179" s="313"/>
      <c r="R179" s="313">
        <v>1.4</v>
      </c>
      <c r="S179" s="313">
        <v>0</v>
      </c>
      <c r="T179" s="313">
        <v>346</v>
      </c>
      <c r="U179" s="313"/>
      <c r="V179" s="313"/>
      <c r="W179" s="313"/>
      <c r="X179" s="313">
        <v>0</v>
      </c>
      <c r="Y179" s="313">
        <v>500000000</v>
      </c>
      <c r="Z179" s="313"/>
      <c r="AA179" s="313" t="s">
        <v>1030</v>
      </c>
    </row>
    <row r="180" spans="1:27" ht="15" customHeight="1">
      <c r="A180" s="313" t="s">
        <v>248</v>
      </c>
      <c r="B180" s="313" t="s">
        <v>310</v>
      </c>
      <c r="C180" s="313" t="s">
        <v>7</v>
      </c>
      <c r="D180" s="313" t="s">
        <v>337</v>
      </c>
      <c r="E180" s="313" t="s">
        <v>13</v>
      </c>
      <c r="F180" s="313" t="s">
        <v>11</v>
      </c>
      <c r="G180" s="313"/>
      <c r="H180" s="313"/>
      <c r="I180" s="313"/>
      <c r="J180" s="313"/>
      <c r="K180" s="313"/>
      <c r="L180" s="313"/>
      <c r="M180" s="313"/>
      <c r="N180" s="313"/>
      <c r="O180" s="313"/>
      <c r="P180" s="313"/>
      <c r="Q180" s="313"/>
      <c r="R180" s="313">
        <v>0.24</v>
      </c>
      <c r="S180" s="313">
        <v>0</v>
      </c>
      <c r="T180" s="313">
        <v>346</v>
      </c>
      <c r="U180" s="313"/>
      <c r="V180" s="313"/>
      <c r="W180" s="313"/>
      <c r="X180" s="313">
        <v>0</v>
      </c>
      <c r="Y180" s="313">
        <v>500000000</v>
      </c>
      <c r="Z180" s="313"/>
      <c r="AA180" s="313" t="s">
        <v>1030</v>
      </c>
    </row>
    <row r="181" spans="1:27" ht="15" customHeight="1">
      <c r="A181" s="313" t="s">
        <v>248</v>
      </c>
      <c r="B181" s="313" t="s">
        <v>311</v>
      </c>
      <c r="C181" s="313" t="s">
        <v>7</v>
      </c>
      <c r="D181" s="313" t="s">
        <v>337</v>
      </c>
      <c r="E181" s="313" t="s">
        <v>13</v>
      </c>
      <c r="F181" s="313" t="s">
        <v>11</v>
      </c>
      <c r="G181" s="313"/>
      <c r="H181" s="313"/>
      <c r="I181" s="313"/>
      <c r="J181" s="313"/>
      <c r="K181" s="313"/>
      <c r="L181" s="313"/>
      <c r="M181" s="313"/>
      <c r="N181" s="313"/>
      <c r="O181" s="313"/>
      <c r="P181" s="313"/>
      <c r="Q181" s="313"/>
      <c r="R181" s="313">
        <v>0.85</v>
      </c>
      <c r="S181" s="313">
        <v>0</v>
      </c>
      <c r="T181" s="313">
        <v>346</v>
      </c>
      <c r="U181" s="313"/>
      <c r="V181" s="313"/>
      <c r="W181" s="313"/>
      <c r="X181" s="313">
        <v>0</v>
      </c>
      <c r="Y181" s="313">
        <v>500000000</v>
      </c>
      <c r="Z181" s="313"/>
      <c r="AA181" s="313" t="s">
        <v>1030</v>
      </c>
    </row>
    <row r="182" spans="1:27" ht="15" customHeight="1">
      <c r="A182" s="313" t="s">
        <v>248</v>
      </c>
      <c r="B182" s="313" t="s">
        <v>314</v>
      </c>
      <c r="C182" s="313" t="s">
        <v>7</v>
      </c>
      <c r="D182" s="313" t="s">
        <v>337</v>
      </c>
      <c r="E182" s="313" t="s">
        <v>13</v>
      </c>
      <c r="F182" s="313" t="s">
        <v>11</v>
      </c>
      <c r="G182" s="313"/>
      <c r="H182" s="313"/>
      <c r="I182" s="313"/>
      <c r="J182" s="313"/>
      <c r="K182" s="313"/>
      <c r="L182" s="313"/>
      <c r="M182" s="313"/>
      <c r="N182" s="313"/>
      <c r="O182" s="313"/>
      <c r="P182" s="313"/>
      <c r="Q182" s="313"/>
      <c r="R182" s="313">
        <v>342</v>
      </c>
      <c r="S182" s="313">
        <v>0</v>
      </c>
      <c r="T182" s="313">
        <v>346</v>
      </c>
      <c r="U182" s="313"/>
      <c r="V182" s="313"/>
      <c r="W182" s="313"/>
      <c r="X182" s="313">
        <v>0</v>
      </c>
      <c r="Y182" s="313">
        <v>500000000</v>
      </c>
      <c r="Z182" s="313"/>
      <c r="AA182" s="313" t="s">
        <v>1030</v>
      </c>
    </row>
    <row r="183" spans="1:27" ht="15" customHeight="1">
      <c r="A183" s="313" t="s">
        <v>248</v>
      </c>
      <c r="B183" s="313" t="s">
        <v>313</v>
      </c>
      <c r="C183" s="313" t="s">
        <v>7</v>
      </c>
      <c r="D183" s="313" t="s">
        <v>337</v>
      </c>
      <c r="E183" s="313" t="s">
        <v>13</v>
      </c>
      <c r="F183" s="313" t="s">
        <v>11</v>
      </c>
      <c r="G183" s="313"/>
      <c r="H183" s="313"/>
      <c r="I183" s="313"/>
      <c r="J183" s="313"/>
      <c r="K183" s="313"/>
      <c r="L183" s="313"/>
      <c r="M183" s="313"/>
      <c r="N183" s="313"/>
      <c r="O183" s="313"/>
      <c r="P183" s="313"/>
      <c r="Q183" s="313"/>
      <c r="R183" s="313">
        <v>342</v>
      </c>
      <c r="S183" s="313">
        <v>0</v>
      </c>
      <c r="T183" s="313">
        <v>346</v>
      </c>
      <c r="U183" s="313"/>
      <c r="V183" s="313"/>
      <c r="W183" s="313"/>
      <c r="X183" s="313">
        <v>0</v>
      </c>
      <c r="Y183" s="313">
        <v>500000000</v>
      </c>
      <c r="Z183" s="313"/>
      <c r="AA183" s="313" t="s">
        <v>1030</v>
      </c>
    </row>
    <row r="184" spans="1:27" ht="15" customHeight="1">
      <c r="A184" s="313" t="s">
        <v>248</v>
      </c>
      <c r="B184" s="313" t="s">
        <v>312</v>
      </c>
      <c r="C184" s="313" t="s">
        <v>7</v>
      </c>
      <c r="D184" s="313" t="s">
        <v>337</v>
      </c>
      <c r="E184" s="313" t="s">
        <v>13</v>
      </c>
      <c r="F184" s="313" t="s">
        <v>11</v>
      </c>
      <c r="G184" s="313"/>
      <c r="H184" s="313"/>
      <c r="I184" s="313"/>
      <c r="J184" s="313"/>
      <c r="K184" s="313"/>
      <c r="L184" s="313"/>
      <c r="M184" s="313"/>
      <c r="N184" s="313"/>
      <c r="O184" s="313"/>
      <c r="P184" s="313"/>
      <c r="Q184" s="313"/>
      <c r="R184" s="313">
        <v>342</v>
      </c>
      <c r="S184" s="313">
        <v>0</v>
      </c>
      <c r="T184" s="313">
        <v>346</v>
      </c>
      <c r="U184" s="313"/>
      <c r="V184" s="313"/>
      <c r="W184" s="313"/>
      <c r="X184" s="313">
        <v>0</v>
      </c>
      <c r="Y184" s="313">
        <v>500000000</v>
      </c>
      <c r="Z184" s="313"/>
      <c r="AA184" s="313" t="s">
        <v>1030</v>
      </c>
    </row>
    <row r="185" spans="1:27" ht="15" customHeight="1">
      <c r="A185" s="313" t="s">
        <v>248</v>
      </c>
      <c r="B185" s="313" t="s">
        <v>315</v>
      </c>
      <c r="C185" s="313" t="s">
        <v>7</v>
      </c>
      <c r="D185" s="313" t="s">
        <v>337</v>
      </c>
      <c r="E185" s="313" t="s">
        <v>13</v>
      </c>
      <c r="F185" s="313" t="s">
        <v>11</v>
      </c>
      <c r="G185" s="313"/>
      <c r="H185" s="313"/>
      <c r="I185" s="313"/>
      <c r="J185" s="313"/>
      <c r="K185" s="313"/>
      <c r="L185" s="313"/>
      <c r="M185" s="313"/>
      <c r="N185" s="313"/>
      <c r="O185" s="313"/>
      <c r="P185" s="313"/>
      <c r="Q185" s="313"/>
      <c r="R185" s="313">
        <v>342</v>
      </c>
      <c r="S185" s="313">
        <v>0</v>
      </c>
      <c r="T185" s="313">
        <v>346</v>
      </c>
      <c r="U185" s="313"/>
      <c r="V185" s="313"/>
      <c r="W185" s="313"/>
      <c r="X185" s="313">
        <v>0</v>
      </c>
      <c r="Y185" s="313">
        <v>500000000</v>
      </c>
      <c r="Z185" s="313"/>
      <c r="AA185" s="313" t="s">
        <v>1030</v>
      </c>
    </row>
    <row r="186" spans="1:27" ht="15" customHeight="1">
      <c r="A186" s="313" t="s">
        <v>248</v>
      </c>
      <c r="B186" s="313" t="s">
        <v>317</v>
      </c>
      <c r="C186" s="313" t="s">
        <v>7</v>
      </c>
      <c r="D186" s="313" t="s">
        <v>337</v>
      </c>
      <c r="E186" s="313" t="s">
        <v>13</v>
      </c>
      <c r="F186" s="313" t="s">
        <v>11</v>
      </c>
      <c r="G186" s="313"/>
      <c r="H186" s="313"/>
      <c r="I186" s="313"/>
      <c r="J186" s="313"/>
      <c r="K186" s="313"/>
      <c r="L186" s="313"/>
      <c r="M186" s="313"/>
      <c r="N186" s="313"/>
      <c r="O186" s="313"/>
      <c r="P186" s="313"/>
      <c r="Q186" s="313"/>
      <c r="R186" s="313">
        <v>0.04</v>
      </c>
      <c r="S186" s="313">
        <v>0</v>
      </c>
      <c r="T186" s="313">
        <v>94.9</v>
      </c>
      <c r="U186" s="313"/>
      <c r="V186" s="313"/>
      <c r="W186" s="313"/>
      <c r="X186" s="313">
        <v>0</v>
      </c>
      <c r="Y186" s="313">
        <v>500000000</v>
      </c>
      <c r="Z186" s="313"/>
      <c r="AA186" s="313" t="s">
        <v>1030</v>
      </c>
    </row>
    <row r="187" spans="1:27" ht="15" customHeight="1">
      <c r="A187" s="313" t="s">
        <v>248</v>
      </c>
      <c r="B187" s="313" t="s">
        <v>318</v>
      </c>
      <c r="C187" s="313" t="s">
        <v>7</v>
      </c>
      <c r="D187" s="313" t="s">
        <v>337</v>
      </c>
      <c r="E187" s="313" t="s">
        <v>13</v>
      </c>
      <c r="F187" s="313" t="s">
        <v>11</v>
      </c>
      <c r="G187" s="313"/>
      <c r="H187" s="313"/>
      <c r="I187" s="313"/>
      <c r="J187" s="313"/>
      <c r="K187" s="313"/>
      <c r="L187" s="313"/>
      <c r="M187" s="313"/>
      <c r="N187" s="313"/>
      <c r="O187" s="313"/>
      <c r="P187" s="313"/>
      <c r="Q187" s="313"/>
      <c r="R187" s="313">
        <v>0.04</v>
      </c>
      <c r="S187" s="313">
        <v>0</v>
      </c>
      <c r="T187" s="313">
        <v>94.9</v>
      </c>
      <c r="U187" s="313"/>
      <c r="V187" s="313"/>
      <c r="W187" s="313"/>
      <c r="X187" s="313">
        <v>0</v>
      </c>
      <c r="Y187" s="313">
        <v>500000000</v>
      </c>
      <c r="Z187" s="313"/>
      <c r="AA187" s="313" t="s">
        <v>1030</v>
      </c>
    </row>
    <row r="188" spans="1:27" ht="15" customHeight="1">
      <c r="A188" s="313" t="s">
        <v>248</v>
      </c>
      <c r="B188" s="313" t="s">
        <v>328</v>
      </c>
      <c r="C188" s="313" t="s">
        <v>7</v>
      </c>
      <c r="D188" s="313" t="s">
        <v>337</v>
      </c>
      <c r="E188" s="313" t="s">
        <v>13</v>
      </c>
      <c r="F188" s="313" t="s">
        <v>11</v>
      </c>
      <c r="G188" s="313"/>
      <c r="H188" s="313"/>
      <c r="I188" s="313"/>
      <c r="J188" s="313"/>
      <c r="K188" s="313"/>
      <c r="L188" s="313"/>
      <c r="M188" s="313"/>
      <c r="N188" s="313"/>
      <c r="O188" s="313"/>
      <c r="P188" s="313"/>
      <c r="Q188" s="313"/>
      <c r="R188" s="313">
        <v>0.32</v>
      </c>
      <c r="S188" s="313">
        <v>0</v>
      </c>
      <c r="T188" s="313">
        <v>346</v>
      </c>
      <c r="U188" s="313"/>
      <c r="V188" s="313"/>
      <c r="W188" s="313"/>
      <c r="X188" s="313">
        <v>0</v>
      </c>
      <c r="Y188" s="313">
        <v>500000000</v>
      </c>
      <c r="Z188" s="313"/>
      <c r="AA188" s="313" t="s">
        <v>1030</v>
      </c>
    </row>
    <row r="189" spans="1:27" ht="15" customHeight="1">
      <c r="A189" s="313" t="s">
        <v>248</v>
      </c>
      <c r="B189" s="313" t="s">
        <v>307</v>
      </c>
      <c r="C189" s="313" t="s">
        <v>7</v>
      </c>
      <c r="D189" s="313" t="s">
        <v>337</v>
      </c>
      <c r="E189" s="313" t="s">
        <v>13</v>
      </c>
      <c r="F189" s="313" t="s">
        <v>11</v>
      </c>
      <c r="G189" s="313"/>
      <c r="H189" s="313"/>
      <c r="I189" s="313"/>
      <c r="J189" s="313"/>
      <c r="K189" s="313"/>
      <c r="L189" s="313"/>
      <c r="M189" s="313"/>
      <c r="N189" s="313"/>
      <c r="O189" s="313"/>
      <c r="P189" s="313"/>
      <c r="Q189" s="313"/>
      <c r="R189" s="313">
        <v>4.03</v>
      </c>
      <c r="S189" s="313">
        <v>0</v>
      </c>
      <c r="T189" s="313">
        <v>346</v>
      </c>
      <c r="U189" s="313"/>
      <c r="V189" s="313"/>
      <c r="W189" s="313"/>
      <c r="X189" s="313">
        <v>0</v>
      </c>
      <c r="Y189" s="313">
        <v>500000000</v>
      </c>
      <c r="Z189" s="313"/>
      <c r="AA189" s="313" t="s">
        <v>1030</v>
      </c>
    </row>
    <row r="190" spans="1:27" ht="15" customHeight="1">
      <c r="A190" s="313" t="s">
        <v>248</v>
      </c>
      <c r="B190" s="313" t="s">
        <v>305</v>
      </c>
      <c r="C190" s="313" t="s">
        <v>7</v>
      </c>
      <c r="D190" s="313" t="s">
        <v>337</v>
      </c>
      <c r="E190" s="313" t="s">
        <v>13</v>
      </c>
      <c r="F190" s="313" t="s">
        <v>11</v>
      </c>
      <c r="G190" s="313"/>
      <c r="H190" s="313"/>
      <c r="I190" s="313"/>
      <c r="J190" s="313"/>
      <c r="K190" s="313"/>
      <c r="L190" s="313"/>
      <c r="M190" s="313"/>
      <c r="N190" s="313"/>
      <c r="O190" s="313"/>
      <c r="P190" s="313"/>
      <c r="Q190" s="313"/>
      <c r="R190" s="313">
        <v>4.03</v>
      </c>
      <c r="S190" s="313">
        <v>0</v>
      </c>
      <c r="T190" s="313">
        <v>346</v>
      </c>
      <c r="U190" s="313"/>
      <c r="V190" s="313"/>
      <c r="W190" s="313"/>
      <c r="X190" s="313">
        <v>0</v>
      </c>
      <c r="Y190" s="313">
        <v>500000000</v>
      </c>
      <c r="Z190" s="313"/>
      <c r="AA190" s="313" t="s">
        <v>1030</v>
      </c>
    </row>
    <row r="191" spans="1:27" ht="15" customHeight="1">
      <c r="A191" s="313" t="s">
        <v>248</v>
      </c>
      <c r="B191" s="313" t="s">
        <v>316</v>
      </c>
      <c r="C191" s="313" t="s">
        <v>7</v>
      </c>
      <c r="D191" s="313" t="s">
        <v>337</v>
      </c>
      <c r="E191" s="313" t="s">
        <v>13</v>
      </c>
      <c r="F191" s="313" t="s">
        <v>11</v>
      </c>
      <c r="G191" s="313"/>
      <c r="H191" s="313"/>
      <c r="I191" s="313"/>
      <c r="J191" s="313"/>
      <c r="K191" s="313"/>
      <c r="L191" s="313"/>
      <c r="M191" s="313"/>
      <c r="N191" s="313"/>
      <c r="O191" s="313"/>
      <c r="P191" s="313"/>
      <c r="Q191" s="313"/>
      <c r="R191" s="313">
        <v>0.08</v>
      </c>
      <c r="S191" s="313">
        <v>0</v>
      </c>
      <c r="T191" s="313">
        <v>94.9</v>
      </c>
      <c r="U191" s="313"/>
      <c r="V191" s="313"/>
      <c r="W191" s="313"/>
      <c r="X191" s="313">
        <v>0</v>
      </c>
      <c r="Y191" s="313">
        <v>500000000</v>
      </c>
      <c r="Z191" s="313"/>
      <c r="AA191" s="313" t="s">
        <v>1030</v>
      </c>
    </row>
    <row r="192" spans="1:27" ht="15" customHeight="1">
      <c r="A192" s="313" t="s">
        <v>248</v>
      </c>
      <c r="B192" s="313" t="s">
        <v>326</v>
      </c>
      <c r="C192" s="313" t="s">
        <v>7</v>
      </c>
      <c r="D192" s="313" t="s">
        <v>337</v>
      </c>
      <c r="E192" s="313" t="s">
        <v>13</v>
      </c>
      <c r="F192" s="313" t="s">
        <v>11</v>
      </c>
      <c r="G192" s="313"/>
      <c r="H192" s="313"/>
      <c r="I192" s="313"/>
      <c r="J192" s="313"/>
      <c r="K192" s="313"/>
      <c r="L192" s="313"/>
      <c r="M192" s="313"/>
      <c r="N192" s="313"/>
      <c r="O192" s="313"/>
      <c r="P192" s="313"/>
      <c r="Q192" s="313"/>
      <c r="R192" s="313">
        <v>0.32</v>
      </c>
      <c r="S192" s="313">
        <v>0</v>
      </c>
      <c r="T192" s="313">
        <v>346</v>
      </c>
      <c r="U192" s="313"/>
      <c r="V192" s="313"/>
      <c r="W192" s="313"/>
      <c r="X192" s="313">
        <v>0</v>
      </c>
      <c r="Y192" s="313">
        <v>500000000</v>
      </c>
      <c r="Z192" s="313"/>
      <c r="AA192" s="313" t="s">
        <v>1030</v>
      </c>
    </row>
    <row r="193" spans="1:27" ht="15" customHeight="1">
      <c r="A193" s="313" t="s">
        <v>249</v>
      </c>
      <c r="B193" s="313" t="s">
        <v>305</v>
      </c>
      <c r="C193" s="313" t="s">
        <v>7</v>
      </c>
      <c r="D193" s="313" t="s">
        <v>337</v>
      </c>
      <c r="E193" s="313" t="s">
        <v>13</v>
      </c>
      <c r="F193" s="313" t="s">
        <v>11</v>
      </c>
      <c r="G193" s="313"/>
      <c r="H193" s="313"/>
      <c r="I193" s="313"/>
      <c r="J193" s="313"/>
      <c r="K193" s="313"/>
      <c r="L193" s="313"/>
      <c r="M193" s="313"/>
      <c r="N193" s="313"/>
      <c r="O193" s="313"/>
      <c r="P193" s="313"/>
      <c r="Q193" s="313"/>
      <c r="R193" s="313">
        <v>1070</v>
      </c>
      <c r="S193" s="313">
        <v>0</v>
      </c>
      <c r="T193" s="313">
        <v>1120</v>
      </c>
      <c r="U193" s="313"/>
      <c r="V193" s="313"/>
      <c r="W193" s="313"/>
      <c r="X193" s="313">
        <v>0</v>
      </c>
      <c r="Y193" s="313">
        <v>500000000</v>
      </c>
      <c r="Z193" s="313"/>
      <c r="AA193" s="313" t="s">
        <v>1030</v>
      </c>
    </row>
    <row r="194" spans="1:27" ht="15" customHeight="1">
      <c r="A194" s="313" t="s">
        <v>249</v>
      </c>
      <c r="B194" s="313" t="s">
        <v>332</v>
      </c>
      <c r="C194" s="313" t="s">
        <v>7</v>
      </c>
      <c r="D194" s="313" t="s">
        <v>337</v>
      </c>
      <c r="E194" s="313" t="s">
        <v>13</v>
      </c>
      <c r="F194" s="313" t="s">
        <v>11</v>
      </c>
      <c r="G194" s="313"/>
      <c r="H194" s="313"/>
      <c r="I194" s="313"/>
      <c r="J194" s="313"/>
      <c r="K194" s="313"/>
      <c r="L194" s="313"/>
      <c r="M194" s="313"/>
      <c r="N194" s="313"/>
      <c r="O194" s="313"/>
      <c r="P194" s="313"/>
      <c r="Q194" s="313"/>
      <c r="R194" s="313">
        <v>2420</v>
      </c>
      <c r="S194" s="313"/>
      <c r="T194" s="313"/>
      <c r="U194" s="313"/>
      <c r="V194" s="313"/>
      <c r="W194" s="313"/>
      <c r="X194" s="313">
        <v>0</v>
      </c>
      <c r="Y194" s="313">
        <v>500000000</v>
      </c>
      <c r="Z194" s="313"/>
      <c r="AA194" s="313" t="s">
        <v>1029</v>
      </c>
    </row>
    <row r="195" spans="1:27" ht="15" customHeight="1">
      <c r="A195" s="313" t="s">
        <v>249</v>
      </c>
      <c r="B195" s="313" t="s">
        <v>307</v>
      </c>
      <c r="C195" s="313" t="s">
        <v>7</v>
      </c>
      <c r="D195" s="313" t="s">
        <v>337</v>
      </c>
      <c r="E195" s="313" t="s">
        <v>13</v>
      </c>
      <c r="F195" s="313" t="s">
        <v>11</v>
      </c>
      <c r="G195" s="313"/>
      <c r="H195" s="313"/>
      <c r="I195" s="313"/>
      <c r="J195" s="313"/>
      <c r="K195" s="313"/>
      <c r="L195" s="313"/>
      <c r="M195" s="313"/>
      <c r="N195" s="313"/>
      <c r="O195" s="313"/>
      <c r="P195" s="313"/>
      <c r="Q195" s="313"/>
      <c r="R195" s="313">
        <v>1070</v>
      </c>
      <c r="S195" s="313">
        <v>0</v>
      </c>
      <c r="T195" s="313">
        <v>1000</v>
      </c>
      <c r="U195" s="313"/>
      <c r="V195" s="313"/>
      <c r="W195" s="313"/>
      <c r="X195" s="313">
        <v>0</v>
      </c>
      <c r="Y195" s="313">
        <v>500000000</v>
      </c>
      <c r="Z195" s="313"/>
      <c r="AA195" s="313" t="s">
        <v>1030</v>
      </c>
    </row>
    <row r="196" spans="1:27" ht="15" customHeight="1">
      <c r="A196" s="313" t="s">
        <v>249</v>
      </c>
      <c r="B196" s="313" t="s">
        <v>308</v>
      </c>
      <c r="C196" s="313" t="s">
        <v>7</v>
      </c>
      <c r="D196" s="313" t="s">
        <v>337</v>
      </c>
      <c r="E196" s="313" t="s">
        <v>13</v>
      </c>
      <c r="F196" s="313" t="s">
        <v>11</v>
      </c>
      <c r="G196" s="313"/>
      <c r="H196" s="313"/>
      <c r="I196" s="313"/>
      <c r="J196" s="313"/>
      <c r="K196" s="313"/>
      <c r="L196" s="313"/>
      <c r="M196" s="313"/>
      <c r="N196" s="313"/>
      <c r="O196" s="313"/>
      <c r="P196" s="313"/>
      <c r="Q196" s="313"/>
      <c r="R196" s="313">
        <v>222</v>
      </c>
      <c r="S196" s="313">
        <v>0</v>
      </c>
      <c r="T196" s="313">
        <v>622</v>
      </c>
      <c r="U196" s="313"/>
      <c r="V196" s="313"/>
      <c r="W196" s="313"/>
      <c r="X196" s="313">
        <v>0</v>
      </c>
      <c r="Y196" s="313">
        <v>500000000</v>
      </c>
      <c r="Z196" s="313"/>
      <c r="AA196" s="313" t="s">
        <v>1030</v>
      </c>
    </row>
    <row r="197" spans="1:27" ht="15" customHeight="1">
      <c r="A197" s="313" t="s">
        <v>249</v>
      </c>
      <c r="B197" s="313" t="s">
        <v>309</v>
      </c>
      <c r="C197" s="313" t="s">
        <v>7</v>
      </c>
      <c r="D197" s="313" t="s">
        <v>337</v>
      </c>
      <c r="E197" s="313" t="s">
        <v>13</v>
      </c>
      <c r="F197" s="313" t="s">
        <v>11</v>
      </c>
      <c r="G197" s="313"/>
      <c r="H197" s="313"/>
      <c r="I197" s="313"/>
      <c r="J197" s="313"/>
      <c r="K197" s="313"/>
      <c r="L197" s="313"/>
      <c r="M197" s="313"/>
      <c r="N197" s="313"/>
      <c r="O197" s="313"/>
      <c r="P197" s="313"/>
      <c r="Q197" s="313"/>
      <c r="R197" s="313">
        <v>218</v>
      </c>
      <c r="S197" s="313">
        <v>0</v>
      </c>
      <c r="T197" s="313">
        <v>615</v>
      </c>
      <c r="U197" s="313"/>
      <c r="V197" s="313"/>
      <c r="W197" s="313"/>
      <c r="X197" s="313">
        <v>0</v>
      </c>
      <c r="Y197" s="313">
        <v>500000000</v>
      </c>
      <c r="Z197" s="313"/>
      <c r="AA197" s="313" t="s">
        <v>1030</v>
      </c>
    </row>
    <row r="198" spans="1:27" ht="15" customHeight="1">
      <c r="A198" s="313" t="s">
        <v>249</v>
      </c>
      <c r="B198" s="313" t="s">
        <v>310</v>
      </c>
      <c r="C198" s="313" t="s">
        <v>7</v>
      </c>
      <c r="D198" s="313" t="s">
        <v>337</v>
      </c>
      <c r="E198" s="313" t="s">
        <v>13</v>
      </c>
      <c r="F198" s="313" t="s">
        <v>11</v>
      </c>
      <c r="G198" s="313"/>
      <c r="H198" s="313"/>
      <c r="I198" s="313"/>
      <c r="J198" s="313"/>
      <c r="K198" s="313"/>
      <c r="L198" s="313"/>
      <c r="M198" s="313"/>
      <c r="N198" s="313"/>
      <c r="O198" s="313"/>
      <c r="P198" s="313"/>
      <c r="Q198" s="313"/>
      <c r="R198" s="313">
        <v>418</v>
      </c>
      <c r="S198" s="313">
        <v>0</v>
      </c>
      <c r="T198" s="313">
        <v>1000</v>
      </c>
      <c r="U198" s="313"/>
      <c r="V198" s="313"/>
      <c r="W198" s="313"/>
      <c r="X198" s="313">
        <v>0</v>
      </c>
      <c r="Y198" s="313">
        <v>500000000</v>
      </c>
      <c r="Z198" s="313"/>
      <c r="AA198" s="313" t="s">
        <v>1030</v>
      </c>
    </row>
    <row r="199" spans="1:27" ht="15" customHeight="1">
      <c r="A199" s="313" t="s">
        <v>249</v>
      </c>
      <c r="B199" s="313" t="s">
        <v>311</v>
      </c>
      <c r="C199" s="313" t="s">
        <v>7</v>
      </c>
      <c r="D199" s="313" t="s">
        <v>337</v>
      </c>
      <c r="E199" s="313" t="s">
        <v>13</v>
      </c>
      <c r="F199" s="313" t="s">
        <v>11</v>
      </c>
      <c r="G199" s="313"/>
      <c r="H199" s="313"/>
      <c r="I199" s="313"/>
      <c r="J199" s="313"/>
      <c r="K199" s="313"/>
      <c r="L199" s="313"/>
      <c r="M199" s="313"/>
      <c r="N199" s="313"/>
      <c r="O199" s="313"/>
      <c r="P199" s="313"/>
      <c r="Q199" s="313"/>
      <c r="R199" s="313">
        <v>214</v>
      </c>
      <c r="S199" s="313">
        <v>0</v>
      </c>
      <c r="T199" s="313">
        <v>599</v>
      </c>
      <c r="U199" s="313"/>
      <c r="V199" s="313"/>
      <c r="W199" s="313"/>
      <c r="X199" s="313">
        <v>0</v>
      </c>
      <c r="Y199" s="313">
        <v>500000000</v>
      </c>
      <c r="Z199" s="313"/>
      <c r="AA199" s="313" t="s">
        <v>1030</v>
      </c>
    </row>
    <row r="200" spans="1:27" ht="15" customHeight="1">
      <c r="A200" s="313" t="s">
        <v>249</v>
      </c>
      <c r="B200" s="313" t="s">
        <v>314</v>
      </c>
      <c r="C200" s="313" t="s">
        <v>7</v>
      </c>
      <c r="D200" s="313" t="s">
        <v>337</v>
      </c>
      <c r="E200" s="313" t="s">
        <v>13</v>
      </c>
      <c r="F200" s="313" t="s">
        <v>11</v>
      </c>
      <c r="G200" s="313"/>
      <c r="H200" s="313"/>
      <c r="I200" s="313"/>
      <c r="J200" s="313"/>
      <c r="K200" s="313"/>
      <c r="L200" s="313"/>
      <c r="M200" s="313"/>
      <c r="N200" s="313"/>
      <c r="O200" s="313"/>
      <c r="P200" s="313"/>
      <c r="Q200" s="313"/>
      <c r="R200" s="313">
        <v>751</v>
      </c>
      <c r="S200" s="313">
        <v>702</v>
      </c>
      <c r="T200" s="313">
        <v>1360</v>
      </c>
      <c r="U200" s="313"/>
      <c r="V200" s="313"/>
      <c r="W200" s="313"/>
      <c r="X200" s="313">
        <v>0</v>
      </c>
      <c r="Y200" s="313">
        <v>500000000</v>
      </c>
      <c r="Z200" s="313"/>
      <c r="AA200" s="313" t="s">
        <v>1030</v>
      </c>
    </row>
    <row r="201" spans="1:27" ht="15" customHeight="1">
      <c r="A201" s="313" t="s">
        <v>249</v>
      </c>
      <c r="B201" s="313" t="s">
        <v>313</v>
      </c>
      <c r="C201" s="313" t="s">
        <v>7</v>
      </c>
      <c r="D201" s="313" t="s">
        <v>337</v>
      </c>
      <c r="E201" s="313" t="s">
        <v>13</v>
      </c>
      <c r="F201" s="313" t="s">
        <v>11</v>
      </c>
      <c r="G201" s="313"/>
      <c r="H201" s="313"/>
      <c r="I201" s="313"/>
      <c r="J201" s="313"/>
      <c r="K201" s="313"/>
      <c r="L201" s="313"/>
      <c r="M201" s="313"/>
      <c r="N201" s="313"/>
      <c r="O201" s="313"/>
      <c r="P201" s="313"/>
      <c r="Q201" s="313"/>
      <c r="R201" s="313">
        <v>843</v>
      </c>
      <c r="S201" s="313">
        <v>702</v>
      </c>
      <c r="T201" s="313">
        <v>1450</v>
      </c>
      <c r="U201" s="313"/>
      <c r="V201" s="313"/>
      <c r="W201" s="313"/>
      <c r="X201" s="313">
        <v>0</v>
      </c>
      <c r="Y201" s="313">
        <v>500000000</v>
      </c>
      <c r="Z201" s="313"/>
      <c r="AA201" s="313" t="s">
        <v>1030</v>
      </c>
    </row>
    <row r="202" spans="1:27" ht="15" customHeight="1">
      <c r="A202" s="313" t="s">
        <v>249</v>
      </c>
      <c r="B202" s="313" t="s">
        <v>312</v>
      </c>
      <c r="C202" s="313" t="s">
        <v>7</v>
      </c>
      <c r="D202" s="313" t="s">
        <v>337</v>
      </c>
      <c r="E202" s="313" t="s">
        <v>13</v>
      </c>
      <c r="F202" s="313" t="s">
        <v>11</v>
      </c>
      <c r="G202" s="313"/>
      <c r="H202" s="313"/>
      <c r="I202" s="313"/>
      <c r="J202" s="313"/>
      <c r="K202" s="313"/>
      <c r="L202" s="313"/>
      <c r="M202" s="313"/>
      <c r="N202" s="313"/>
      <c r="O202" s="313"/>
      <c r="P202" s="313"/>
      <c r="Q202" s="313"/>
      <c r="R202" s="313">
        <v>1840</v>
      </c>
      <c r="S202" s="313">
        <v>1510</v>
      </c>
      <c r="T202" s="313">
        <v>2450</v>
      </c>
      <c r="U202" s="313"/>
      <c r="V202" s="313"/>
      <c r="W202" s="313"/>
      <c r="X202" s="313">
        <v>0</v>
      </c>
      <c r="Y202" s="313">
        <v>500000000</v>
      </c>
      <c r="Z202" s="313"/>
      <c r="AA202" s="313" t="s">
        <v>1030</v>
      </c>
    </row>
    <row r="203" spans="1:27" ht="15" customHeight="1">
      <c r="A203" s="313" t="s">
        <v>249</v>
      </c>
      <c r="B203" s="313" t="s">
        <v>315</v>
      </c>
      <c r="C203" s="313" t="s">
        <v>7</v>
      </c>
      <c r="D203" s="313" t="s">
        <v>337</v>
      </c>
      <c r="E203" s="313" t="s">
        <v>13</v>
      </c>
      <c r="F203" s="313" t="s">
        <v>11</v>
      </c>
      <c r="G203" s="313"/>
      <c r="H203" s="313"/>
      <c r="I203" s="313"/>
      <c r="J203" s="313"/>
      <c r="K203" s="313"/>
      <c r="L203" s="313"/>
      <c r="M203" s="313"/>
      <c r="N203" s="313"/>
      <c r="O203" s="313"/>
      <c r="P203" s="313"/>
      <c r="Q203" s="313"/>
      <c r="R203" s="313">
        <v>751</v>
      </c>
      <c r="S203" s="313">
        <v>702</v>
      </c>
      <c r="T203" s="313">
        <v>1360</v>
      </c>
      <c r="U203" s="313"/>
      <c r="V203" s="313"/>
      <c r="W203" s="313"/>
      <c r="X203" s="313">
        <v>0</v>
      </c>
      <c r="Y203" s="313">
        <v>500000000</v>
      </c>
      <c r="Z203" s="313"/>
      <c r="AA203" s="313" t="s">
        <v>1030</v>
      </c>
    </row>
    <row r="204" spans="1:27" ht="15" customHeight="1">
      <c r="A204" s="313" t="s">
        <v>249</v>
      </c>
      <c r="B204" s="313" t="s">
        <v>317</v>
      </c>
      <c r="C204" s="313" t="s">
        <v>7</v>
      </c>
      <c r="D204" s="313" t="s">
        <v>337</v>
      </c>
      <c r="E204" s="313" t="s">
        <v>13</v>
      </c>
      <c r="F204" s="313" t="s">
        <v>11</v>
      </c>
      <c r="G204" s="313"/>
      <c r="H204" s="313"/>
      <c r="I204" s="313"/>
      <c r="J204" s="313"/>
      <c r="K204" s="313"/>
      <c r="L204" s="313"/>
      <c r="M204" s="313"/>
      <c r="N204" s="313"/>
      <c r="O204" s="313"/>
      <c r="P204" s="313"/>
      <c r="Q204" s="313"/>
      <c r="R204" s="313">
        <v>46.4</v>
      </c>
      <c r="S204" s="313">
        <v>0</v>
      </c>
      <c r="T204" s="313">
        <v>94.9</v>
      </c>
      <c r="U204" s="313"/>
      <c r="V204" s="313"/>
      <c r="W204" s="313"/>
      <c r="X204" s="313">
        <v>0</v>
      </c>
      <c r="Y204" s="313">
        <v>500000000</v>
      </c>
      <c r="Z204" s="313"/>
      <c r="AA204" s="313" t="s">
        <v>1030</v>
      </c>
    </row>
    <row r="205" spans="1:27" ht="15" customHeight="1">
      <c r="A205" s="313" t="s">
        <v>249</v>
      </c>
      <c r="B205" s="313" t="s">
        <v>318</v>
      </c>
      <c r="C205" s="313" t="s">
        <v>7</v>
      </c>
      <c r="D205" s="313" t="s">
        <v>337</v>
      </c>
      <c r="E205" s="313" t="s">
        <v>13</v>
      </c>
      <c r="F205" s="313" t="s">
        <v>11</v>
      </c>
      <c r="G205" s="313"/>
      <c r="H205" s="313"/>
      <c r="I205" s="313"/>
      <c r="J205" s="313"/>
      <c r="K205" s="313"/>
      <c r="L205" s="313"/>
      <c r="M205" s="313"/>
      <c r="N205" s="313"/>
      <c r="O205" s="313"/>
      <c r="P205" s="313"/>
      <c r="Q205" s="313"/>
      <c r="R205" s="313">
        <v>46.4</v>
      </c>
      <c r="S205" s="313">
        <v>0</v>
      </c>
      <c r="T205" s="313">
        <v>94.9</v>
      </c>
      <c r="U205" s="313"/>
      <c r="V205" s="313"/>
      <c r="W205" s="313"/>
      <c r="X205" s="313">
        <v>0</v>
      </c>
      <c r="Y205" s="313">
        <v>500000000</v>
      </c>
      <c r="Z205" s="313"/>
      <c r="AA205" s="313" t="s">
        <v>1030</v>
      </c>
    </row>
    <row r="206" spans="1:27" ht="15" customHeight="1">
      <c r="A206" s="313" t="s">
        <v>249</v>
      </c>
      <c r="B206" s="313" t="s">
        <v>328</v>
      </c>
      <c r="C206" s="313" t="s">
        <v>7</v>
      </c>
      <c r="D206" s="313" t="s">
        <v>337</v>
      </c>
      <c r="E206" s="313" t="s">
        <v>13</v>
      </c>
      <c r="F206" s="313" t="s">
        <v>11</v>
      </c>
      <c r="G206" s="313"/>
      <c r="H206" s="313"/>
      <c r="I206" s="313"/>
      <c r="J206" s="313"/>
      <c r="K206" s="313"/>
      <c r="L206" s="313"/>
      <c r="M206" s="313"/>
      <c r="N206" s="313"/>
      <c r="O206" s="313"/>
      <c r="P206" s="313"/>
      <c r="Q206" s="313"/>
      <c r="R206" s="313">
        <v>998</v>
      </c>
      <c r="S206" s="313">
        <v>426</v>
      </c>
      <c r="T206" s="313">
        <v>1000</v>
      </c>
      <c r="U206" s="313"/>
      <c r="V206" s="313"/>
      <c r="W206" s="313"/>
      <c r="X206" s="313">
        <v>0</v>
      </c>
      <c r="Y206" s="313">
        <v>500000000</v>
      </c>
      <c r="Z206" s="313"/>
      <c r="AA206" s="313" t="s">
        <v>1030</v>
      </c>
    </row>
    <row r="207" spans="1:27" ht="15" customHeight="1">
      <c r="A207" s="313" t="s">
        <v>249</v>
      </c>
      <c r="B207" s="313" t="s">
        <v>316</v>
      </c>
      <c r="C207" s="313" t="s">
        <v>7</v>
      </c>
      <c r="D207" s="313" t="s">
        <v>337</v>
      </c>
      <c r="E207" s="313" t="s">
        <v>13</v>
      </c>
      <c r="F207" s="313" t="s">
        <v>11</v>
      </c>
      <c r="G207" s="313"/>
      <c r="H207" s="313"/>
      <c r="I207" s="313"/>
      <c r="J207" s="313"/>
      <c r="K207" s="313"/>
      <c r="L207" s="313"/>
      <c r="M207" s="313"/>
      <c r="N207" s="313"/>
      <c r="O207" s="313"/>
      <c r="P207" s="313"/>
      <c r="Q207" s="313"/>
      <c r="R207" s="313">
        <v>92.8</v>
      </c>
      <c r="S207" s="313">
        <v>0</v>
      </c>
      <c r="T207" s="313">
        <v>94.9</v>
      </c>
      <c r="U207" s="313"/>
      <c r="V207" s="313"/>
      <c r="W207" s="313"/>
      <c r="X207" s="313">
        <v>0</v>
      </c>
      <c r="Y207" s="313">
        <v>500000000</v>
      </c>
      <c r="Z207" s="313"/>
      <c r="AA207" s="313" t="s">
        <v>1030</v>
      </c>
    </row>
    <row r="208" spans="1:27" ht="15" customHeight="1">
      <c r="A208" s="313" t="s">
        <v>249</v>
      </c>
      <c r="B208" s="313" t="s">
        <v>326</v>
      </c>
      <c r="C208" s="313" t="s">
        <v>7</v>
      </c>
      <c r="D208" s="313" t="s">
        <v>337</v>
      </c>
      <c r="E208" s="313" t="s">
        <v>13</v>
      </c>
      <c r="F208" s="313" t="s">
        <v>11</v>
      </c>
      <c r="G208" s="313"/>
      <c r="H208" s="313"/>
      <c r="I208" s="313"/>
      <c r="J208" s="313"/>
      <c r="K208" s="313"/>
      <c r="L208" s="313"/>
      <c r="M208" s="313"/>
      <c r="N208" s="313"/>
      <c r="O208" s="313"/>
      <c r="P208" s="313"/>
      <c r="Q208" s="313"/>
      <c r="R208" s="313">
        <v>998</v>
      </c>
      <c r="S208" s="313">
        <v>426</v>
      </c>
      <c r="T208" s="313">
        <v>1000</v>
      </c>
      <c r="U208" s="313"/>
      <c r="V208" s="313"/>
      <c r="W208" s="313"/>
      <c r="X208" s="313">
        <v>0</v>
      </c>
      <c r="Y208" s="313">
        <v>500000000</v>
      </c>
      <c r="Z208" s="313"/>
      <c r="AA208" s="313" t="s">
        <v>1030</v>
      </c>
    </row>
    <row r="209" spans="1:27" ht="15" customHeight="1">
      <c r="A209" s="313" t="s">
        <v>250</v>
      </c>
      <c r="B209" s="313" t="s">
        <v>307</v>
      </c>
      <c r="C209" s="313" t="s">
        <v>7</v>
      </c>
      <c r="D209" s="313" t="s">
        <v>337</v>
      </c>
      <c r="E209" s="313" t="s">
        <v>13</v>
      </c>
      <c r="F209" s="313" t="s">
        <v>11</v>
      </c>
      <c r="G209" s="313" t="s">
        <v>337</v>
      </c>
      <c r="H209" s="313" t="s">
        <v>361</v>
      </c>
      <c r="I209" s="313" t="s">
        <v>362</v>
      </c>
      <c r="J209" s="313"/>
      <c r="K209" s="313" t="s">
        <v>339</v>
      </c>
      <c r="L209" s="313" t="s">
        <v>363</v>
      </c>
      <c r="M209" s="313" t="s">
        <v>49</v>
      </c>
      <c r="N209" s="313"/>
      <c r="O209" s="313" t="s">
        <v>364</v>
      </c>
      <c r="P209" s="313" t="s">
        <v>342</v>
      </c>
      <c r="Q209" s="313" t="s">
        <v>343</v>
      </c>
      <c r="R209" s="313">
        <v>836</v>
      </c>
      <c r="S209" s="313"/>
      <c r="T209" s="313"/>
      <c r="U209" s="313">
        <v>836</v>
      </c>
      <c r="V209" s="313">
        <v>41.8</v>
      </c>
      <c r="W209" s="313">
        <v>0.1</v>
      </c>
      <c r="X209" s="313">
        <v>0</v>
      </c>
      <c r="Y209" s="313">
        <v>500000000</v>
      </c>
      <c r="Z209" s="313">
        <v>0</v>
      </c>
      <c r="AA209" s="313" t="s">
        <v>1031</v>
      </c>
    </row>
    <row r="210" spans="1:27" ht="15" customHeight="1">
      <c r="A210" s="313" t="s">
        <v>250</v>
      </c>
      <c r="B210" s="313" t="s">
        <v>305</v>
      </c>
      <c r="C210" s="313" t="s">
        <v>7</v>
      </c>
      <c r="D210" s="313" t="s">
        <v>337</v>
      </c>
      <c r="E210" s="313" t="s">
        <v>13</v>
      </c>
      <c r="F210" s="313" t="s">
        <v>11</v>
      </c>
      <c r="G210" s="313"/>
      <c r="H210" s="313"/>
      <c r="I210" s="313"/>
      <c r="J210" s="313"/>
      <c r="K210" s="313"/>
      <c r="L210" s="313"/>
      <c r="M210" s="313"/>
      <c r="N210" s="313"/>
      <c r="O210" s="313"/>
      <c r="P210" s="313"/>
      <c r="Q210" s="313"/>
      <c r="R210" s="313">
        <v>836</v>
      </c>
      <c r="S210" s="313"/>
      <c r="T210" s="313"/>
      <c r="U210" s="313"/>
      <c r="V210" s="313"/>
      <c r="W210" s="313"/>
      <c r="X210" s="313">
        <v>0</v>
      </c>
      <c r="Y210" s="313">
        <v>500000000</v>
      </c>
      <c r="Z210" s="313"/>
      <c r="AA210" s="313" t="s">
        <v>1029</v>
      </c>
    </row>
    <row r="211" spans="1:27" ht="15" customHeight="1">
      <c r="A211" s="313" t="s">
        <v>250</v>
      </c>
      <c r="B211" s="313" t="s">
        <v>332</v>
      </c>
      <c r="C211" s="313" t="s">
        <v>7</v>
      </c>
      <c r="D211" s="313" t="s">
        <v>337</v>
      </c>
      <c r="E211" s="313" t="s">
        <v>13</v>
      </c>
      <c r="F211" s="313" t="s">
        <v>11</v>
      </c>
      <c r="G211" s="313"/>
      <c r="H211" s="313"/>
      <c r="I211" s="313"/>
      <c r="J211" s="313"/>
      <c r="K211" s="313"/>
      <c r="L211" s="313"/>
      <c r="M211" s="313"/>
      <c r="N211" s="313"/>
      <c r="O211" s="313"/>
      <c r="P211" s="313"/>
      <c r="Q211" s="313"/>
      <c r="R211" s="313">
        <v>1020</v>
      </c>
      <c r="S211" s="313">
        <v>0</v>
      </c>
      <c r="T211" s="313">
        <v>2430</v>
      </c>
      <c r="U211" s="313"/>
      <c r="V211" s="313"/>
      <c r="W211" s="313"/>
      <c r="X211" s="313">
        <v>0</v>
      </c>
      <c r="Y211" s="313">
        <v>500000000</v>
      </c>
      <c r="Z211" s="313"/>
      <c r="AA211" s="313" t="s">
        <v>1030</v>
      </c>
    </row>
    <row r="212" spans="1:27" ht="15" customHeight="1">
      <c r="A212" s="313" t="s">
        <v>250</v>
      </c>
      <c r="B212" s="313" t="s">
        <v>308</v>
      </c>
      <c r="C212" s="313" t="s">
        <v>7</v>
      </c>
      <c r="D212" s="313" t="s">
        <v>337</v>
      </c>
      <c r="E212" s="313" t="s">
        <v>13</v>
      </c>
      <c r="F212" s="313" t="s">
        <v>11</v>
      </c>
      <c r="G212" s="313"/>
      <c r="H212" s="313"/>
      <c r="I212" s="313"/>
      <c r="J212" s="313"/>
      <c r="K212" s="313"/>
      <c r="L212" s="313"/>
      <c r="M212" s="313"/>
      <c r="N212" s="313"/>
      <c r="O212" s="313"/>
      <c r="P212" s="313"/>
      <c r="Q212" s="313"/>
      <c r="R212" s="313">
        <v>194</v>
      </c>
      <c r="S212" s="313">
        <v>0</v>
      </c>
      <c r="T212" s="313">
        <v>622</v>
      </c>
      <c r="U212" s="313"/>
      <c r="V212" s="313"/>
      <c r="W212" s="313"/>
      <c r="X212" s="313">
        <v>0</v>
      </c>
      <c r="Y212" s="313">
        <v>500000000</v>
      </c>
      <c r="Z212" s="313"/>
      <c r="AA212" s="313" t="s">
        <v>1030</v>
      </c>
    </row>
    <row r="213" spans="1:27" ht="15" customHeight="1">
      <c r="A213" s="313" t="s">
        <v>250</v>
      </c>
      <c r="B213" s="313" t="s">
        <v>309</v>
      </c>
      <c r="C213" s="313" t="s">
        <v>7</v>
      </c>
      <c r="D213" s="313" t="s">
        <v>337</v>
      </c>
      <c r="E213" s="313" t="s">
        <v>13</v>
      </c>
      <c r="F213" s="313" t="s">
        <v>11</v>
      </c>
      <c r="G213" s="313"/>
      <c r="H213" s="313"/>
      <c r="I213" s="313"/>
      <c r="J213" s="313"/>
      <c r="K213" s="313"/>
      <c r="L213" s="313"/>
      <c r="M213" s="313"/>
      <c r="N213" s="313"/>
      <c r="O213" s="313"/>
      <c r="P213" s="313"/>
      <c r="Q213" s="313"/>
      <c r="R213" s="313">
        <v>192</v>
      </c>
      <c r="S213" s="313">
        <v>0</v>
      </c>
      <c r="T213" s="313">
        <v>615</v>
      </c>
      <c r="U213" s="313"/>
      <c r="V213" s="313"/>
      <c r="W213" s="313"/>
      <c r="X213" s="313">
        <v>0</v>
      </c>
      <c r="Y213" s="313">
        <v>500000000</v>
      </c>
      <c r="Z213" s="313"/>
      <c r="AA213" s="313" t="s">
        <v>1030</v>
      </c>
    </row>
    <row r="214" spans="1:27" ht="15" customHeight="1">
      <c r="A214" s="313" t="s">
        <v>250</v>
      </c>
      <c r="B214" s="313" t="s">
        <v>310</v>
      </c>
      <c r="C214" s="313" t="s">
        <v>7</v>
      </c>
      <c r="D214" s="313" t="s">
        <v>337</v>
      </c>
      <c r="E214" s="313" t="s">
        <v>13</v>
      </c>
      <c r="F214" s="313" t="s">
        <v>11</v>
      </c>
      <c r="G214" s="313"/>
      <c r="H214" s="313"/>
      <c r="I214" s="313"/>
      <c r="J214" s="313"/>
      <c r="K214" s="313"/>
      <c r="L214" s="313"/>
      <c r="M214" s="313"/>
      <c r="N214" s="313"/>
      <c r="O214" s="313"/>
      <c r="P214" s="313"/>
      <c r="Q214" s="313"/>
      <c r="R214" s="313">
        <v>260</v>
      </c>
      <c r="S214" s="313">
        <v>147</v>
      </c>
      <c r="T214" s="313">
        <v>836</v>
      </c>
      <c r="U214" s="313"/>
      <c r="V214" s="313"/>
      <c r="W214" s="313"/>
      <c r="X214" s="313">
        <v>0</v>
      </c>
      <c r="Y214" s="313">
        <v>500000000</v>
      </c>
      <c r="Z214" s="313"/>
      <c r="AA214" s="313" t="s">
        <v>1030</v>
      </c>
    </row>
    <row r="215" spans="1:27" ht="15" customHeight="1">
      <c r="A215" s="313" t="s">
        <v>250</v>
      </c>
      <c r="B215" s="313" t="s">
        <v>311</v>
      </c>
      <c r="C215" s="313" t="s">
        <v>7</v>
      </c>
      <c r="D215" s="313" t="s">
        <v>337</v>
      </c>
      <c r="E215" s="313" t="s">
        <v>13</v>
      </c>
      <c r="F215" s="313" t="s">
        <v>11</v>
      </c>
      <c r="G215" s="313"/>
      <c r="H215" s="313"/>
      <c r="I215" s="313"/>
      <c r="J215" s="313"/>
      <c r="K215" s="313"/>
      <c r="L215" s="313"/>
      <c r="M215" s="313"/>
      <c r="N215" s="313"/>
      <c r="O215" s="313"/>
      <c r="P215" s="313"/>
      <c r="Q215" s="313"/>
      <c r="R215" s="313">
        <v>190</v>
      </c>
      <c r="S215" s="313">
        <v>0</v>
      </c>
      <c r="T215" s="313">
        <v>599</v>
      </c>
      <c r="U215" s="313"/>
      <c r="V215" s="313"/>
      <c r="W215" s="313"/>
      <c r="X215" s="313">
        <v>0</v>
      </c>
      <c r="Y215" s="313">
        <v>500000000</v>
      </c>
      <c r="Z215" s="313"/>
      <c r="AA215" s="313" t="s">
        <v>1030</v>
      </c>
    </row>
    <row r="216" spans="1:27" ht="15" customHeight="1">
      <c r="A216" s="313" t="s">
        <v>250</v>
      </c>
      <c r="B216" s="313" t="s">
        <v>314</v>
      </c>
      <c r="C216" s="313" t="s">
        <v>7</v>
      </c>
      <c r="D216" s="313" t="s">
        <v>337</v>
      </c>
      <c r="E216" s="313" t="s">
        <v>13</v>
      </c>
      <c r="F216" s="313" t="s">
        <v>11</v>
      </c>
      <c r="G216" s="313"/>
      <c r="H216" s="313"/>
      <c r="I216" s="313"/>
      <c r="J216" s="313"/>
      <c r="K216" s="313"/>
      <c r="L216" s="313"/>
      <c r="M216" s="313"/>
      <c r="N216" s="313"/>
      <c r="O216" s="313"/>
      <c r="P216" s="313"/>
      <c r="Q216" s="313"/>
      <c r="R216" s="313">
        <v>578</v>
      </c>
      <c r="S216" s="313">
        <v>0</v>
      </c>
      <c r="T216" s="313">
        <v>1360</v>
      </c>
      <c r="U216" s="313"/>
      <c r="V216" s="313"/>
      <c r="W216" s="313"/>
      <c r="X216" s="313">
        <v>0</v>
      </c>
      <c r="Y216" s="313">
        <v>500000000</v>
      </c>
      <c r="Z216" s="313"/>
      <c r="AA216" s="313" t="s">
        <v>1030</v>
      </c>
    </row>
    <row r="217" spans="1:27" ht="15" customHeight="1">
      <c r="A217" s="313" t="s">
        <v>250</v>
      </c>
      <c r="B217" s="313" t="s">
        <v>313</v>
      </c>
      <c r="C217" s="313" t="s">
        <v>7</v>
      </c>
      <c r="D217" s="313" t="s">
        <v>337</v>
      </c>
      <c r="E217" s="313" t="s">
        <v>13</v>
      </c>
      <c r="F217" s="313" t="s">
        <v>11</v>
      </c>
      <c r="G217" s="313"/>
      <c r="H217" s="313"/>
      <c r="I217" s="313"/>
      <c r="J217" s="313"/>
      <c r="K217" s="313"/>
      <c r="L217" s="313"/>
      <c r="M217" s="313"/>
      <c r="N217" s="313"/>
      <c r="O217" s="313"/>
      <c r="P217" s="313"/>
      <c r="Q217" s="313"/>
      <c r="R217" s="313">
        <v>626</v>
      </c>
      <c r="S217" s="313">
        <v>0</v>
      </c>
      <c r="T217" s="313">
        <v>1360</v>
      </c>
      <c r="U217" s="313"/>
      <c r="V217" s="313"/>
      <c r="W217" s="313"/>
      <c r="X217" s="313">
        <v>0</v>
      </c>
      <c r="Y217" s="313">
        <v>500000000</v>
      </c>
      <c r="Z217" s="313"/>
      <c r="AA217" s="313" t="s">
        <v>1030</v>
      </c>
    </row>
    <row r="218" spans="1:27" ht="15" customHeight="1">
      <c r="A218" s="313" t="s">
        <v>250</v>
      </c>
      <c r="B218" s="313" t="s">
        <v>312</v>
      </c>
      <c r="C218" s="313" t="s">
        <v>7</v>
      </c>
      <c r="D218" s="313" t="s">
        <v>337</v>
      </c>
      <c r="E218" s="313" t="s">
        <v>13</v>
      </c>
      <c r="F218" s="313" t="s">
        <v>11</v>
      </c>
      <c r="G218" s="313"/>
      <c r="H218" s="313"/>
      <c r="I218" s="313"/>
      <c r="J218" s="313"/>
      <c r="K218" s="313"/>
      <c r="L218" s="313"/>
      <c r="M218" s="313"/>
      <c r="N218" s="313"/>
      <c r="O218" s="313"/>
      <c r="P218" s="313"/>
      <c r="Q218" s="313"/>
      <c r="R218" s="313">
        <v>1070</v>
      </c>
      <c r="S218" s="313">
        <v>0</v>
      </c>
      <c r="T218" s="313">
        <v>1360</v>
      </c>
      <c r="U218" s="313"/>
      <c r="V218" s="313"/>
      <c r="W218" s="313"/>
      <c r="X218" s="313">
        <v>0</v>
      </c>
      <c r="Y218" s="313">
        <v>500000000</v>
      </c>
      <c r="Z218" s="313"/>
      <c r="AA218" s="313" t="s">
        <v>1030</v>
      </c>
    </row>
    <row r="219" spans="1:27" ht="15" customHeight="1">
      <c r="A219" s="313" t="s">
        <v>250</v>
      </c>
      <c r="B219" s="313" t="s">
        <v>315</v>
      </c>
      <c r="C219" s="313" t="s">
        <v>7</v>
      </c>
      <c r="D219" s="313" t="s">
        <v>337</v>
      </c>
      <c r="E219" s="313" t="s">
        <v>13</v>
      </c>
      <c r="F219" s="313" t="s">
        <v>11</v>
      </c>
      <c r="G219" s="313"/>
      <c r="H219" s="313"/>
      <c r="I219" s="313"/>
      <c r="J219" s="313"/>
      <c r="K219" s="313"/>
      <c r="L219" s="313"/>
      <c r="M219" s="313"/>
      <c r="N219" s="313"/>
      <c r="O219" s="313"/>
      <c r="P219" s="313"/>
      <c r="Q219" s="313"/>
      <c r="R219" s="313">
        <v>578</v>
      </c>
      <c r="S219" s="313">
        <v>0</v>
      </c>
      <c r="T219" s="313">
        <v>1360</v>
      </c>
      <c r="U219" s="313"/>
      <c r="V219" s="313"/>
      <c r="W219" s="313"/>
      <c r="X219" s="313">
        <v>0</v>
      </c>
      <c r="Y219" s="313">
        <v>500000000</v>
      </c>
      <c r="Z219" s="313"/>
      <c r="AA219" s="313" t="s">
        <v>1030</v>
      </c>
    </row>
    <row r="220" spans="1:27" ht="15" customHeight="1">
      <c r="A220" s="313" t="s">
        <v>250</v>
      </c>
      <c r="B220" s="313" t="s">
        <v>317</v>
      </c>
      <c r="C220" s="313" t="s">
        <v>7</v>
      </c>
      <c r="D220" s="313" t="s">
        <v>337</v>
      </c>
      <c r="E220" s="313" t="s">
        <v>13</v>
      </c>
      <c r="F220" s="313" t="s">
        <v>11</v>
      </c>
      <c r="G220" s="313"/>
      <c r="H220" s="313"/>
      <c r="I220" s="313"/>
      <c r="J220" s="313"/>
      <c r="K220" s="313"/>
      <c r="L220" s="313"/>
      <c r="M220" s="313"/>
      <c r="N220" s="313"/>
      <c r="O220" s="313"/>
      <c r="P220" s="313"/>
      <c r="Q220" s="313"/>
      <c r="R220" s="313">
        <v>24</v>
      </c>
      <c r="S220" s="313">
        <v>0</v>
      </c>
      <c r="T220" s="313">
        <v>94.9</v>
      </c>
      <c r="U220" s="313"/>
      <c r="V220" s="313"/>
      <c r="W220" s="313"/>
      <c r="X220" s="313">
        <v>0</v>
      </c>
      <c r="Y220" s="313">
        <v>500000000</v>
      </c>
      <c r="Z220" s="313"/>
      <c r="AA220" s="313" t="s">
        <v>1030</v>
      </c>
    </row>
    <row r="221" spans="1:27" ht="15" customHeight="1">
      <c r="A221" s="313" t="s">
        <v>250</v>
      </c>
      <c r="B221" s="313" t="s">
        <v>318</v>
      </c>
      <c r="C221" s="313" t="s">
        <v>7</v>
      </c>
      <c r="D221" s="313" t="s">
        <v>337</v>
      </c>
      <c r="E221" s="313" t="s">
        <v>13</v>
      </c>
      <c r="F221" s="313" t="s">
        <v>11</v>
      </c>
      <c r="G221" s="313"/>
      <c r="H221" s="313"/>
      <c r="I221" s="313"/>
      <c r="J221" s="313"/>
      <c r="K221" s="313"/>
      <c r="L221" s="313"/>
      <c r="M221" s="313"/>
      <c r="N221" s="313"/>
      <c r="O221" s="313"/>
      <c r="P221" s="313"/>
      <c r="Q221" s="313"/>
      <c r="R221" s="313">
        <v>24</v>
      </c>
      <c r="S221" s="313">
        <v>0</v>
      </c>
      <c r="T221" s="313">
        <v>94.9</v>
      </c>
      <c r="U221" s="313"/>
      <c r="V221" s="313"/>
      <c r="W221" s="313"/>
      <c r="X221" s="313">
        <v>0</v>
      </c>
      <c r="Y221" s="313">
        <v>500000000</v>
      </c>
      <c r="Z221" s="313"/>
      <c r="AA221" s="313" t="s">
        <v>1030</v>
      </c>
    </row>
    <row r="222" spans="1:27" ht="15" customHeight="1">
      <c r="A222" s="313" t="s">
        <v>250</v>
      </c>
      <c r="B222" s="313" t="s">
        <v>328</v>
      </c>
      <c r="C222" s="313" t="s">
        <v>7</v>
      </c>
      <c r="D222" s="313" t="s">
        <v>337</v>
      </c>
      <c r="E222" s="313" t="s">
        <v>13</v>
      </c>
      <c r="F222" s="313" t="s">
        <v>11</v>
      </c>
      <c r="G222" s="313"/>
      <c r="H222" s="313"/>
      <c r="I222" s="313"/>
      <c r="J222" s="313"/>
      <c r="K222" s="313"/>
      <c r="L222" s="313"/>
      <c r="M222" s="313"/>
      <c r="N222" s="313"/>
      <c r="O222" s="313"/>
      <c r="P222" s="313"/>
      <c r="Q222" s="313"/>
      <c r="R222" s="313">
        <v>442</v>
      </c>
      <c r="S222" s="313">
        <v>0</v>
      </c>
      <c r="T222" s="313">
        <v>1000</v>
      </c>
      <c r="U222" s="313"/>
      <c r="V222" s="313"/>
      <c r="W222" s="313"/>
      <c r="X222" s="313">
        <v>0</v>
      </c>
      <c r="Y222" s="313">
        <v>500000000</v>
      </c>
      <c r="Z222" s="313"/>
      <c r="AA222" s="313" t="s">
        <v>1030</v>
      </c>
    </row>
    <row r="223" spans="1:27" ht="15" customHeight="1">
      <c r="A223" s="313" t="s">
        <v>250</v>
      </c>
      <c r="B223" s="313" t="s">
        <v>316</v>
      </c>
      <c r="C223" s="313" t="s">
        <v>7</v>
      </c>
      <c r="D223" s="313" t="s">
        <v>337</v>
      </c>
      <c r="E223" s="313" t="s">
        <v>13</v>
      </c>
      <c r="F223" s="313" t="s">
        <v>11</v>
      </c>
      <c r="G223" s="313"/>
      <c r="H223" s="313"/>
      <c r="I223" s="313"/>
      <c r="J223" s="313"/>
      <c r="K223" s="313"/>
      <c r="L223" s="313"/>
      <c r="M223" s="313"/>
      <c r="N223" s="313"/>
      <c r="O223" s="313"/>
      <c r="P223" s="313"/>
      <c r="Q223" s="313"/>
      <c r="R223" s="313">
        <v>48</v>
      </c>
      <c r="S223" s="313">
        <v>0</v>
      </c>
      <c r="T223" s="313">
        <v>94.9</v>
      </c>
      <c r="U223" s="313"/>
      <c r="V223" s="313"/>
      <c r="W223" s="313"/>
      <c r="X223" s="313">
        <v>0</v>
      </c>
      <c r="Y223" s="313">
        <v>500000000</v>
      </c>
      <c r="Z223" s="313"/>
      <c r="AA223" s="313" t="s">
        <v>1030</v>
      </c>
    </row>
    <row r="224" spans="1:27" ht="15" customHeight="1">
      <c r="A224" s="313" t="s">
        <v>250</v>
      </c>
      <c r="B224" s="313" t="s">
        <v>326</v>
      </c>
      <c r="C224" s="313" t="s">
        <v>7</v>
      </c>
      <c r="D224" s="313" t="s">
        <v>337</v>
      </c>
      <c r="E224" s="313" t="s">
        <v>13</v>
      </c>
      <c r="F224" s="313" t="s">
        <v>11</v>
      </c>
      <c r="G224" s="313"/>
      <c r="H224" s="313"/>
      <c r="I224" s="313"/>
      <c r="J224" s="313"/>
      <c r="K224" s="313"/>
      <c r="L224" s="313"/>
      <c r="M224" s="313"/>
      <c r="N224" s="313"/>
      <c r="O224" s="313"/>
      <c r="P224" s="313"/>
      <c r="Q224" s="313"/>
      <c r="R224" s="313">
        <v>442</v>
      </c>
      <c r="S224" s="313">
        <v>0</v>
      </c>
      <c r="T224" s="313">
        <v>1000</v>
      </c>
      <c r="U224" s="313"/>
      <c r="V224" s="313"/>
      <c r="W224" s="313"/>
      <c r="X224" s="313">
        <v>0</v>
      </c>
      <c r="Y224" s="313">
        <v>500000000</v>
      </c>
      <c r="Z224" s="313"/>
      <c r="AA224" s="313" t="s">
        <v>1030</v>
      </c>
    </row>
    <row r="225" spans="1:27" ht="15" customHeight="1">
      <c r="A225" s="313" t="s">
        <v>252</v>
      </c>
      <c r="B225" s="313" t="s">
        <v>307</v>
      </c>
      <c r="C225" s="313" t="s">
        <v>7</v>
      </c>
      <c r="D225" s="313" t="s">
        <v>337</v>
      </c>
      <c r="E225" s="313" t="s">
        <v>13</v>
      </c>
      <c r="F225" s="313" t="s">
        <v>11</v>
      </c>
      <c r="G225" s="313" t="s">
        <v>337</v>
      </c>
      <c r="H225" s="313" t="s">
        <v>365</v>
      </c>
      <c r="I225" s="313" t="s">
        <v>362</v>
      </c>
      <c r="J225" s="313"/>
      <c r="K225" s="313" t="s">
        <v>339</v>
      </c>
      <c r="L225" s="313" t="s">
        <v>366</v>
      </c>
      <c r="M225" s="313" t="s">
        <v>49</v>
      </c>
      <c r="N225" s="313"/>
      <c r="O225" s="313" t="s">
        <v>364</v>
      </c>
      <c r="P225" s="313" t="s">
        <v>342</v>
      </c>
      <c r="Q225" s="313" t="s">
        <v>343</v>
      </c>
      <c r="R225" s="313">
        <v>85</v>
      </c>
      <c r="S225" s="313"/>
      <c r="T225" s="313"/>
      <c r="U225" s="313">
        <v>85</v>
      </c>
      <c r="V225" s="313">
        <v>4.25</v>
      </c>
      <c r="W225" s="313">
        <v>0.1</v>
      </c>
      <c r="X225" s="313">
        <v>0</v>
      </c>
      <c r="Y225" s="313">
        <v>500000000</v>
      </c>
      <c r="Z225" s="313">
        <v>0</v>
      </c>
      <c r="AA225" s="313" t="s">
        <v>1031</v>
      </c>
    </row>
    <row r="226" spans="1:27" ht="15" customHeight="1">
      <c r="A226" s="313" t="s">
        <v>252</v>
      </c>
      <c r="B226" s="313" t="s">
        <v>305</v>
      </c>
      <c r="C226" s="313" t="s">
        <v>7</v>
      </c>
      <c r="D226" s="313" t="s">
        <v>337</v>
      </c>
      <c r="E226" s="313" t="s">
        <v>13</v>
      </c>
      <c r="F226" s="313" t="s">
        <v>11</v>
      </c>
      <c r="G226" s="313"/>
      <c r="H226" s="313"/>
      <c r="I226" s="313"/>
      <c r="J226" s="313"/>
      <c r="K226" s="313"/>
      <c r="L226" s="313"/>
      <c r="M226" s="313"/>
      <c r="N226" s="313"/>
      <c r="O226" s="313"/>
      <c r="P226" s="313"/>
      <c r="Q226" s="313"/>
      <c r="R226" s="313">
        <v>85</v>
      </c>
      <c r="S226" s="313"/>
      <c r="T226" s="313"/>
      <c r="U226" s="313"/>
      <c r="V226" s="313"/>
      <c r="W226" s="313"/>
      <c r="X226" s="313">
        <v>0</v>
      </c>
      <c r="Y226" s="313">
        <v>500000000</v>
      </c>
      <c r="Z226" s="313"/>
      <c r="AA226" s="313" t="s">
        <v>1029</v>
      </c>
    </row>
    <row r="227" spans="1:27" ht="15" customHeight="1">
      <c r="A227" s="313" t="s">
        <v>252</v>
      </c>
      <c r="B227" s="313" t="s">
        <v>332</v>
      </c>
      <c r="C227" s="313" t="s">
        <v>7</v>
      </c>
      <c r="D227" s="313" t="s">
        <v>337</v>
      </c>
      <c r="E227" s="313" t="s">
        <v>13</v>
      </c>
      <c r="F227" s="313" t="s">
        <v>11</v>
      </c>
      <c r="G227" s="313"/>
      <c r="H227" s="313"/>
      <c r="I227" s="313"/>
      <c r="J227" s="313"/>
      <c r="K227" s="313"/>
      <c r="L227" s="313"/>
      <c r="M227" s="313"/>
      <c r="N227" s="313"/>
      <c r="O227" s="313"/>
      <c r="P227" s="313"/>
      <c r="Q227" s="313"/>
      <c r="R227" s="313">
        <v>1410</v>
      </c>
      <c r="S227" s="313">
        <v>0</v>
      </c>
      <c r="T227" s="313">
        <v>2430</v>
      </c>
      <c r="U227" s="313"/>
      <c r="V227" s="313"/>
      <c r="W227" s="313"/>
      <c r="X227" s="313">
        <v>0</v>
      </c>
      <c r="Y227" s="313">
        <v>500000000</v>
      </c>
      <c r="Z227" s="313"/>
      <c r="AA227" s="313" t="s">
        <v>1030</v>
      </c>
    </row>
    <row r="228" spans="1:27" ht="15" customHeight="1">
      <c r="A228" s="313" t="s">
        <v>252</v>
      </c>
      <c r="B228" s="313" t="s">
        <v>308</v>
      </c>
      <c r="C228" s="313" t="s">
        <v>7</v>
      </c>
      <c r="D228" s="313" t="s">
        <v>337</v>
      </c>
      <c r="E228" s="313" t="s">
        <v>13</v>
      </c>
      <c r="F228" s="313" t="s">
        <v>11</v>
      </c>
      <c r="G228" s="313"/>
      <c r="H228" s="313"/>
      <c r="I228" s="313"/>
      <c r="J228" s="313"/>
      <c r="K228" s="313"/>
      <c r="L228" s="313"/>
      <c r="M228" s="313"/>
      <c r="N228" s="313"/>
      <c r="O228" s="313"/>
      <c r="P228" s="313"/>
      <c r="Q228" s="313"/>
      <c r="R228" s="313">
        <v>4.12</v>
      </c>
      <c r="S228" s="313">
        <v>0</v>
      </c>
      <c r="T228" s="313">
        <v>85</v>
      </c>
      <c r="U228" s="313"/>
      <c r="V228" s="313"/>
      <c r="W228" s="313"/>
      <c r="X228" s="313">
        <v>0</v>
      </c>
      <c r="Y228" s="313">
        <v>500000000</v>
      </c>
      <c r="Z228" s="313"/>
      <c r="AA228" s="313" t="s">
        <v>1030</v>
      </c>
    </row>
    <row r="229" spans="1:27" ht="15" customHeight="1">
      <c r="A229" s="313" t="s">
        <v>252</v>
      </c>
      <c r="B229" s="313" t="s">
        <v>309</v>
      </c>
      <c r="C229" s="313" t="s">
        <v>7</v>
      </c>
      <c r="D229" s="313" t="s">
        <v>337</v>
      </c>
      <c r="E229" s="313" t="s">
        <v>13</v>
      </c>
      <c r="F229" s="313" t="s">
        <v>11</v>
      </c>
      <c r="G229" s="313"/>
      <c r="H229" s="313"/>
      <c r="I229" s="313"/>
      <c r="J229" s="313"/>
      <c r="K229" s="313"/>
      <c r="L229" s="313"/>
      <c r="M229" s="313"/>
      <c r="N229" s="313"/>
      <c r="O229" s="313"/>
      <c r="P229" s="313"/>
      <c r="Q229" s="313"/>
      <c r="R229" s="313">
        <v>5.13</v>
      </c>
      <c r="S229" s="313">
        <v>0</v>
      </c>
      <c r="T229" s="313">
        <v>85</v>
      </c>
      <c r="U229" s="313"/>
      <c r="V229" s="313"/>
      <c r="W229" s="313"/>
      <c r="X229" s="313">
        <v>0</v>
      </c>
      <c r="Y229" s="313">
        <v>500000000</v>
      </c>
      <c r="Z229" s="313"/>
      <c r="AA229" s="313" t="s">
        <v>1030</v>
      </c>
    </row>
    <row r="230" spans="1:27" ht="15" customHeight="1">
      <c r="A230" s="313" t="s">
        <v>252</v>
      </c>
      <c r="B230" s="313" t="s">
        <v>310</v>
      </c>
      <c r="C230" s="313" t="s">
        <v>7</v>
      </c>
      <c r="D230" s="313" t="s">
        <v>337</v>
      </c>
      <c r="E230" s="313" t="s">
        <v>13</v>
      </c>
      <c r="F230" s="313" t="s">
        <v>11</v>
      </c>
      <c r="G230" s="313"/>
      <c r="H230" s="313"/>
      <c r="I230" s="313"/>
      <c r="J230" s="313"/>
      <c r="K230" s="313"/>
      <c r="L230" s="313"/>
      <c r="M230" s="313"/>
      <c r="N230" s="313"/>
      <c r="O230" s="313"/>
      <c r="P230" s="313"/>
      <c r="Q230" s="313"/>
      <c r="R230" s="313">
        <v>70.3</v>
      </c>
      <c r="S230" s="313">
        <v>0</v>
      </c>
      <c r="T230" s="313">
        <v>85</v>
      </c>
      <c r="U230" s="313"/>
      <c r="V230" s="313"/>
      <c r="W230" s="313"/>
      <c r="X230" s="313">
        <v>0</v>
      </c>
      <c r="Y230" s="313">
        <v>500000000</v>
      </c>
      <c r="Z230" s="313"/>
      <c r="AA230" s="313" t="s">
        <v>1030</v>
      </c>
    </row>
    <row r="231" spans="1:27" ht="15" customHeight="1">
      <c r="A231" s="313" t="s">
        <v>252</v>
      </c>
      <c r="B231" s="313" t="s">
        <v>311</v>
      </c>
      <c r="C231" s="313" t="s">
        <v>7</v>
      </c>
      <c r="D231" s="313" t="s">
        <v>337</v>
      </c>
      <c r="E231" s="313" t="s">
        <v>13</v>
      </c>
      <c r="F231" s="313" t="s">
        <v>11</v>
      </c>
      <c r="G231" s="313"/>
      <c r="H231" s="313"/>
      <c r="I231" s="313"/>
      <c r="J231" s="313"/>
      <c r="K231" s="313"/>
      <c r="L231" s="313"/>
      <c r="M231" s="313"/>
      <c r="N231" s="313"/>
      <c r="O231" s="313"/>
      <c r="P231" s="313"/>
      <c r="Q231" s="313"/>
      <c r="R231" s="313">
        <v>5.44</v>
      </c>
      <c r="S231" s="313">
        <v>0</v>
      </c>
      <c r="T231" s="313">
        <v>85</v>
      </c>
      <c r="U231" s="313"/>
      <c r="V231" s="313"/>
      <c r="W231" s="313"/>
      <c r="X231" s="313">
        <v>0</v>
      </c>
      <c r="Y231" s="313">
        <v>500000000</v>
      </c>
      <c r="Z231" s="313"/>
      <c r="AA231" s="313" t="s">
        <v>1030</v>
      </c>
    </row>
    <row r="232" spans="1:27" ht="15" customHeight="1">
      <c r="A232" s="313" t="s">
        <v>252</v>
      </c>
      <c r="B232" s="313" t="s">
        <v>314</v>
      </c>
      <c r="C232" s="313" t="s">
        <v>7</v>
      </c>
      <c r="D232" s="313" t="s">
        <v>337</v>
      </c>
      <c r="E232" s="313" t="s">
        <v>13</v>
      </c>
      <c r="F232" s="313" t="s">
        <v>11</v>
      </c>
      <c r="G232" s="313"/>
      <c r="H232" s="313"/>
      <c r="I232" s="313"/>
      <c r="J232" s="313"/>
      <c r="K232" s="313"/>
      <c r="L232" s="313"/>
      <c r="M232" s="313"/>
      <c r="N232" s="313"/>
      <c r="O232" s="313"/>
      <c r="P232" s="313"/>
      <c r="Q232" s="313"/>
      <c r="R232" s="313">
        <v>596</v>
      </c>
      <c r="S232" s="313">
        <v>0</v>
      </c>
      <c r="T232" s="313">
        <v>1360</v>
      </c>
      <c r="U232" s="313"/>
      <c r="V232" s="313"/>
      <c r="W232" s="313"/>
      <c r="X232" s="313">
        <v>0</v>
      </c>
      <c r="Y232" s="313">
        <v>500000000</v>
      </c>
      <c r="Z232" s="313"/>
      <c r="AA232" s="313" t="s">
        <v>1030</v>
      </c>
    </row>
    <row r="233" spans="1:27" ht="15" customHeight="1">
      <c r="A233" s="313" t="s">
        <v>252</v>
      </c>
      <c r="B233" s="313" t="s">
        <v>313</v>
      </c>
      <c r="C233" s="313" t="s">
        <v>7</v>
      </c>
      <c r="D233" s="313" t="s">
        <v>337</v>
      </c>
      <c r="E233" s="313" t="s">
        <v>13</v>
      </c>
      <c r="F233" s="313" t="s">
        <v>11</v>
      </c>
      <c r="G233" s="313"/>
      <c r="H233" s="313"/>
      <c r="I233" s="313"/>
      <c r="J233" s="313"/>
      <c r="K233" s="313"/>
      <c r="L233" s="313"/>
      <c r="M233" s="313"/>
      <c r="N233" s="313"/>
      <c r="O233" s="313"/>
      <c r="P233" s="313"/>
      <c r="Q233" s="313"/>
      <c r="R233" s="313">
        <v>641</v>
      </c>
      <c r="S233" s="313">
        <v>0</v>
      </c>
      <c r="T233" s="313">
        <v>1360</v>
      </c>
      <c r="U233" s="313"/>
      <c r="V233" s="313"/>
      <c r="W233" s="313"/>
      <c r="X233" s="313">
        <v>0</v>
      </c>
      <c r="Y233" s="313">
        <v>500000000</v>
      </c>
      <c r="Z233" s="313"/>
      <c r="AA233" s="313" t="s">
        <v>1030</v>
      </c>
    </row>
    <row r="234" spans="1:27" ht="15" customHeight="1">
      <c r="A234" s="313" t="s">
        <v>252</v>
      </c>
      <c r="B234" s="313" t="s">
        <v>312</v>
      </c>
      <c r="C234" s="313" t="s">
        <v>7</v>
      </c>
      <c r="D234" s="313" t="s">
        <v>337</v>
      </c>
      <c r="E234" s="313" t="s">
        <v>13</v>
      </c>
      <c r="F234" s="313" t="s">
        <v>11</v>
      </c>
      <c r="G234" s="313"/>
      <c r="H234" s="313"/>
      <c r="I234" s="313"/>
      <c r="J234" s="313"/>
      <c r="K234" s="313"/>
      <c r="L234" s="313"/>
      <c r="M234" s="313"/>
      <c r="N234" s="313"/>
      <c r="O234" s="313"/>
      <c r="P234" s="313"/>
      <c r="Q234" s="313"/>
      <c r="R234" s="313">
        <v>1200</v>
      </c>
      <c r="S234" s="313">
        <v>0</v>
      </c>
      <c r="T234" s="313">
        <v>1360</v>
      </c>
      <c r="U234" s="313"/>
      <c r="V234" s="313"/>
      <c r="W234" s="313"/>
      <c r="X234" s="313">
        <v>0</v>
      </c>
      <c r="Y234" s="313">
        <v>500000000</v>
      </c>
      <c r="Z234" s="313"/>
      <c r="AA234" s="313" t="s">
        <v>1030</v>
      </c>
    </row>
    <row r="235" spans="1:27" ht="15" customHeight="1">
      <c r="A235" s="313" t="s">
        <v>252</v>
      </c>
      <c r="B235" s="313" t="s">
        <v>315</v>
      </c>
      <c r="C235" s="313" t="s">
        <v>7</v>
      </c>
      <c r="D235" s="313" t="s">
        <v>337</v>
      </c>
      <c r="E235" s="313" t="s">
        <v>13</v>
      </c>
      <c r="F235" s="313" t="s">
        <v>11</v>
      </c>
      <c r="G235" s="313"/>
      <c r="H235" s="313"/>
      <c r="I235" s="313"/>
      <c r="J235" s="313"/>
      <c r="K235" s="313"/>
      <c r="L235" s="313"/>
      <c r="M235" s="313"/>
      <c r="N235" s="313"/>
      <c r="O235" s="313"/>
      <c r="P235" s="313"/>
      <c r="Q235" s="313"/>
      <c r="R235" s="313">
        <v>596</v>
      </c>
      <c r="S235" s="313">
        <v>0</v>
      </c>
      <c r="T235" s="313">
        <v>1360</v>
      </c>
      <c r="U235" s="313"/>
      <c r="V235" s="313"/>
      <c r="W235" s="313"/>
      <c r="X235" s="313">
        <v>0</v>
      </c>
      <c r="Y235" s="313">
        <v>500000000</v>
      </c>
      <c r="Z235" s="313"/>
      <c r="AA235" s="313" t="s">
        <v>1030</v>
      </c>
    </row>
    <row r="236" spans="1:27" ht="15" customHeight="1">
      <c r="A236" s="313" t="s">
        <v>252</v>
      </c>
      <c r="B236" s="313" t="s">
        <v>317</v>
      </c>
      <c r="C236" s="313" t="s">
        <v>7</v>
      </c>
      <c r="D236" s="313" t="s">
        <v>337</v>
      </c>
      <c r="E236" s="313" t="s">
        <v>13</v>
      </c>
      <c r="F236" s="313" t="s">
        <v>11</v>
      </c>
      <c r="G236" s="313"/>
      <c r="H236" s="313"/>
      <c r="I236" s="313"/>
      <c r="J236" s="313"/>
      <c r="K236" s="313"/>
      <c r="L236" s="313"/>
      <c r="M236" s="313"/>
      <c r="N236" s="313"/>
      <c r="O236" s="313"/>
      <c r="P236" s="313"/>
      <c r="Q236" s="313"/>
      <c r="R236" s="313">
        <v>22.6</v>
      </c>
      <c r="S236" s="313">
        <v>0</v>
      </c>
      <c r="T236" s="313">
        <v>94.9</v>
      </c>
      <c r="U236" s="313"/>
      <c r="V236" s="313"/>
      <c r="W236" s="313"/>
      <c r="X236" s="313">
        <v>0</v>
      </c>
      <c r="Y236" s="313">
        <v>500000000</v>
      </c>
      <c r="Z236" s="313"/>
      <c r="AA236" s="313" t="s">
        <v>1030</v>
      </c>
    </row>
    <row r="237" spans="1:27" ht="15" customHeight="1">
      <c r="A237" s="313" t="s">
        <v>252</v>
      </c>
      <c r="B237" s="313" t="s">
        <v>318</v>
      </c>
      <c r="C237" s="313" t="s">
        <v>7</v>
      </c>
      <c r="D237" s="313" t="s">
        <v>337</v>
      </c>
      <c r="E237" s="313" t="s">
        <v>13</v>
      </c>
      <c r="F237" s="313" t="s">
        <v>11</v>
      </c>
      <c r="G237" s="313"/>
      <c r="H237" s="313"/>
      <c r="I237" s="313"/>
      <c r="J237" s="313"/>
      <c r="K237" s="313"/>
      <c r="L237" s="313"/>
      <c r="M237" s="313"/>
      <c r="N237" s="313"/>
      <c r="O237" s="313"/>
      <c r="P237" s="313"/>
      <c r="Q237" s="313"/>
      <c r="R237" s="313">
        <v>22.6</v>
      </c>
      <c r="S237" s="313">
        <v>0</v>
      </c>
      <c r="T237" s="313">
        <v>94.9</v>
      </c>
      <c r="U237" s="313"/>
      <c r="V237" s="313"/>
      <c r="W237" s="313"/>
      <c r="X237" s="313">
        <v>0</v>
      </c>
      <c r="Y237" s="313">
        <v>500000000</v>
      </c>
      <c r="Z237" s="313"/>
      <c r="AA237" s="313" t="s">
        <v>1030</v>
      </c>
    </row>
    <row r="238" spans="1:27" ht="15" customHeight="1">
      <c r="A238" s="313" t="s">
        <v>252</v>
      </c>
      <c r="B238" s="313" t="s">
        <v>328</v>
      </c>
      <c r="C238" s="313" t="s">
        <v>7</v>
      </c>
      <c r="D238" s="313" t="s">
        <v>337</v>
      </c>
      <c r="E238" s="313" t="s">
        <v>13</v>
      </c>
      <c r="F238" s="313" t="s">
        <v>11</v>
      </c>
      <c r="G238" s="313"/>
      <c r="H238" s="313"/>
      <c r="I238" s="313"/>
      <c r="J238" s="313"/>
      <c r="K238" s="313"/>
      <c r="L238" s="313"/>
      <c r="M238" s="313"/>
      <c r="N238" s="313"/>
      <c r="O238" s="313"/>
      <c r="P238" s="313"/>
      <c r="Q238" s="313"/>
      <c r="R238" s="313">
        <v>557</v>
      </c>
      <c r="S238" s="313">
        <v>0</v>
      </c>
      <c r="T238" s="313">
        <v>1000</v>
      </c>
      <c r="U238" s="313"/>
      <c r="V238" s="313"/>
      <c r="W238" s="313"/>
      <c r="X238" s="313">
        <v>0</v>
      </c>
      <c r="Y238" s="313">
        <v>500000000</v>
      </c>
      <c r="Z238" s="313"/>
      <c r="AA238" s="313" t="s">
        <v>1030</v>
      </c>
    </row>
    <row r="239" spans="1:27" ht="15" customHeight="1">
      <c r="A239" s="313" t="s">
        <v>252</v>
      </c>
      <c r="B239" s="313" t="s">
        <v>316</v>
      </c>
      <c r="C239" s="313" t="s">
        <v>7</v>
      </c>
      <c r="D239" s="313" t="s">
        <v>337</v>
      </c>
      <c r="E239" s="313" t="s">
        <v>13</v>
      </c>
      <c r="F239" s="313" t="s">
        <v>11</v>
      </c>
      <c r="G239" s="313"/>
      <c r="H239" s="313"/>
      <c r="I239" s="313"/>
      <c r="J239" s="313"/>
      <c r="K239" s="313"/>
      <c r="L239" s="313"/>
      <c r="M239" s="313"/>
      <c r="N239" s="313"/>
      <c r="O239" s="313"/>
      <c r="P239" s="313"/>
      <c r="Q239" s="313"/>
      <c r="R239" s="313">
        <v>45.1</v>
      </c>
      <c r="S239" s="313">
        <v>0</v>
      </c>
      <c r="T239" s="313">
        <v>94.9</v>
      </c>
      <c r="U239" s="313"/>
      <c r="V239" s="313"/>
      <c r="W239" s="313"/>
      <c r="X239" s="313">
        <v>0</v>
      </c>
      <c r="Y239" s="313">
        <v>500000000</v>
      </c>
      <c r="Z239" s="313"/>
      <c r="AA239" s="313" t="s">
        <v>1030</v>
      </c>
    </row>
    <row r="240" spans="1:27" ht="15" customHeight="1">
      <c r="A240" s="313" t="s">
        <v>252</v>
      </c>
      <c r="B240" s="313" t="s">
        <v>326</v>
      </c>
      <c r="C240" s="313" t="s">
        <v>7</v>
      </c>
      <c r="D240" s="313" t="s">
        <v>337</v>
      </c>
      <c r="E240" s="313" t="s">
        <v>13</v>
      </c>
      <c r="F240" s="313" t="s">
        <v>11</v>
      </c>
      <c r="G240" s="313"/>
      <c r="H240" s="313"/>
      <c r="I240" s="313"/>
      <c r="J240" s="313"/>
      <c r="K240" s="313"/>
      <c r="L240" s="313"/>
      <c r="M240" s="313"/>
      <c r="N240" s="313"/>
      <c r="O240" s="313"/>
      <c r="P240" s="313"/>
      <c r="Q240" s="313"/>
      <c r="R240" s="313">
        <v>557</v>
      </c>
      <c r="S240" s="313">
        <v>0</v>
      </c>
      <c r="T240" s="313">
        <v>1000</v>
      </c>
      <c r="U240" s="313"/>
      <c r="V240" s="313"/>
      <c r="W240" s="313"/>
      <c r="X240" s="313">
        <v>0</v>
      </c>
      <c r="Y240" s="313">
        <v>500000000</v>
      </c>
      <c r="Z240" s="313"/>
      <c r="AA240" s="313" t="s">
        <v>1030</v>
      </c>
    </row>
    <row r="241" spans="1:27" ht="15" customHeight="1">
      <c r="A241" s="313" t="s">
        <v>253</v>
      </c>
      <c r="B241" s="313" t="s">
        <v>307</v>
      </c>
      <c r="C241" s="313" t="s">
        <v>7</v>
      </c>
      <c r="D241" s="313" t="s">
        <v>337</v>
      </c>
      <c r="E241" s="313" t="s">
        <v>13</v>
      </c>
      <c r="F241" s="313" t="s">
        <v>11</v>
      </c>
      <c r="G241" s="313" t="s">
        <v>337</v>
      </c>
      <c r="H241" s="313" t="s">
        <v>367</v>
      </c>
      <c r="I241" s="313" t="s">
        <v>362</v>
      </c>
      <c r="J241" s="313"/>
      <c r="K241" s="313" t="s">
        <v>339</v>
      </c>
      <c r="L241" s="313" t="s">
        <v>368</v>
      </c>
      <c r="M241" s="313" t="s">
        <v>49</v>
      </c>
      <c r="N241" s="313"/>
      <c r="O241" s="313" t="s">
        <v>364</v>
      </c>
      <c r="P241" s="313" t="s">
        <v>342</v>
      </c>
      <c r="Q241" s="313" t="s">
        <v>343</v>
      </c>
      <c r="R241" s="313">
        <v>197</v>
      </c>
      <c r="S241" s="313"/>
      <c r="T241" s="313"/>
      <c r="U241" s="313">
        <v>197</v>
      </c>
      <c r="V241" s="313">
        <v>9.85</v>
      </c>
      <c r="W241" s="313">
        <v>0.1</v>
      </c>
      <c r="X241" s="313">
        <v>0</v>
      </c>
      <c r="Y241" s="313">
        <v>500000000</v>
      </c>
      <c r="Z241" s="313">
        <v>0</v>
      </c>
      <c r="AA241" s="313" t="s">
        <v>1031</v>
      </c>
    </row>
    <row r="242" spans="1:27" ht="15" customHeight="1">
      <c r="A242" s="313" t="s">
        <v>253</v>
      </c>
      <c r="B242" s="313" t="s">
        <v>305</v>
      </c>
      <c r="C242" s="313" t="s">
        <v>7</v>
      </c>
      <c r="D242" s="313" t="s">
        <v>337</v>
      </c>
      <c r="E242" s="313" t="s">
        <v>13</v>
      </c>
      <c r="F242" s="313" t="s">
        <v>11</v>
      </c>
      <c r="G242" s="313"/>
      <c r="H242" s="313"/>
      <c r="I242" s="313"/>
      <c r="J242" s="313"/>
      <c r="K242" s="313"/>
      <c r="L242" s="313"/>
      <c r="M242" s="313"/>
      <c r="N242" s="313"/>
      <c r="O242" s="313"/>
      <c r="P242" s="313"/>
      <c r="Q242" s="313"/>
      <c r="R242" s="313">
        <v>197</v>
      </c>
      <c r="S242" s="313"/>
      <c r="T242" s="313"/>
      <c r="U242" s="313"/>
      <c r="V242" s="313"/>
      <c r="W242" s="313"/>
      <c r="X242" s="313">
        <v>0</v>
      </c>
      <c r="Y242" s="313">
        <v>500000000</v>
      </c>
      <c r="Z242" s="313"/>
      <c r="AA242" s="313" t="s">
        <v>1029</v>
      </c>
    </row>
    <row r="243" spans="1:27" ht="15" customHeight="1">
      <c r="A243" s="313" t="s">
        <v>253</v>
      </c>
      <c r="B243" s="313" t="s">
        <v>308</v>
      </c>
      <c r="C243" s="313" t="s">
        <v>7</v>
      </c>
      <c r="D243" s="313" t="s">
        <v>337</v>
      </c>
      <c r="E243" s="313" t="s">
        <v>13</v>
      </c>
      <c r="F243" s="313" t="s">
        <v>11</v>
      </c>
      <c r="G243" s="313"/>
      <c r="H243" s="313"/>
      <c r="I243" s="313"/>
      <c r="J243" s="313"/>
      <c r="K243" s="313"/>
      <c r="L243" s="313"/>
      <c r="M243" s="313"/>
      <c r="N243" s="313"/>
      <c r="O243" s="313"/>
      <c r="P243" s="313"/>
      <c r="Q243" s="313"/>
      <c r="R243" s="313">
        <v>34.200000000000003</v>
      </c>
      <c r="S243" s="313">
        <v>0</v>
      </c>
      <c r="T243" s="313">
        <v>197</v>
      </c>
      <c r="U243" s="313"/>
      <c r="V243" s="313"/>
      <c r="W243" s="313"/>
      <c r="X243" s="313">
        <v>0</v>
      </c>
      <c r="Y243" s="313">
        <v>500000000</v>
      </c>
      <c r="Z243" s="313"/>
      <c r="AA243" s="313" t="s">
        <v>1030</v>
      </c>
    </row>
    <row r="244" spans="1:27" ht="15" customHeight="1">
      <c r="A244" s="313" t="s">
        <v>253</v>
      </c>
      <c r="B244" s="313" t="s">
        <v>309</v>
      </c>
      <c r="C244" s="313" t="s">
        <v>7</v>
      </c>
      <c r="D244" s="313" t="s">
        <v>337</v>
      </c>
      <c r="E244" s="313" t="s">
        <v>13</v>
      </c>
      <c r="F244" s="313" t="s">
        <v>11</v>
      </c>
      <c r="G244" s="313"/>
      <c r="H244" s="313"/>
      <c r="I244" s="313"/>
      <c r="J244" s="313"/>
      <c r="K244" s="313"/>
      <c r="L244" s="313"/>
      <c r="M244" s="313"/>
      <c r="N244" s="313"/>
      <c r="O244" s="313"/>
      <c r="P244" s="313"/>
      <c r="Q244" s="313"/>
      <c r="R244" s="313">
        <v>31.9</v>
      </c>
      <c r="S244" s="313">
        <v>0</v>
      </c>
      <c r="T244" s="313">
        <v>197</v>
      </c>
      <c r="U244" s="313"/>
      <c r="V244" s="313"/>
      <c r="W244" s="313"/>
      <c r="X244" s="313">
        <v>0</v>
      </c>
      <c r="Y244" s="313">
        <v>500000000</v>
      </c>
      <c r="Z244" s="313"/>
      <c r="AA244" s="313" t="s">
        <v>1030</v>
      </c>
    </row>
    <row r="245" spans="1:27" ht="15" customHeight="1">
      <c r="A245" s="313" t="s">
        <v>253</v>
      </c>
      <c r="B245" s="313" t="s">
        <v>310</v>
      </c>
      <c r="C245" s="313" t="s">
        <v>7</v>
      </c>
      <c r="D245" s="313" t="s">
        <v>337</v>
      </c>
      <c r="E245" s="313" t="s">
        <v>13</v>
      </c>
      <c r="F245" s="313" t="s">
        <v>11</v>
      </c>
      <c r="G245" s="313"/>
      <c r="H245" s="313"/>
      <c r="I245" s="313"/>
      <c r="J245" s="313"/>
      <c r="K245" s="313"/>
      <c r="L245" s="313"/>
      <c r="M245" s="313"/>
      <c r="N245" s="313"/>
      <c r="O245" s="313"/>
      <c r="P245" s="313"/>
      <c r="Q245" s="313"/>
      <c r="R245" s="313">
        <v>100</v>
      </c>
      <c r="S245" s="313">
        <v>0</v>
      </c>
      <c r="T245" s="313">
        <v>197</v>
      </c>
      <c r="U245" s="313"/>
      <c r="V245" s="313"/>
      <c r="W245" s="313"/>
      <c r="X245" s="313">
        <v>0</v>
      </c>
      <c r="Y245" s="313">
        <v>500000000</v>
      </c>
      <c r="Z245" s="313"/>
      <c r="AA245" s="313" t="s">
        <v>1030</v>
      </c>
    </row>
    <row r="246" spans="1:27" ht="15" customHeight="1">
      <c r="A246" s="313" t="s">
        <v>253</v>
      </c>
      <c r="B246" s="313" t="s">
        <v>311</v>
      </c>
      <c r="C246" s="313" t="s">
        <v>7</v>
      </c>
      <c r="D246" s="313" t="s">
        <v>337</v>
      </c>
      <c r="E246" s="313" t="s">
        <v>13</v>
      </c>
      <c r="F246" s="313" t="s">
        <v>11</v>
      </c>
      <c r="G246" s="313"/>
      <c r="H246" s="313"/>
      <c r="I246" s="313"/>
      <c r="J246" s="313"/>
      <c r="K246" s="313"/>
      <c r="L246" s="313"/>
      <c r="M246" s="313"/>
      <c r="N246" s="313"/>
      <c r="O246" s="313"/>
      <c r="P246" s="313"/>
      <c r="Q246" s="313"/>
      <c r="R246" s="313">
        <v>30.5</v>
      </c>
      <c r="S246" s="313">
        <v>0</v>
      </c>
      <c r="T246" s="313">
        <v>197</v>
      </c>
      <c r="U246" s="313"/>
      <c r="V246" s="313"/>
      <c r="W246" s="313"/>
      <c r="X246" s="313">
        <v>0</v>
      </c>
      <c r="Y246" s="313">
        <v>500000000</v>
      </c>
      <c r="Z246" s="313"/>
      <c r="AA246" s="313" t="s">
        <v>1030</v>
      </c>
    </row>
    <row r="247" spans="1:27" ht="15" customHeight="1">
      <c r="A247" s="313" t="s">
        <v>253</v>
      </c>
      <c r="B247" s="313" t="s">
        <v>314</v>
      </c>
      <c r="C247" s="313" t="s">
        <v>7</v>
      </c>
      <c r="D247" s="313" t="s">
        <v>337</v>
      </c>
      <c r="E247" s="313" t="s">
        <v>13</v>
      </c>
      <c r="F247" s="313" t="s">
        <v>11</v>
      </c>
      <c r="G247" s="313"/>
      <c r="H247" s="313"/>
      <c r="I247" s="313"/>
      <c r="J247" s="313"/>
      <c r="K247" s="313"/>
      <c r="L247" s="313"/>
      <c r="M247" s="313"/>
      <c r="N247" s="313"/>
      <c r="O247" s="313"/>
      <c r="P247" s="313"/>
      <c r="Q247" s="313"/>
      <c r="R247" s="313">
        <v>182</v>
      </c>
      <c r="S247" s="313">
        <v>0</v>
      </c>
      <c r="T247" s="313">
        <v>184</v>
      </c>
      <c r="U247" s="313"/>
      <c r="V247" s="313"/>
      <c r="W247" s="313"/>
      <c r="X247" s="313">
        <v>0</v>
      </c>
      <c r="Y247" s="313">
        <v>500000000</v>
      </c>
      <c r="Z247" s="313"/>
      <c r="AA247" s="313" t="s">
        <v>1030</v>
      </c>
    </row>
    <row r="248" spans="1:27" ht="15" customHeight="1">
      <c r="A248" s="313" t="s">
        <v>253</v>
      </c>
      <c r="B248" s="313" t="s">
        <v>313</v>
      </c>
      <c r="C248" s="313" t="s">
        <v>7</v>
      </c>
      <c r="D248" s="313" t="s">
        <v>337</v>
      </c>
      <c r="E248" s="313" t="s">
        <v>13</v>
      </c>
      <c r="F248" s="313" t="s">
        <v>11</v>
      </c>
      <c r="G248" s="313"/>
      <c r="H248" s="313"/>
      <c r="I248" s="313"/>
      <c r="J248" s="313"/>
      <c r="K248" s="313"/>
      <c r="L248" s="313"/>
      <c r="M248" s="313"/>
      <c r="N248" s="313"/>
      <c r="O248" s="313"/>
      <c r="P248" s="313"/>
      <c r="Q248" s="313"/>
      <c r="R248" s="313">
        <v>184</v>
      </c>
      <c r="S248" s="313">
        <v>0</v>
      </c>
      <c r="T248" s="313">
        <v>184</v>
      </c>
      <c r="U248" s="313"/>
      <c r="V248" s="313"/>
      <c r="W248" s="313"/>
      <c r="X248" s="313">
        <v>0</v>
      </c>
      <c r="Y248" s="313">
        <v>500000000</v>
      </c>
      <c r="Z248" s="313"/>
      <c r="AA248" s="313" t="s">
        <v>1030</v>
      </c>
    </row>
    <row r="249" spans="1:27" ht="15" customHeight="1">
      <c r="A249" s="313" t="s">
        <v>253</v>
      </c>
      <c r="B249" s="313" t="s">
        <v>312</v>
      </c>
      <c r="C249" s="313" t="s">
        <v>7</v>
      </c>
      <c r="D249" s="313" t="s">
        <v>337</v>
      </c>
      <c r="E249" s="313" t="s">
        <v>13</v>
      </c>
      <c r="F249" s="313" t="s">
        <v>11</v>
      </c>
      <c r="G249" s="313"/>
      <c r="H249" s="313"/>
      <c r="I249" s="313"/>
      <c r="J249" s="313"/>
      <c r="K249" s="313"/>
      <c r="L249" s="313"/>
      <c r="M249" s="313"/>
      <c r="N249" s="313"/>
      <c r="O249" s="313"/>
      <c r="P249" s="313"/>
      <c r="Q249" s="313"/>
      <c r="R249" s="313">
        <v>184</v>
      </c>
      <c r="S249" s="313"/>
      <c r="T249" s="313"/>
      <c r="U249" s="313"/>
      <c r="V249" s="313"/>
      <c r="W249" s="313"/>
      <c r="X249" s="313">
        <v>0</v>
      </c>
      <c r="Y249" s="313">
        <v>500000000</v>
      </c>
      <c r="Z249" s="313"/>
      <c r="AA249" s="313" t="s">
        <v>1029</v>
      </c>
    </row>
    <row r="250" spans="1:27" ht="15" customHeight="1">
      <c r="A250" s="313" t="s">
        <v>253</v>
      </c>
      <c r="B250" s="313" t="s">
        <v>315</v>
      </c>
      <c r="C250" s="313" t="s">
        <v>7</v>
      </c>
      <c r="D250" s="313" t="s">
        <v>337</v>
      </c>
      <c r="E250" s="313" t="s">
        <v>13</v>
      </c>
      <c r="F250" s="313" t="s">
        <v>11</v>
      </c>
      <c r="G250" s="313"/>
      <c r="H250" s="313"/>
      <c r="I250" s="313"/>
      <c r="J250" s="313"/>
      <c r="K250" s="313"/>
      <c r="L250" s="313"/>
      <c r="M250" s="313"/>
      <c r="N250" s="313"/>
      <c r="O250" s="313"/>
      <c r="P250" s="313"/>
      <c r="Q250" s="313"/>
      <c r="R250" s="313">
        <v>182</v>
      </c>
      <c r="S250" s="313">
        <v>0</v>
      </c>
      <c r="T250" s="313">
        <v>184</v>
      </c>
      <c r="U250" s="313"/>
      <c r="V250" s="313"/>
      <c r="W250" s="313"/>
      <c r="X250" s="313">
        <v>0</v>
      </c>
      <c r="Y250" s="313">
        <v>500000000</v>
      </c>
      <c r="Z250" s="313"/>
      <c r="AA250" s="313" t="s">
        <v>1030</v>
      </c>
    </row>
    <row r="251" spans="1:27" ht="15" customHeight="1">
      <c r="A251" s="313" t="s">
        <v>253</v>
      </c>
      <c r="B251" s="313" t="s">
        <v>317</v>
      </c>
      <c r="C251" s="313" t="s">
        <v>7</v>
      </c>
      <c r="D251" s="313" t="s">
        <v>337</v>
      </c>
      <c r="E251" s="313" t="s">
        <v>13</v>
      </c>
      <c r="F251" s="313" t="s">
        <v>11</v>
      </c>
      <c r="G251" s="313"/>
      <c r="H251" s="313"/>
      <c r="I251" s="313"/>
      <c r="J251" s="313"/>
      <c r="K251" s="313"/>
      <c r="L251" s="313"/>
      <c r="M251" s="313"/>
      <c r="N251" s="313"/>
      <c r="O251" s="313"/>
      <c r="P251" s="313"/>
      <c r="Q251" s="313"/>
      <c r="R251" s="313">
        <v>0.9</v>
      </c>
      <c r="S251" s="313">
        <v>0</v>
      </c>
      <c r="T251" s="313">
        <v>94.9</v>
      </c>
      <c r="U251" s="313"/>
      <c r="V251" s="313"/>
      <c r="W251" s="313"/>
      <c r="X251" s="313">
        <v>0</v>
      </c>
      <c r="Y251" s="313">
        <v>500000000</v>
      </c>
      <c r="Z251" s="313"/>
      <c r="AA251" s="313" t="s">
        <v>1030</v>
      </c>
    </row>
    <row r="252" spans="1:27" ht="15" customHeight="1">
      <c r="A252" s="313" t="s">
        <v>253</v>
      </c>
      <c r="B252" s="313" t="s">
        <v>318</v>
      </c>
      <c r="C252" s="313" t="s">
        <v>7</v>
      </c>
      <c r="D252" s="313" t="s">
        <v>337</v>
      </c>
      <c r="E252" s="313" t="s">
        <v>13</v>
      </c>
      <c r="F252" s="313" t="s">
        <v>11</v>
      </c>
      <c r="G252" s="313"/>
      <c r="H252" s="313"/>
      <c r="I252" s="313"/>
      <c r="J252" s="313"/>
      <c r="K252" s="313"/>
      <c r="L252" s="313"/>
      <c r="M252" s="313"/>
      <c r="N252" s="313"/>
      <c r="O252" s="313"/>
      <c r="P252" s="313"/>
      <c r="Q252" s="313"/>
      <c r="R252" s="313">
        <v>0.89</v>
      </c>
      <c r="S252" s="313">
        <v>0</v>
      </c>
      <c r="T252" s="313">
        <v>94.9</v>
      </c>
      <c r="U252" s="313"/>
      <c r="V252" s="313"/>
      <c r="W252" s="313"/>
      <c r="X252" s="313">
        <v>0</v>
      </c>
      <c r="Y252" s="313">
        <v>500000000</v>
      </c>
      <c r="Z252" s="313"/>
      <c r="AA252" s="313" t="s">
        <v>1030</v>
      </c>
    </row>
    <row r="253" spans="1:27" ht="15" customHeight="1">
      <c r="A253" s="313" t="s">
        <v>253</v>
      </c>
      <c r="B253" s="313" t="s">
        <v>328</v>
      </c>
      <c r="C253" s="313" t="s">
        <v>7</v>
      </c>
      <c r="D253" s="313" t="s">
        <v>337</v>
      </c>
      <c r="E253" s="313" t="s">
        <v>13</v>
      </c>
      <c r="F253" s="313" t="s">
        <v>11</v>
      </c>
      <c r="G253" s="313"/>
      <c r="H253" s="313"/>
      <c r="I253" s="313"/>
      <c r="J253" s="313"/>
      <c r="K253" s="313"/>
      <c r="L253" s="313"/>
      <c r="M253" s="313"/>
      <c r="N253" s="313"/>
      <c r="O253" s="313"/>
      <c r="P253" s="313"/>
      <c r="Q253" s="313"/>
      <c r="R253" s="313">
        <v>0.7</v>
      </c>
      <c r="S253" s="313">
        <v>0</v>
      </c>
      <c r="T253" s="313">
        <v>184</v>
      </c>
      <c r="U253" s="313"/>
      <c r="V253" s="313"/>
      <c r="W253" s="313"/>
      <c r="X253" s="313">
        <v>0</v>
      </c>
      <c r="Y253" s="313">
        <v>500000000</v>
      </c>
      <c r="Z253" s="313"/>
      <c r="AA253" s="313" t="s">
        <v>1030</v>
      </c>
    </row>
    <row r="254" spans="1:27" ht="15" customHeight="1">
      <c r="A254" s="313" t="s">
        <v>253</v>
      </c>
      <c r="B254" s="313" t="s">
        <v>316</v>
      </c>
      <c r="C254" s="313" t="s">
        <v>7</v>
      </c>
      <c r="D254" s="313" t="s">
        <v>337</v>
      </c>
      <c r="E254" s="313" t="s">
        <v>13</v>
      </c>
      <c r="F254" s="313" t="s">
        <v>11</v>
      </c>
      <c r="G254" s="313"/>
      <c r="H254" s="313"/>
      <c r="I254" s="313"/>
      <c r="J254" s="313"/>
      <c r="K254" s="313"/>
      <c r="L254" s="313"/>
      <c r="M254" s="313"/>
      <c r="N254" s="313"/>
      <c r="O254" s="313"/>
      <c r="P254" s="313"/>
      <c r="Q254" s="313"/>
      <c r="R254" s="313">
        <v>1.79</v>
      </c>
      <c r="S254" s="313">
        <v>0</v>
      </c>
      <c r="T254" s="313">
        <v>94.9</v>
      </c>
      <c r="U254" s="313"/>
      <c r="V254" s="313"/>
      <c r="W254" s="313"/>
      <c r="X254" s="313">
        <v>0</v>
      </c>
      <c r="Y254" s="313">
        <v>500000000</v>
      </c>
      <c r="Z254" s="313"/>
      <c r="AA254" s="313" t="s">
        <v>1030</v>
      </c>
    </row>
    <row r="255" spans="1:27" ht="15" customHeight="1">
      <c r="A255" s="313" t="s">
        <v>253</v>
      </c>
      <c r="B255" s="313" t="s">
        <v>326</v>
      </c>
      <c r="C255" s="313" t="s">
        <v>7</v>
      </c>
      <c r="D255" s="313" t="s">
        <v>337</v>
      </c>
      <c r="E255" s="313" t="s">
        <v>13</v>
      </c>
      <c r="F255" s="313" t="s">
        <v>11</v>
      </c>
      <c r="G255" s="313"/>
      <c r="H255" s="313"/>
      <c r="I255" s="313"/>
      <c r="J255" s="313"/>
      <c r="K255" s="313"/>
      <c r="L255" s="313"/>
      <c r="M255" s="313"/>
      <c r="N255" s="313"/>
      <c r="O255" s="313"/>
      <c r="P255" s="313"/>
      <c r="Q255" s="313"/>
      <c r="R255" s="313">
        <v>0.7</v>
      </c>
      <c r="S255" s="313">
        <v>0</v>
      </c>
      <c r="T255" s="313">
        <v>184</v>
      </c>
      <c r="U255" s="313"/>
      <c r="V255" s="313"/>
      <c r="W255" s="313"/>
      <c r="X255" s="313">
        <v>0</v>
      </c>
      <c r="Y255" s="313">
        <v>500000000</v>
      </c>
      <c r="Z255" s="313"/>
      <c r="AA255" s="313" t="s">
        <v>1030</v>
      </c>
    </row>
    <row r="256" spans="1:27" ht="15" customHeight="1">
      <c r="A256" s="313" t="s">
        <v>254</v>
      </c>
      <c r="B256" s="313" t="s">
        <v>332</v>
      </c>
      <c r="C256" s="313" t="s">
        <v>7</v>
      </c>
      <c r="D256" s="313" t="s">
        <v>337</v>
      </c>
      <c r="E256" s="313" t="s">
        <v>13</v>
      </c>
      <c r="F256" s="313" t="s">
        <v>11</v>
      </c>
      <c r="G256" s="313"/>
      <c r="H256" s="313"/>
      <c r="I256" s="313"/>
      <c r="J256" s="313"/>
      <c r="K256" s="313"/>
      <c r="L256" s="313"/>
      <c r="M256" s="313"/>
      <c r="N256" s="313"/>
      <c r="O256" s="313"/>
      <c r="P256" s="313"/>
      <c r="Q256" s="313"/>
      <c r="R256" s="313">
        <v>483</v>
      </c>
      <c r="S256" s="313"/>
      <c r="T256" s="313"/>
      <c r="U256" s="313"/>
      <c r="V256" s="313"/>
      <c r="W256" s="313"/>
      <c r="X256" s="313">
        <v>0</v>
      </c>
      <c r="Y256" s="313">
        <v>500000000</v>
      </c>
      <c r="Z256" s="313"/>
      <c r="AA256" s="313" t="s">
        <v>1029</v>
      </c>
    </row>
    <row r="257" spans="1:27" ht="15" customHeight="1">
      <c r="A257" s="313" t="s">
        <v>254</v>
      </c>
      <c r="B257" s="313" t="s">
        <v>315</v>
      </c>
      <c r="C257" s="313" t="s">
        <v>7</v>
      </c>
      <c r="D257" s="313" t="s">
        <v>337</v>
      </c>
      <c r="E257" s="313" t="s">
        <v>13</v>
      </c>
      <c r="F257" s="313" t="s">
        <v>11</v>
      </c>
      <c r="G257" s="313"/>
      <c r="H257" s="313"/>
      <c r="I257" s="313"/>
      <c r="J257" s="313"/>
      <c r="K257" s="313"/>
      <c r="L257" s="313"/>
      <c r="M257" s="313"/>
      <c r="N257" s="313"/>
      <c r="O257" s="313"/>
      <c r="P257" s="313"/>
      <c r="Q257" s="313"/>
      <c r="R257" s="313">
        <v>482</v>
      </c>
      <c r="S257" s="313"/>
      <c r="T257" s="313"/>
      <c r="U257" s="313"/>
      <c r="V257" s="313"/>
      <c r="W257" s="313"/>
      <c r="X257" s="313">
        <v>0</v>
      </c>
      <c r="Y257" s="313">
        <v>500000000</v>
      </c>
      <c r="Z257" s="313"/>
      <c r="AA257" s="313" t="s">
        <v>1029</v>
      </c>
    </row>
    <row r="258" spans="1:27" ht="15" customHeight="1">
      <c r="A258" s="313" t="s">
        <v>254</v>
      </c>
      <c r="B258" s="313" t="s">
        <v>314</v>
      </c>
      <c r="C258" s="313" t="s">
        <v>7</v>
      </c>
      <c r="D258" s="313" t="s">
        <v>337</v>
      </c>
      <c r="E258" s="313" t="s">
        <v>13</v>
      </c>
      <c r="F258" s="313" t="s">
        <v>11</v>
      </c>
      <c r="G258" s="313"/>
      <c r="H258" s="313"/>
      <c r="I258" s="313"/>
      <c r="J258" s="313"/>
      <c r="K258" s="313"/>
      <c r="L258" s="313"/>
      <c r="M258" s="313"/>
      <c r="N258" s="313"/>
      <c r="O258" s="313"/>
      <c r="P258" s="313"/>
      <c r="Q258" s="313"/>
      <c r="R258" s="313">
        <v>482</v>
      </c>
      <c r="S258" s="313"/>
      <c r="T258" s="313"/>
      <c r="U258" s="313"/>
      <c r="V258" s="313"/>
      <c r="W258" s="313"/>
      <c r="X258" s="313">
        <v>0</v>
      </c>
      <c r="Y258" s="313">
        <v>500000000</v>
      </c>
      <c r="Z258" s="313"/>
      <c r="AA258" s="313" t="s">
        <v>1029</v>
      </c>
    </row>
    <row r="259" spans="1:27" ht="15" customHeight="1">
      <c r="A259" s="313" t="s">
        <v>254</v>
      </c>
      <c r="B259" s="313" t="s">
        <v>317</v>
      </c>
      <c r="C259" s="313" t="s">
        <v>7</v>
      </c>
      <c r="D259" s="313" t="s">
        <v>337</v>
      </c>
      <c r="E259" s="313" t="s">
        <v>13</v>
      </c>
      <c r="F259" s="313" t="s">
        <v>11</v>
      </c>
      <c r="G259" s="313"/>
      <c r="H259" s="313"/>
      <c r="I259" s="313"/>
      <c r="J259" s="313"/>
      <c r="K259" s="313"/>
      <c r="L259" s="313"/>
      <c r="M259" s="313"/>
      <c r="N259" s="313"/>
      <c r="O259" s="313"/>
      <c r="P259" s="313"/>
      <c r="Q259" s="313"/>
      <c r="R259" s="313">
        <v>316</v>
      </c>
      <c r="S259" s="313"/>
      <c r="T259" s="313"/>
      <c r="U259" s="313"/>
      <c r="V259" s="313"/>
      <c r="W259" s="313"/>
      <c r="X259" s="313">
        <v>0</v>
      </c>
      <c r="Y259" s="313">
        <v>500000000</v>
      </c>
      <c r="Z259" s="313"/>
      <c r="AA259" s="313" t="s">
        <v>1029</v>
      </c>
    </row>
    <row r="260" spans="1:27" ht="15" customHeight="1">
      <c r="A260" s="313" t="s">
        <v>254</v>
      </c>
      <c r="B260" s="313" t="s">
        <v>318</v>
      </c>
      <c r="C260" s="313" t="s">
        <v>7</v>
      </c>
      <c r="D260" s="313" t="s">
        <v>337</v>
      </c>
      <c r="E260" s="313" t="s">
        <v>13</v>
      </c>
      <c r="F260" s="313" t="s">
        <v>11</v>
      </c>
      <c r="G260" s="313"/>
      <c r="H260" s="313"/>
      <c r="I260" s="313"/>
      <c r="J260" s="313"/>
      <c r="K260" s="313"/>
      <c r="L260" s="313"/>
      <c r="M260" s="313"/>
      <c r="N260" s="313"/>
      <c r="O260" s="313"/>
      <c r="P260" s="313"/>
      <c r="Q260" s="313"/>
      <c r="R260" s="313">
        <v>143</v>
      </c>
      <c r="S260" s="313"/>
      <c r="T260" s="313"/>
      <c r="U260" s="313"/>
      <c r="V260" s="313"/>
      <c r="W260" s="313"/>
      <c r="X260" s="313">
        <v>0</v>
      </c>
      <c r="Y260" s="313">
        <v>500000000</v>
      </c>
      <c r="Z260" s="313"/>
      <c r="AA260" s="313" t="s">
        <v>1029</v>
      </c>
    </row>
    <row r="261" spans="1:27" ht="15" customHeight="1">
      <c r="A261" s="313" t="s">
        <v>254</v>
      </c>
      <c r="B261" s="313" t="s">
        <v>313</v>
      </c>
      <c r="C261" s="313" t="s">
        <v>7</v>
      </c>
      <c r="D261" s="313" t="s">
        <v>337</v>
      </c>
      <c r="E261" s="313" t="s">
        <v>13</v>
      </c>
      <c r="F261" s="313" t="s">
        <v>11</v>
      </c>
      <c r="G261" s="313"/>
      <c r="H261" s="313"/>
      <c r="I261" s="313"/>
      <c r="J261" s="313"/>
      <c r="K261" s="313"/>
      <c r="L261" s="313"/>
      <c r="M261" s="313"/>
      <c r="N261" s="313"/>
      <c r="O261" s="313"/>
      <c r="P261" s="313"/>
      <c r="Q261" s="313"/>
      <c r="R261" s="313">
        <v>999</v>
      </c>
      <c r="S261" s="313"/>
      <c r="T261" s="313"/>
      <c r="U261" s="313"/>
      <c r="V261" s="313"/>
      <c r="W261" s="313"/>
      <c r="X261" s="313">
        <v>0</v>
      </c>
      <c r="Y261" s="313">
        <v>500000000</v>
      </c>
      <c r="Z261" s="313"/>
      <c r="AA261" s="313" t="s">
        <v>1029</v>
      </c>
    </row>
    <row r="262" spans="1:27" ht="15" customHeight="1">
      <c r="A262" s="313" t="s">
        <v>254</v>
      </c>
      <c r="B262" s="313" t="s">
        <v>316</v>
      </c>
      <c r="C262" s="313" t="s">
        <v>7</v>
      </c>
      <c r="D262" s="313" t="s">
        <v>337</v>
      </c>
      <c r="E262" s="313" t="s">
        <v>13</v>
      </c>
      <c r="F262" s="313" t="s">
        <v>11</v>
      </c>
      <c r="G262" s="313"/>
      <c r="H262" s="313"/>
      <c r="I262" s="313"/>
      <c r="J262" s="313"/>
      <c r="K262" s="313"/>
      <c r="L262" s="313"/>
      <c r="M262" s="313"/>
      <c r="N262" s="313"/>
      <c r="O262" s="313"/>
      <c r="P262" s="313"/>
      <c r="Q262" s="313"/>
      <c r="R262" s="313">
        <v>459</v>
      </c>
      <c r="S262" s="313"/>
      <c r="T262" s="313"/>
      <c r="U262" s="313"/>
      <c r="V262" s="313"/>
      <c r="W262" s="313"/>
      <c r="X262" s="313">
        <v>0</v>
      </c>
      <c r="Y262" s="313">
        <v>500000000</v>
      </c>
      <c r="Z262" s="313"/>
      <c r="AA262" s="313" t="s">
        <v>1029</v>
      </c>
    </row>
    <row r="263" spans="1:27" ht="15" customHeight="1">
      <c r="A263" s="313" t="s">
        <v>254</v>
      </c>
      <c r="B263" s="313" t="s">
        <v>312</v>
      </c>
      <c r="C263" s="313" t="s">
        <v>7</v>
      </c>
      <c r="D263" s="313" t="s">
        <v>337</v>
      </c>
      <c r="E263" s="313" t="s">
        <v>13</v>
      </c>
      <c r="F263" s="313" t="s">
        <v>11</v>
      </c>
      <c r="G263" s="313"/>
      <c r="H263" s="313"/>
      <c r="I263" s="313"/>
      <c r="J263" s="313"/>
      <c r="K263" s="313"/>
      <c r="L263" s="313"/>
      <c r="M263" s="313"/>
      <c r="N263" s="313"/>
      <c r="O263" s="313"/>
      <c r="P263" s="313"/>
      <c r="Q263" s="313"/>
      <c r="R263" s="313">
        <v>1020</v>
      </c>
      <c r="S263" s="313"/>
      <c r="T263" s="313"/>
      <c r="U263" s="313"/>
      <c r="V263" s="313"/>
      <c r="W263" s="313"/>
      <c r="X263" s="313">
        <v>0</v>
      </c>
      <c r="Y263" s="313">
        <v>500000000</v>
      </c>
      <c r="Z263" s="313"/>
      <c r="AA263" s="313" t="s">
        <v>1029</v>
      </c>
    </row>
    <row r="264" spans="1:27" ht="15" customHeight="1">
      <c r="A264" s="313" t="s">
        <v>254</v>
      </c>
      <c r="B264" s="313" t="s">
        <v>319</v>
      </c>
      <c r="C264" s="313" t="s">
        <v>7</v>
      </c>
      <c r="D264" s="313" t="s">
        <v>337</v>
      </c>
      <c r="E264" s="313" t="s">
        <v>13</v>
      </c>
      <c r="F264" s="313" t="s">
        <v>11</v>
      </c>
      <c r="G264" s="313"/>
      <c r="H264" s="313"/>
      <c r="I264" s="313"/>
      <c r="J264" s="313"/>
      <c r="K264" s="313"/>
      <c r="L264" s="313"/>
      <c r="M264" s="313"/>
      <c r="N264" s="313"/>
      <c r="O264" s="313"/>
      <c r="P264" s="313"/>
      <c r="Q264" s="313"/>
      <c r="R264" s="313">
        <v>57.3</v>
      </c>
      <c r="S264" s="313"/>
      <c r="T264" s="313"/>
      <c r="U264" s="313"/>
      <c r="V264" s="313"/>
      <c r="W264" s="313"/>
      <c r="X264" s="313">
        <v>0</v>
      </c>
      <c r="Y264" s="313">
        <v>500000000</v>
      </c>
      <c r="Z264" s="313"/>
      <c r="AA264" s="313" t="s">
        <v>1029</v>
      </c>
    </row>
    <row r="265" spans="1:27" ht="15" customHeight="1">
      <c r="A265" s="313" t="s">
        <v>254</v>
      </c>
      <c r="B265" s="313" t="s">
        <v>323</v>
      </c>
      <c r="C265" s="313" t="s">
        <v>7</v>
      </c>
      <c r="D265" s="313" t="s">
        <v>337</v>
      </c>
      <c r="E265" s="313" t="s">
        <v>13</v>
      </c>
      <c r="F265" s="313" t="s">
        <v>11</v>
      </c>
      <c r="G265" s="313"/>
      <c r="H265" s="313"/>
      <c r="I265" s="313"/>
      <c r="J265" s="313"/>
      <c r="K265" s="313"/>
      <c r="L265" s="313"/>
      <c r="M265" s="313"/>
      <c r="N265" s="313"/>
      <c r="O265" s="313"/>
      <c r="P265" s="313"/>
      <c r="Q265" s="313"/>
      <c r="R265" s="313">
        <v>4.91</v>
      </c>
      <c r="S265" s="313"/>
      <c r="T265" s="313"/>
      <c r="U265" s="313"/>
      <c r="V265" s="313"/>
      <c r="W265" s="313"/>
      <c r="X265" s="313">
        <v>0</v>
      </c>
      <c r="Y265" s="313">
        <v>500000000</v>
      </c>
      <c r="Z265" s="313"/>
      <c r="AA265" s="313" t="s">
        <v>1029</v>
      </c>
    </row>
    <row r="266" spans="1:27" ht="15" customHeight="1">
      <c r="A266" s="313" t="s">
        <v>254</v>
      </c>
      <c r="B266" s="313" t="s">
        <v>324</v>
      </c>
      <c r="C266" s="313" t="s">
        <v>7</v>
      </c>
      <c r="D266" s="313" t="s">
        <v>337</v>
      </c>
      <c r="E266" s="313" t="s">
        <v>13</v>
      </c>
      <c r="F266" s="313" t="s">
        <v>11</v>
      </c>
      <c r="G266" s="313"/>
      <c r="H266" s="313"/>
      <c r="I266" s="313"/>
      <c r="J266" s="313"/>
      <c r="K266" s="313"/>
      <c r="L266" s="313"/>
      <c r="M266" s="313"/>
      <c r="N266" s="313"/>
      <c r="O266" s="313"/>
      <c r="P266" s="313"/>
      <c r="Q266" s="313"/>
      <c r="R266" s="313">
        <v>19.600000000000001</v>
      </c>
      <c r="S266" s="313"/>
      <c r="T266" s="313"/>
      <c r="U266" s="313"/>
      <c r="V266" s="313"/>
      <c r="W266" s="313"/>
      <c r="X266" s="313">
        <v>0</v>
      </c>
      <c r="Y266" s="313">
        <v>500000000</v>
      </c>
      <c r="Z266" s="313"/>
      <c r="AA266" s="313" t="s">
        <v>1029</v>
      </c>
    </row>
    <row r="267" spans="1:27" ht="15" customHeight="1">
      <c r="A267" s="313" t="s">
        <v>254</v>
      </c>
      <c r="B267" s="313" t="s">
        <v>325</v>
      </c>
      <c r="C267" s="313" t="s">
        <v>7</v>
      </c>
      <c r="D267" s="313" t="s">
        <v>337</v>
      </c>
      <c r="E267" s="313" t="s">
        <v>13</v>
      </c>
      <c r="F267" s="313" t="s">
        <v>11</v>
      </c>
      <c r="G267" s="313"/>
      <c r="H267" s="313"/>
      <c r="I267" s="313"/>
      <c r="J267" s="313"/>
      <c r="K267" s="313"/>
      <c r="L267" s="313"/>
      <c r="M267" s="313"/>
      <c r="N267" s="313"/>
      <c r="O267" s="313"/>
      <c r="P267" s="313"/>
      <c r="Q267" s="313"/>
      <c r="R267" s="313">
        <v>0</v>
      </c>
      <c r="S267" s="313"/>
      <c r="T267" s="313"/>
      <c r="U267" s="313"/>
      <c r="V267" s="313"/>
      <c r="W267" s="313"/>
      <c r="X267" s="313">
        <v>0</v>
      </c>
      <c r="Y267" s="313">
        <v>500000000</v>
      </c>
      <c r="Z267" s="313"/>
      <c r="AA267" s="313" t="s">
        <v>1029</v>
      </c>
    </row>
    <row r="268" spans="1:27" ht="15" customHeight="1">
      <c r="A268" s="313" t="s">
        <v>254</v>
      </c>
      <c r="B268" s="313" t="s">
        <v>322</v>
      </c>
      <c r="C268" s="313" t="s">
        <v>7</v>
      </c>
      <c r="D268" s="313" t="s">
        <v>337</v>
      </c>
      <c r="E268" s="313" t="s">
        <v>13</v>
      </c>
      <c r="F268" s="313" t="s">
        <v>11</v>
      </c>
      <c r="G268" s="313"/>
      <c r="H268" s="313"/>
      <c r="I268" s="313"/>
      <c r="J268" s="313"/>
      <c r="K268" s="313"/>
      <c r="L268" s="313"/>
      <c r="M268" s="313"/>
      <c r="N268" s="313"/>
      <c r="O268" s="313"/>
      <c r="P268" s="313"/>
      <c r="Q268" s="313"/>
      <c r="R268" s="313">
        <v>24.6</v>
      </c>
      <c r="S268" s="313"/>
      <c r="T268" s="313"/>
      <c r="U268" s="313"/>
      <c r="V268" s="313"/>
      <c r="W268" s="313"/>
      <c r="X268" s="313">
        <v>0</v>
      </c>
      <c r="Y268" s="313">
        <v>500000000</v>
      </c>
      <c r="Z268" s="313"/>
      <c r="AA268" s="313" t="s">
        <v>1029</v>
      </c>
    </row>
    <row r="269" spans="1:27" ht="15" customHeight="1">
      <c r="A269" s="313" t="s">
        <v>254</v>
      </c>
      <c r="B269" s="313" t="s">
        <v>321</v>
      </c>
      <c r="C269" s="313" t="s">
        <v>7</v>
      </c>
      <c r="D269" s="313" t="s">
        <v>337</v>
      </c>
      <c r="E269" s="313" t="s">
        <v>13</v>
      </c>
      <c r="F269" s="313" t="s">
        <v>11</v>
      </c>
      <c r="G269" s="313"/>
      <c r="H269" s="313"/>
      <c r="I269" s="313"/>
      <c r="J269" s="313"/>
      <c r="K269" s="313"/>
      <c r="L269" s="313"/>
      <c r="M269" s="313"/>
      <c r="N269" s="313"/>
      <c r="O269" s="313"/>
      <c r="P269" s="313"/>
      <c r="Q269" s="313"/>
      <c r="R269" s="313">
        <v>24.6</v>
      </c>
      <c r="S269" s="313"/>
      <c r="T269" s="313"/>
      <c r="U269" s="313"/>
      <c r="V269" s="313"/>
      <c r="W269" s="313"/>
      <c r="X269" s="313">
        <v>0</v>
      </c>
      <c r="Y269" s="313">
        <v>500000000</v>
      </c>
      <c r="Z269" s="313"/>
      <c r="AA269" s="313" t="s">
        <v>1029</v>
      </c>
    </row>
    <row r="270" spans="1:27" ht="15" customHeight="1">
      <c r="A270" s="313" t="s">
        <v>256</v>
      </c>
      <c r="B270" s="313" t="s">
        <v>332</v>
      </c>
      <c r="C270" s="313" t="s">
        <v>7</v>
      </c>
      <c r="D270" s="313" t="s">
        <v>337</v>
      </c>
      <c r="E270" s="313" t="s">
        <v>13</v>
      </c>
      <c r="F270" s="313" t="s">
        <v>11</v>
      </c>
      <c r="G270" s="313" t="s">
        <v>757</v>
      </c>
      <c r="H270" s="313" t="s">
        <v>758</v>
      </c>
      <c r="I270" s="313" t="s">
        <v>759</v>
      </c>
      <c r="J270" s="313" t="s">
        <v>760</v>
      </c>
      <c r="K270" s="313" t="s">
        <v>761</v>
      </c>
      <c r="L270" s="313" t="s">
        <v>762</v>
      </c>
      <c r="M270" s="313" t="s">
        <v>763</v>
      </c>
      <c r="N270" s="313"/>
      <c r="O270" s="313" t="s">
        <v>348</v>
      </c>
      <c r="P270" s="313" t="s">
        <v>699</v>
      </c>
      <c r="Q270" s="313" t="s">
        <v>343</v>
      </c>
      <c r="R270" s="313">
        <v>128</v>
      </c>
      <c r="S270" s="313"/>
      <c r="T270" s="313"/>
      <c r="U270" s="313"/>
      <c r="V270" s="313"/>
      <c r="W270" s="313"/>
      <c r="X270" s="313">
        <v>0</v>
      </c>
      <c r="Y270" s="313">
        <v>500000000</v>
      </c>
      <c r="Z270" s="313"/>
      <c r="AA270" s="313" t="s">
        <v>1029</v>
      </c>
    </row>
    <row r="271" spans="1:27" ht="15" customHeight="1">
      <c r="A271" s="313" t="s">
        <v>256</v>
      </c>
      <c r="B271" s="313" t="s">
        <v>319</v>
      </c>
      <c r="C271" s="313" t="s">
        <v>7</v>
      </c>
      <c r="D271" s="313" t="s">
        <v>337</v>
      </c>
      <c r="E271" s="313" t="s">
        <v>13</v>
      </c>
      <c r="F271" s="313" t="s">
        <v>11</v>
      </c>
      <c r="G271" s="313" t="s">
        <v>590</v>
      </c>
      <c r="H271" s="313" t="s">
        <v>700</v>
      </c>
      <c r="I271" s="313" t="s">
        <v>362</v>
      </c>
      <c r="J271" s="313" t="s">
        <v>701</v>
      </c>
      <c r="K271" s="313" t="s">
        <v>702</v>
      </c>
      <c r="L271" s="313" t="s">
        <v>703</v>
      </c>
      <c r="M271" s="313" t="s">
        <v>49</v>
      </c>
      <c r="N271" s="313"/>
      <c r="O271" s="313" t="s">
        <v>348</v>
      </c>
      <c r="P271" s="313" t="s">
        <v>699</v>
      </c>
      <c r="Q271" s="313" t="s">
        <v>343</v>
      </c>
      <c r="R271" s="313">
        <v>57.3</v>
      </c>
      <c r="S271" s="313"/>
      <c r="T271" s="313"/>
      <c r="U271" s="313"/>
      <c r="V271" s="313"/>
      <c r="W271" s="313"/>
      <c r="X271" s="313">
        <v>0</v>
      </c>
      <c r="Y271" s="313">
        <v>500000000</v>
      </c>
      <c r="Z271" s="313"/>
      <c r="AA271" s="313" t="s">
        <v>1029</v>
      </c>
    </row>
    <row r="272" spans="1:27" ht="15" customHeight="1">
      <c r="A272" s="313" t="s">
        <v>256</v>
      </c>
      <c r="B272" s="313" t="s">
        <v>323</v>
      </c>
      <c r="C272" s="313" t="s">
        <v>7</v>
      </c>
      <c r="D272" s="313" t="s">
        <v>337</v>
      </c>
      <c r="E272" s="313" t="s">
        <v>13</v>
      </c>
      <c r="F272" s="313" t="s">
        <v>11</v>
      </c>
      <c r="G272" s="313" t="s">
        <v>590</v>
      </c>
      <c r="H272" s="313" t="s">
        <v>704</v>
      </c>
      <c r="I272" s="313" t="s">
        <v>362</v>
      </c>
      <c r="J272" s="313" t="s">
        <v>701</v>
      </c>
      <c r="K272" s="313" t="s">
        <v>702</v>
      </c>
      <c r="L272" s="313" t="s">
        <v>705</v>
      </c>
      <c r="M272" s="313" t="s">
        <v>49</v>
      </c>
      <c r="N272" s="313"/>
      <c r="O272" s="313" t="s">
        <v>348</v>
      </c>
      <c r="P272" s="313" t="s">
        <v>699</v>
      </c>
      <c r="Q272" s="313" t="s">
        <v>343</v>
      </c>
      <c r="R272" s="313">
        <v>4.91</v>
      </c>
      <c r="S272" s="313"/>
      <c r="T272" s="313"/>
      <c r="U272" s="313"/>
      <c r="V272" s="313"/>
      <c r="W272" s="313"/>
      <c r="X272" s="313">
        <v>0</v>
      </c>
      <c r="Y272" s="313">
        <v>500000000</v>
      </c>
      <c r="Z272" s="313"/>
      <c r="AA272" s="313" t="s">
        <v>1029</v>
      </c>
    </row>
    <row r="273" spans="1:27" ht="15" customHeight="1">
      <c r="A273" s="313" t="s">
        <v>256</v>
      </c>
      <c r="B273" s="313" t="s">
        <v>324</v>
      </c>
      <c r="C273" s="313" t="s">
        <v>7</v>
      </c>
      <c r="D273" s="313" t="s">
        <v>337</v>
      </c>
      <c r="E273" s="313" t="s">
        <v>13</v>
      </c>
      <c r="F273" s="313" t="s">
        <v>11</v>
      </c>
      <c r="G273" s="313" t="s">
        <v>590</v>
      </c>
      <c r="H273" s="313" t="s">
        <v>706</v>
      </c>
      <c r="I273" s="313" t="s">
        <v>362</v>
      </c>
      <c r="J273" s="313" t="s">
        <v>701</v>
      </c>
      <c r="K273" s="313" t="s">
        <v>702</v>
      </c>
      <c r="L273" s="313" t="s">
        <v>707</v>
      </c>
      <c r="M273" s="313" t="s">
        <v>49</v>
      </c>
      <c r="N273" s="313"/>
      <c r="O273" s="313" t="s">
        <v>348</v>
      </c>
      <c r="P273" s="313" t="s">
        <v>699</v>
      </c>
      <c r="Q273" s="313" t="s">
        <v>343</v>
      </c>
      <c r="R273" s="313">
        <v>19.600000000000001</v>
      </c>
      <c r="S273" s="313"/>
      <c r="T273" s="313"/>
      <c r="U273" s="313"/>
      <c r="V273" s="313"/>
      <c r="W273" s="313"/>
      <c r="X273" s="313">
        <v>0</v>
      </c>
      <c r="Y273" s="313">
        <v>500000000</v>
      </c>
      <c r="Z273" s="313"/>
      <c r="AA273" s="313" t="s">
        <v>1029</v>
      </c>
    </row>
    <row r="274" spans="1:27" ht="15" customHeight="1">
      <c r="A274" s="313" t="s">
        <v>256</v>
      </c>
      <c r="B274" s="313" t="s">
        <v>325</v>
      </c>
      <c r="C274" s="313" t="s">
        <v>7</v>
      </c>
      <c r="D274" s="313" t="s">
        <v>337</v>
      </c>
      <c r="E274" s="313" t="s">
        <v>13</v>
      </c>
      <c r="F274" s="313" t="s">
        <v>11</v>
      </c>
      <c r="G274" s="313"/>
      <c r="H274" s="313"/>
      <c r="I274" s="313"/>
      <c r="J274" s="313"/>
      <c r="K274" s="313"/>
      <c r="L274" s="313"/>
      <c r="M274" s="313"/>
      <c r="N274" s="313"/>
      <c r="O274" s="313"/>
      <c r="P274" s="313"/>
      <c r="Q274" s="313"/>
      <c r="R274" s="313">
        <v>0</v>
      </c>
      <c r="S274" s="313"/>
      <c r="T274" s="313"/>
      <c r="U274" s="313"/>
      <c r="V274" s="313"/>
      <c r="W274" s="313"/>
      <c r="X274" s="313">
        <v>0</v>
      </c>
      <c r="Y274" s="313">
        <v>500000000</v>
      </c>
      <c r="Z274" s="313"/>
      <c r="AA274" s="313" t="s">
        <v>1029</v>
      </c>
    </row>
    <row r="275" spans="1:27" ht="15" customHeight="1">
      <c r="A275" s="313" t="s">
        <v>256</v>
      </c>
      <c r="B275" s="313" t="s">
        <v>313</v>
      </c>
      <c r="C275" s="313" t="s">
        <v>7</v>
      </c>
      <c r="D275" s="313" t="s">
        <v>337</v>
      </c>
      <c r="E275" s="313" t="s">
        <v>13</v>
      </c>
      <c r="F275" s="313" t="s">
        <v>11</v>
      </c>
      <c r="G275" s="313"/>
      <c r="H275" s="313"/>
      <c r="I275" s="313"/>
      <c r="J275" s="313"/>
      <c r="K275" s="313"/>
      <c r="L275" s="313"/>
      <c r="M275" s="313"/>
      <c r="N275" s="313"/>
      <c r="O275" s="313"/>
      <c r="P275" s="313"/>
      <c r="Q275" s="313"/>
      <c r="R275" s="313">
        <v>57.3</v>
      </c>
      <c r="S275" s="313"/>
      <c r="T275" s="313"/>
      <c r="U275" s="313"/>
      <c r="V275" s="313"/>
      <c r="W275" s="313"/>
      <c r="X275" s="313">
        <v>0</v>
      </c>
      <c r="Y275" s="313">
        <v>500000000</v>
      </c>
      <c r="Z275" s="313"/>
      <c r="AA275" s="313" t="s">
        <v>1029</v>
      </c>
    </row>
    <row r="276" spans="1:27" ht="15" customHeight="1">
      <c r="A276" s="313" t="s">
        <v>256</v>
      </c>
      <c r="B276" s="313" t="s">
        <v>312</v>
      </c>
      <c r="C276" s="313" t="s">
        <v>7</v>
      </c>
      <c r="D276" s="313" t="s">
        <v>337</v>
      </c>
      <c r="E276" s="313" t="s">
        <v>13</v>
      </c>
      <c r="F276" s="313" t="s">
        <v>11</v>
      </c>
      <c r="G276" s="313"/>
      <c r="H276" s="313"/>
      <c r="I276" s="313"/>
      <c r="J276" s="313"/>
      <c r="K276" s="313"/>
      <c r="L276" s="313"/>
      <c r="M276" s="313"/>
      <c r="N276" s="313"/>
      <c r="O276" s="313"/>
      <c r="P276" s="313"/>
      <c r="Q276" s="313"/>
      <c r="R276" s="313">
        <v>81.900000000000006</v>
      </c>
      <c r="S276" s="313"/>
      <c r="T276" s="313"/>
      <c r="U276" s="313"/>
      <c r="V276" s="313"/>
      <c r="W276" s="313"/>
      <c r="X276" s="313">
        <v>0</v>
      </c>
      <c r="Y276" s="313">
        <v>500000000</v>
      </c>
      <c r="Z276" s="313"/>
      <c r="AA276" s="313" t="s">
        <v>1029</v>
      </c>
    </row>
    <row r="277" spans="1:27" ht="15" customHeight="1">
      <c r="A277" s="313" t="s">
        <v>256</v>
      </c>
      <c r="B277" s="313" t="s">
        <v>322</v>
      </c>
      <c r="C277" s="313" t="s">
        <v>7</v>
      </c>
      <c r="D277" s="313" t="s">
        <v>337</v>
      </c>
      <c r="E277" s="313" t="s">
        <v>13</v>
      </c>
      <c r="F277" s="313" t="s">
        <v>11</v>
      </c>
      <c r="G277" s="313"/>
      <c r="H277" s="313"/>
      <c r="I277" s="313"/>
      <c r="J277" s="313"/>
      <c r="K277" s="313"/>
      <c r="L277" s="313"/>
      <c r="M277" s="313"/>
      <c r="N277" s="313"/>
      <c r="O277" s="313"/>
      <c r="P277" s="313"/>
      <c r="Q277" s="313"/>
      <c r="R277" s="313">
        <v>24.6</v>
      </c>
      <c r="S277" s="313"/>
      <c r="T277" s="313"/>
      <c r="U277" s="313"/>
      <c r="V277" s="313"/>
      <c r="W277" s="313"/>
      <c r="X277" s="313">
        <v>0</v>
      </c>
      <c r="Y277" s="313">
        <v>500000000</v>
      </c>
      <c r="Z277" s="313"/>
      <c r="AA277" s="313" t="s">
        <v>1029</v>
      </c>
    </row>
    <row r="278" spans="1:27" ht="15" customHeight="1">
      <c r="A278" s="313" t="s">
        <v>256</v>
      </c>
      <c r="B278" s="313" t="s">
        <v>321</v>
      </c>
      <c r="C278" s="313" t="s">
        <v>7</v>
      </c>
      <c r="D278" s="313" t="s">
        <v>337</v>
      </c>
      <c r="E278" s="313" t="s">
        <v>13</v>
      </c>
      <c r="F278" s="313" t="s">
        <v>11</v>
      </c>
      <c r="G278" s="313" t="s">
        <v>590</v>
      </c>
      <c r="H278" s="313" t="s">
        <v>994</v>
      </c>
      <c r="I278" s="313" t="s">
        <v>362</v>
      </c>
      <c r="J278" s="313" t="s">
        <v>701</v>
      </c>
      <c r="K278" s="313" t="s">
        <v>702</v>
      </c>
      <c r="L278" s="313" t="s">
        <v>995</v>
      </c>
      <c r="M278" s="313" t="s">
        <v>49</v>
      </c>
      <c r="N278" s="313"/>
      <c r="O278" s="313" t="s">
        <v>348</v>
      </c>
      <c r="P278" s="313" t="s">
        <v>699</v>
      </c>
      <c r="Q278" s="313" t="s">
        <v>343</v>
      </c>
      <c r="R278" s="313">
        <v>24.6</v>
      </c>
      <c r="S278" s="313"/>
      <c r="T278" s="313"/>
      <c r="U278" s="313"/>
      <c r="V278" s="313"/>
      <c r="W278" s="313"/>
      <c r="X278" s="313">
        <v>0</v>
      </c>
      <c r="Y278" s="313">
        <v>500000000</v>
      </c>
      <c r="Z278" s="313"/>
      <c r="AA278" s="313" t="s">
        <v>1029</v>
      </c>
    </row>
    <row r="279" spans="1:27" ht="15" customHeight="1">
      <c r="A279" s="313" t="s">
        <v>258</v>
      </c>
      <c r="B279" s="313" t="s">
        <v>332</v>
      </c>
      <c r="C279" s="313" t="s">
        <v>7</v>
      </c>
      <c r="D279" s="313" t="s">
        <v>337</v>
      </c>
      <c r="E279" s="313" t="s">
        <v>13</v>
      </c>
      <c r="F279" s="313" t="s">
        <v>11</v>
      </c>
      <c r="G279" s="313"/>
      <c r="H279" s="313"/>
      <c r="I279" s="313"/>
      <c r="J279" s="313"/>
      <c r="K279" s="313"/>
      <c r="L279" s="313"/>
      <c r="M279" s="313"/>
      <c r="N279" s="313"/>
      <c r="O279" s="313"/>
      <c r="P279" s="313"/>
      <c r="Q279" s="313"/>
      <c r="R279" s="313">
        <v>355</v>
      </c>
      <c r="S279" s="313"/>
      <c r="T279" s="313"/>
      <c r="U279" s="313"/>
      <c r="V279" s="313"/>
      <c r="W279" s="313"/>
      <c r="X279" s="313">
        <v>0</v>
      </c>
      <c r="Y279" s="313">
        <v>500000000</v>
      </c>
      <c r="Z279" s="313"/>
      <c r="AA279" s="313" t="s">
        <v>1029</v>
      </c>
    </row>
    <row r="280" spans="1:27" ht="15" customHeight="1">
      <c r="A280" s="313" t="s">
        <v>258</v>
      </c>
      <c r="B280" s="313" t="s">
        <v>315</v>
      </c>
      <c r="C280" s="313" t="s">
        <v>7</v>
      </c>
      <c r="D280" s="313" t="s">
        <v>337</v>
      </c>
      <c r="E280" s="313" t="s">
        <v>13</v>
      </c>
      <c r="F280" s="313" t="s">
        <v>11</v>
      </c>
      <c r="G280" s="313"/>
      <c r="H280" s="313"/>
      <c r="I280" s="313"/>
      <c r="J280" s="313"/>
      <c r="K280" s="313"/>
      <c r="L280" s="313"/>
      <c r="M280" s="313"/>
      <c r="N280" s="313"/>
      <c r="O280" s="313"/>
      <c r="P280" s="313"/>
      <c r="Q280" s="313"/>
      <c r="R280" s="313">
        <v>482</v>
      </c>
      <c r="S280" s="313"/>
      <c r="T280" s="313"/>
      <c r="U280" s="313"/>
      <c r="V280" s="313"/>
      <c r="W280" s="313"/>
      <c r="X280" s="313">
        <v>0</v>
      </c>
      <c r="Y280" s="313">
        <v>500000000</v>
      </c>
      <c r="Z280" s="313"/>
      <c r="AA280" s="313" t="s">
        <v>1029</v>
      </c>
    </row>
    <row r="281" spans="1:27" ht="15" customHeight="1">
      <c r="A281" s="313" t="s">
        <v>258</v>
      </c>
      <c r="B281" s="313" t="s">
        <v>314</v>
      </c>
      <c r="C281" s="313" t="s">
        <v>7</v>
      </c>
      <c r="D281" s="313" t="s">
        <v>337</v>
      </c>
      <c r="E281" s="313" t="s">
        <v>13</v>
      </c>
      <c r="F281" s="313" t="s">
        <v>11</v>
      </c>
      <c r="G281" s="313"/>
      <c r="H281" s="313"/>
      <c r="I281" s="313"/>
      <c r="J281" s="313"/>
      <c r="K281" s="313"/>
      <c r="L281" s="313"/>
      <c r="M281" s="313"/>
      <c r="N281" s="313"/>
      <c r="O281" s="313"/>
      <c r="P281" s="313"/>
      <c r="Q281" s="313"/>
      <c r="R281" s="313">
        <v>482</v>
      </c>
      <c r="S281" s="313"/>
      <c r="T281" s="313"/>
      <c r="U281" s="313"/>
      <c r="V281" s="313"/>
      <c r="W281" s="313"/>
      <c r="X281" s="313">
        <v>0</v>
      </c>
      <c r="Y281" s="313">
        <v>500000000</v>
      </c>
      <c r="Z281" s="313"/>
      <c r="AA281" s="313" t="s">
        <v>1029</v>
      </c>
    </row>
    <row r="282" spans="1:27" ht="15" customHeight="1">
      <c r="A282" s="313" t="s">
        <v>258</v>
      </c>
      <c r="B282" s="313" t="s">
        <v>317</v>
      </c>
      <c r="C282" s="313" t="s">
        <v>7</v>
      </c>
      <c r="D282" s="313" t="s">
        <v>337</v>
      </c>
      <c r="E282" s="313" t="s">
        <v>13</v>
      </c>
      <c r="F282" s="313" t="s">
        <v>11</v>
      </c>
      <c r="G282" s="313"/>
      <c r="H282" s="313"/>
      <c r="I282" s="313"/>
      <c r="J282" s="313"/>
      <c r="K282" s="313"/>
      <c r="L282" s="313"/>
      <c r="M282" s="313"/>
      <c r="N282" s="313"/>
      <c r="O282" s="313"/>
      <c r="P282" s="313"/>
      <c r="Q282" s="313"/>
      <c r="R282" s="313">
        <v>316</v>
      </c>
      <c r="S282" s="313"/>
      <c r="T282" s="313"/>
      <c r="U282" s="313"/>
      <c r="V282" s="313"/>
      <c r="W282" s="313"/>
      <c r="X282" s="313">
        <v>0</v>
      </c>
      <c r="Y282" s="313">
        <v>500000000</v>
      </c>
      <c r="Z282" s="313"/>
      <c r="AA282" s="313" t="s">
        <v>1029</v>
      </c>
    </row>
    <row r="283" spans="1:27" ht="15" customHeight="1">
      <c r="A283" s="313" t="s">
        <v>258</v>
      </c>
      <c r="B283" s="313" t="s">
        <v>318</v>
      </c>
      <c r="C283" s="313" t="s">
        <v>7</v>
      </c>
      <c r="D283" s="313" t="s">
        <v>337</v>
      </c>
      <c r="E283" s="313" t="s">
        <v>13</v>
      </c>
      <c r="F283" s="313" t="s">
        <v>11</v>
      </c>
      <c r="G283" s="313"/>
      <c r="H283" s="313"/>
      <c r="I283" s="313"/>
      <c r="J283" s="313"/>
      <c r="K283" s="313"/>
      <c r="L283" s="313"/>
      <c r="M283" s="313"/>
      <c r="N283" s="313"/>
      <c r="O283" s="313"/>
      <c r="P283" s="313"/>
      <c r="Q283" s="313"/>
      <c r="R283" s="313">
        <v>143</v>
      </c>
      <c r="S283" s="313"/>
      <c r="T283" s="313"/>
      <c r="U283" s="313"/>
      <c r="V283" s="313"/>
      <c r="W283" s="313"/>
      <c r="X283" s="313">
        <v>0</v>
      </c>
      <c r="Y283" s="313">
        <v>500000000</v>
      </c>
      <c r="Z283" s="313"/>
      <c r="AA283" s="313" t="s">
        <v>1029</v>
      </c>
    </row>
    <row r="284" spans="1:27" ht="15" customHeight="1">
      <c r="A284" s="313" t="s">
        <v>258</v>
      </c>
      <c r="B284" s="313" t="s">
        <v>313</v>
      </c>
      <c r="C284" s="313" t="s">
        <v>7</v>
      </c>
      <c r="D284" s="313" t="s">
        <v>337</v>
      </c>
      <c r="E284" s="313" t="s">
        <v>13</v>
      </c>
      <c r="F284" s="313" t="s">
        <v>11</v>
      </c>
      <c r="G284" s="313"/>
      <c r="H284" s="313"/>
      <c r="I284" s="313"/>
      <c r="J284" s="313"/>
      <c r="K284" s="313"/>
      <c r="L284" s="313"/>
      <c r="M284" s="313"/>
      <c r="N284" s="313"/>
      <c r="O284" s="313"/>
      <c r="P284" s="313"/>
      <c r="Q284" s="313"/>
      <c r="R284" s="313">
        <v>941</v>
      </c>
      <c r="S284" s="313"/>
      <c r="T284" s="313"/>
      <c r="U284" s="313"/>
      <c r="V284" s="313"/>
      <c r="W284" s="313"/>
      <c r="X284" s="313">
        <v>0</v>
      </c>
      <c r="Y284" s="313">
        <v>500000000</v>
      </c>
      <c r="Z284" s="313"/>
      <c r="AA284" s="313" t="s">
        <v>1029</v>
      </c>
    </row>
    <row r="285" spans="1:27" ht="15" customHeight="1">
      <c r="A285" s="313" t="s">
        <v>258</v>
      </c>
      <c r="B285" s="313" t="s">
        <v>316</v>
      </c>
      <c r="C285" s="313" t="s">
        <v>7</v>
      </c>
      <c r="D285" s="313" t="s">
        <v>337</v>
      </c>
      <c r="E285" s="313" t="s">
        <v>13</v>
      </c>
      <c r="F285" s="313" t="s">
        <v>11</v>
      </c>
      <c r="G285" s="313"/>
      <c r="H285" s="313"/>
      <c r="I285" s="313"/>
      <c r="J285" s="313"/>
      <c r="K285" s="313"/>
      <c r="L285" s="313"/>
      <c r="M285" s="313"/>
      <c r="N285" s="313"/>
      <c r="O285" s="313"/>
      <c r="P285" s="313"/>
      <c r="Q285" s="313"/>
      <c r="R285" s="313">
        <v>459</v>
      </c>
      <c r="S285" s="313"/>
      <c r="T285" s="313"/>
      <c r="U285" s="313"/>
      <c r="V285" s="313"/>
      <c r="W285" s="313"/>
      <c r="X285" s="313">
        <v>0</v>
      </c>
      <c r="Y285" s="313">
        <v>500000000</v>
      </c>
      <c r="Z285" s="313"/>
      <c r="AA285" s="313" t="s">
        <v>1029</v>
      </c>
    </row>
    <row r="286" spans="1:27" ht="15" customHeight="1">
      <c r="A286" s="313" t="s">
        <v>258</v>
      </c>
      <c r="B286" s="313" t="s">
        <v>312</v>
      </c>
      <c r="C286" s="313" t="s">
        <v>7</v>
      </c>
      <c r="D286" s="313" t="s">
        <v>337</v>
      </c>
      <c r="E286" s="313" t="s">
        <v>13</v>
      </c>
      <c r="F286" s="313" t="s">
        <v>11</v>
      </c>
      <c r="G286" s="313"/>
      <c r="H286" s="313"/>
      <c r="I286" s="313"/>
      <c r="J286" s="313"/>
      <c r="K286" s="313"/>
      <c r="L286" s="313"/>
      <c r="M286" s="313"/>
      <c r="N286" s="313"/>
      <c r="O286" s="313"/>
      <c r="P286" s="313"/>
      <c r="Q286" s="313"/>
      <c r="R286" s="313">
        <v>941</v>
      </c>
      <c r="S286" s="313"/>
      <c r="T286" s="313"/>
      <c r="U286" s="313"/>
      <c r="V286" s="313"/>
      <c r="W286" s="313"/>
      <c r="X286" s="313">
        <v>0</v>
      </c>
      <c r="Y286" s="313">
        <v>500000000</v>
      </c>
      <c r="Z286" s="313"/>
      <c r="AA286" s="313" t="s">
        <v>1029</v>
      </c>
    </row>
    <row r="287" spans="1:27" ht="15" customHeight="1">
      <c r="A287" s="313" t="s">
        <v>259</v>
      </c>
      <c r="B287" s="313" t="s">
        <v>332</v>
      </c>
      <c r="C287" s="313" t="s">
        <v>7</v>
      </c>
      <c r="D287" s="313" t="s">
        <v>337</v>
      </c>
      <c r="E287" s="313" t="s">
        <v>13</v>
      </c>
      <c r="F287" s="313" t="s">
        <v>11</v>
      </c>
      <c r="G287" s="313" t="s">
        <v>337</v>
      </c>
      <c r="H287" s="313" t="s">
        <v>369</v>
      </c>
      <c r="I287" s="313" t="s">
        <v>251</v>
      </c>
      <c r="J287" s="313"/>
      <c r="K287" s="313" t="s">
        <v>339</v>
      </c>
      <c r="L287" s="313" t="s">
        <v>370</v>
      </c>
      <c r="M287" s="313" t="s">
        <v>48</v>
      </c>
      <c r="N287" s="313"/>
      <c r="O287" s="313" t="s">
        <v>341</v>
      </c>
      <c r="P287" s="313" t="s">
        <v>342</v>
      </c>
      <c r="Q287" s="313" t="s">
        <v>343</v>
      </c>
      <c r="R287" s="313">
        <v>317</v>
      </c>
      <c r="S287" s="313"/>
      <c r="T287" s="313"/>
      <c r="U287" s="313">
        <v>316.89999999999998</v>
      </c>
      <c r="V287" s="313">
        <v>15.84</v>
      </c>
      <c r="W287" s="313">
        <v>0.1</v>
      </c>
      <c r="X287" s="313">
        <v>0</v>
      </c>
      <c r="Y287" s="313">
        <v>500000000</v>
      </c>
      <c r="Z287" s="313">
        <v>0</v>
      </c>
      <c r="AA287" s="313" t="s">
        <v>1031</v>
      </c>
    </row>
    <row r="288" spans="1:27" ht="15" customHeight="1">
      <c r="A288" s="313" t="s">
        <v>259</v>
      </c>
      <c r="B288" s="313" t="s">
        <v>314</v>
      </c>
      <c r="C288" s="313" t="s">
        <v>7</v>
      </c>
      <c r="D288" s="313" t="s">
        <v>337</v>
      </c>
      <c r="E288" s="313" t="s">
        <v>13</v>
      </c>
      <c r="F288" s="313" t="s">
        <v>11</v>
      </c>
      <c r="G288" s="313" t="s">
        <v>449</v>
      </c>
      <c r="H288" s="313" t="s">
        <v>748</v>
      </c>
      <c r="I288" s="313" t="s">
        <v>251</v>
      </c>
      <c r="J288" s="313" t="s">
        <v>730</v>
      </c>
      <c r="K288" s="313" t="s">
        <v>702</v>
      </c>
      <c r="L288" s="313" t="s">
        <v>749</v>
      </c>
      <c r="M288" s="313" t="s">
        <v>48</v>
      </c>
      <c r="N288" s="313"/>
      <c r="O288" s="313" t="s">
        <v>348</v>
      </c>
      <c r="P288" s="313" t="s">
        <v>699</v>
      </c>
      <c r="Q288" s="313" t="s">
        <v>343</v>
      </c>
      <c r="R288" s="313">
        <v>332</v>
      </c>
      <c r="S288" s="313"/>
      <c r="T288" s="313"/>
      <c r="U288" s="313"/>
      <c r="V288" s="313"/>
      <c r="W288" s="313"/>
      <c r="X288" s="313">
        <v>0</v>
      </c>
      <c r="Y288" s="313">
        <v>500000000</v>
      </c>
      <c r="Z288" s="313"/>
      <c r="AA288" s="313" t="s">
        <v>1029</v>
      </c>
    </row>
    <row r="289" spans="1:27" ht="15" customHeight="1">
      <c r="A289" s="313" t="s">
        <v>259</v>
      </c>
      <c r="B289" s="313" t="s">
        <v>317</v>
      </c>
      <c r="C289" s="313" t="s">
        <v>7</v>
      </c>
      <c r="D289" s="313" t="s">
        <v>337</v>
      </c>
      <c r="E289" s="313" t="s">
        <v>13</v>
      </c>
      <c r="F289" s="313" t="s">
        <v>11</v>
      </c>
      <c r="G289" s="313" t="s">
        <v>449</v>
      </c>
      <c r="H289" s="313" t="s">
        <v>750</v>
      </c>
      <c r="I289" s="313" t="s">
        <v>251</v>
      </c>
      <c r="J289" s="313" t="s">
        <v>730</v>
      </c>
      <c r="K289" s="313" t="s">
        <v>702</v>
      </c>
      <c r="L289" s="313" t="s">
        <v>751</v>
      </c>
      <c r="M289" s="313" t="s">
        <v>48</v>
      </c>
      <c r="N289" s="313"/>
      <c r="O289" s="313" t="s">
        <v>348</v>
      </c>
      <c r="P289" s="313" t="s">
        <v>699</v>
      </c>
      <c r="Q289" s="313" t="s">
        <v>343</v>
      </c>
      <c r="R289" s="313">
        <v>287</v>
      </c>
      <c r="S289" s="313"/>
      <c r="T289" s="313"/>
      <c r="U289" s="313"/>
      <c r="V289" s="313"/>
      <c r="W289" s="313"/>
      <c r="X289" s="313">
        <v>0</v>
      </c>
      <c r="Y289" s="313">
        <v>500000000</v>
      </c>
      <c r="Z289" s="313"/>
      <c r="AA289" s="313" t="s">
        <v>1029</v>
      </c>
    </row>
    <row r="290" spans="1:27" ht="15" customHeight="1">
      <c r="A290" s="313" t="s">
        <v>259</v>
      </c>
      <c r="B290" s="313" t="s">
        <v>318</v>
      </c>
      <c r="C290" s="313" t="s">
        <v>7</v>
      </c>
      <c r="D290" s="313" t="s">
        <v>337</v>
      </c>
      <c r="E290" s="313" t="s">
        <v>13</v>
      </c>
      <c r="F290" s="313" t="s">
        <v>11</v>
      </c>
      <c r="G290" s="313" t="s">
        <v>449</v>
      </c>
      <c r="H290" s="313" t="s">
        <v>752</v>
      </c>
      <c r="I290" s="313" t="s">
        <v>251</v>
      </c>
      <c r="J290" s="313" t="s">
        <v>730</v>
      </c>
      <c r="K290" s="313" t="s">
        <v>702</v>
      </c>
      <c r="L290" s="313" t="s">
        <v>753</v>
      </c>
      <c r="M290" s="313" t="s">
        <v>48</v>
      </c>
      <c r="N290" s="313"/>
      <c r="O290" s="313" t="s">
        <v>348</v>
      </c>
      <c r="P290" s="313" t="s">
        <v>699</v>
      </c>
      <c r="Q290" s="313" t="s">
        <v>343</v>
      </c>
      <c r="R290" s="313">
        <v>76.599999999999994</v>
      </c>
      <c r="S290" s="313"/>
      <c r="T290" s="313"/>
      <c r="U290" s="313"/>
      <c r="V290" s="313"/>
      <c r="W290" s="313"/>
      <c r="X290" s="313">
        <v>0</v>
      </c>
      <c r="Y290" s="313">
        <v>500000000</v>
      </c>
      <c r="Z290" s="313"/>
      <c r="AA290" s="313" t="s">
        <v>1029</v>
      </c>
    </row>
    <row r="291" spans="1:27" ht="15" customHeight="1">
      <c r="A291" s="313" t="s">
        <v>259</v>
      </c>
      <c r="B291" s="313" t="s">
        <v>313</v>
      </c>
      <c r="C291" s="313" t="s">
        <v>7</v>
      </c>
      <c r="D291" s="313" t="s">
        <v>337</v>
      </c>
      <c r="E291" s="313" t="s">
        <v>13</v>
      </c>
      <c r="F291" s="313" t="s">
        <v>11</v>
      </c>
      <c r="G291" s="313"/>
      <c r="H291" s="313"/>
      <c r="I291" s="313"/>
      <c r="J291" s="313"/>
      <c r="K291" s="313"/>
      <c r="L291" s="313"/>
      <c r="M291" s="313"/>
      <c r="N291" s="313"/>
      <c r="O291" s="313"/>
      <c r="P291" s="313"/>
      <c r="Q291" s="313"/>
      <c r="R291" s="313">
        <v>696</v>
      </c>
      <c r="S291" s="313"/>
      <c r="T291" s="313"/>
      <c r="U291" s="313"/>
      <c r="V291" s="313"/>
      <c r="W291" s="313"/>
      <c r="X291" s="313">
        <v>0</v>
      </c>
      <c r="Y291" s="313">
        <v>500000000</v>
      </c>
      <c r="Z291" s="313"/>
      <c r="AA291" s="313" t="s">
        <v>1029</v>
      </c>
    </row>
    <row r="292" spans="1:27" ht="15" customHeight="1">
      <c r="A292" s="313" t="s">
        <v>259</v>
      </c>
      <c r="B292" s="313" t="s">
        <v>316</v>
      </c>
      <c r="C292" s="313" t="s">
        <v>7</v>
      </c>
      <c r="D292" s="313" t="s">
        <v>337</v>
      </c>
      <c r="E292" s="313" t="s">
        <v>13</v>
      </c>
      <c r="F292" s="313" t="s">
        <v>11</v>
      </c>
      <c r="G292" s="313" t="s">
        <v>449</v>
      </c>
      <c r="H292" s="313" t="s">
        <v>750</v>
      </c>
      <c r="I292" s="313" t="s">
        <v>251</v>
      </c>
      <c r="J292" s="313" t="s">
        <v>730</v>
      </c>
      <c r="K292" s="313" t="s">
        <v>702</v>
      </c>
      <c r="L292" s="313" t="s">
        <v>751</v>
      </c>
      <c r="M292" s="313" t="s">
        <v>48</v>
      </c>
      <c r="N292" s="313"/>
      <c r="O292" s="313" t="s">
        <v>348</v>
      </c>
      <c r="P292" s="313" t="s">
        <v>699</v>
      </c>
      <c r="Q292" s="313" t="s">
        <v>343</v>
      </c>
      <c r="R292" s="313">
        <v>364</v>
      </c>
      <c r="S292" s="313"/>
      <c r="T292" s="313"/>
      <c r="U292" s="313"/>
      <c r="V292" s="313"/>
      <c r="W292" s="313"/>
      <c r="X292" s="313">
        <v>0</v>
      </c>
      <c r="Y292" s="313">
        <v>500000000</v>
      </c>
      <c r="Z292" s="313"/>
      <c r="AA292" s="313" t="s">
        <v>1029</v>
      </c>
    </row>
    <row r="293" spans="1:27" ht="15" customHeight="1">
      <c r="A293" s="313" t="s">
        <v>259</v>
      </c>
      <c r="B293" s="313" t="s">
        <v>312</v>
      </c>
      <c r="C293" s="313" t="s">
        <v>7</v>
      </c>
      <c r="D293" s="313" t="s">
        <v>337</v>
      </c>
      <c r="E293" s="313" t="s">
        <v>13</v>
      </c>
      <c r="F293" s="313" t="s">
        <v>11</v>
      </c>
      <c r="G293" s="313"/>
      <c r="H293" s="313"/>
      <c r="I293" s="313"/>
      <c r="J293" s="313"/>
      <c r="K293" s="313"/>
      <c r="L293" s="313"/>
      <c r="M293" s="313"/>
      <c r="N293" s="313"/>
      <c r="O293" s="313"/>
      <c r="P293" s="313"/>
      <c r="Q293" s="313"/>
      <c r="R293" s="313">
        <v>696</v>
      </c>
      <c r="S293" s="313"/>
      <c r="T293" s="313"/>
      <c r="U293" s="313"/>
      <c r="V293" s="313"/>
      <c r="W293" s="313"/>
      <c r="X293" s="313">
        <v>0</v>
      </c>
      <c r="Y293" s="313">
        <v>500000000</v>
      </c>
      <c r="Z293" s="313"/>
      <c r="AA293" s="313" t="s">
        <v>1029</v>
      </c>
    </row>
    <row r="294" spans="1:27" ht="15" customHeight="1">
      <c r="A294" s="313" t="s">
        <v>259</v>
      </c>
      <c r="B294" s="313" t="s">
        <v>315</v>
      </c>
      <c r="C294" s="313" t="s">
        <v>7</v>
      </c>
      <c r="D294" s="313" t="s">
        <v>337</v>
      </c>
      <c r="E294" s="313" t="s">
        <v>13</v>
      </c>
      <c r="F294" s="313" t="s">
        <v>11</v>
      </c>
      <c r="G294" s="313"/>
      <c r="H294" s="313"/>
      <c r="I294" s="313"/>
      <c r="J294" s="313"/>
      <c r="K294" s="313"/>
      <c r="L294" s="313"/>
      <c r="M294" s="313"/>
      <c r="N294" s="313"/>
      <c r="O294" s="313"/>
      <c r="P294" s="313"/>
      <c r="Q294" s="313"/>
      <c r="R294" s="313">
        <v>332</v>
      </c>
      <c r="S294" s="313"/>
      <c r="T294" s="313"/>
      <c r="U294" s="313"/>
      <c r="V294" s="313"/>
      <c r="W294" s="313"/>
      <c r="X294" s="313">
        <v>0</v>
      </c>
      <c r="Y294" s="313">
        <v>500000000</v>
      </c>
      <c r="Z294" s="313"/>
      <c r="AA294" s="313" t="s">
        <v>1029</v>
      </c>
    </row>
    <row r="295" spans="1:27" ht="15" customHeight="1">
      <c r="A295" s="313" t="s">
        <v>260</v>
      </c>
      <c r="B295" s="313" t="s">
        <v>332</v>
      </c>
      <c r="C295" s="313" t="s">
        <v>7</v>
      </c>
      <c r="D295" s="313" t="s">
        <v>337</v>
      </c>
      <c r="E295" s="313" t="s">
        <v>13</v>
      </c>
      <c r="F295" s="313" t="s">
        <v>11</v>
      </c>
      <c r="G295" s="313"/>
      <c r="H295" s="313"/>
      <c r="I295" s="313"/>
      <c r="J295" s="313"/>
      <c r="K295" s="313"/>
      <c r="L295" s="313"/>
      <c r="M295" s="313"/>
      <c r="N295" s="313"/>
      <c r="O295" s="313"/>
      <c r="P295" s="313"/>
      <c r="Q295" s="313"/>
      <c r="R295" s="313">
        <v>144</v>
      </c>
      <c r="S295" s="313">
        <v>0</v>
      </c>
      <c r="T295" s="313">
        <v>317</v>
      </c>
      <c r="U295" s="313"/>
      <c r="V295" s="313"/>
      <c r="W295" s="313"/>
      <c r="X295" s="313">
        <v>0</v>
      </c>
      <c r="Y295" s="313">
        <v>500000000</v>
      </c>
      <c r="Z295" s="313"/>
      <c r="AA295" s="313" t="s">
        <v>1030</v>
      </c>
    </row>
    <row r="296" spans="1:27" ht="15" customHeight="1">
      <c r="A296" s="313" t="s">
        <v>260</v>
      </c>
      <c r="B296" s="313" t="s">
        <v>314</v>
      </c>
      <c r="C296" s="313" t="s">
        <v>7</v>
      </c>
      <c r="D296" s="313" t="s">
        <v>337</v>
      </c>
      <c r="E296" s="313" t="s">
        <v>13</v>
      </c>
      <c r="F296" s="313" t="s">
        <v>11</v>
      </c>
      <c r="G296" s="313"/>
      <c r="H296" s="313"/>
      <c r="I296" s="313"/>
      <c r="J296" s="313"/>
      <c r="K296" s="313"/>
      <c r="L296" s="313"/>
      <c r="M296" s="313"/>
      <c r="N296" s="313"/>
      <c r="O296" s="313"/>
      <c r="P296" s="313"/>
      <c r="Q296" s="313"/>
      <c r="R296" s="313">
        <v>151</v>
      </c>
      <c r="S296" s="313">
        <v>0</v>
      </c>
      <c r="T296" s="313">
        <v>332</v>
      </c>
      <c r="U296" s="313"/>
      <c r="V296" s="313"/>
      <c r="W296" s="313"/>
      <c r="X296" s="313">
        <v>0</v>
      </c>
      <c r="Y296" s="313">
        <v>500000000</v>
      </c>
      <c r="Z296" s="313"/>
      <c r="AA296" s="313" t="s">
        <v>1030</v>
      </c>
    </row>
    <row r="297" spans="1:27" ht="15" customHeight="1">
      <c r="A297" s="313" t="s">
        <v>260</v>
      </c>
      <c r="B297" s="313" t="s">
        <v>317</v>
      </c>
      <c r="C297" s="313" t="s">
        <v>7</v>
      </c>
      <c r="D297" s="313" t="s">
        <v>337</v>
      </c>
      <c r="E297" s="313" t="s">
        <v>13</v>
      </c>
      <c r="F297" s="313" t="s">
        <v>11</v>
      </c>
      <c r="G297" s="313"/>
      <c r="H297" s="313"/>
      <c r="I297" s="313"/>
      <c r="J297" s="313"/>
      <c r="K297" s="313"/>
      <c r="L297" s="313"/>
      <c r="M297" s="313"/>
      <c r="N297" s="313"/>
      <c r="O297" s="313"/>
      <c r="P297" s="313"/>
      <c r="Q297" s="313"/>
      <c r="R297" s="313">
        <v>131</v>
      </c>
      <c r="S297" s="313">
        <v>0</v>
      </c>
      <c r="T297" s="313">
        <v>287</v>
      </c>
      <c r="U297" s="313"/>
      <c r="V297" s="313"/>
      <c r="W297" s="313"/>
      <c r="X297" s="313">
        <v>0</v>
      </c>
      <c r="Y297" s="313">
        <v>500000000</v>
      </c>
      <c r="Z297" s="313"/>
      <c r="AA297" s="313" t="s">
        <v>1030</v>
      </c>
    </row>
    <row r="298" spans="1:27" ht="15" customHeight="1">
      <c r="A298" s="313" t="s">
        <v>260</v>
      </c>
      <c r="B298" s="313" t="s">
        <v>318</v>
      </c>
      <c r="C298" s="313" t="s">
        <v>7</v>
      </c>
      <c r="D298" s="313" t="s">
        <v>337</v>
      </c>
      <c r="E298" s="313" t="s">
        <v>13</v>
      </c>
      <c r="F298" s="313" t="s">
        <v>11</v>
      </c>
      <c r="G298" s="313"/>
      <c r="H298" s="313"/>
      <c r="I298" s="313"/>
      <c r="J298" s="313"/>
      <c r="K298" s="313"/>
      <c r="L298" s="313"/>
      <c r="M298" s="313"/>
      <c r="N298" s="313"/>
      <c r="O298" s="313"/>
      <c r="P298" s="313"/>
      <c r="Q298" s="313"/>
      <c r="R298" s="313">
        <v>34.799999999999997</v>
      </c>
      <c r="S298" s="313">
        <v>0</v>
      </c>
      <c r="T298" s="313">
        <v>76.599999999999994</v>
      </c>
      <c r="U298" s="313"/>
      <c r="V298" s="313"/>
      <c r="W298" s="313"/>
      <c r="X298" s="313">
        <v>0</v>
      </c>
      <c r="Y298" s="313">
        <v>500000000</v>
      </c>
      <c r="Z298" s="313"/>
      <c r="AA298" s="313" t="s">
        <v>1030</v>
      </c>
    </row>
    <row r="299" spans="1:27" ht="15" customHeight="1">
      <c r="A299" s="313" t="s">
        <v>260</v>
      </c>
      <c r="B299" s="313" t="s">
        <v>313</v>
      </c>
      <c r="C299" s="313" t="s">
        <v>7</v>
      </c>
      <c r="D299" s="313" t="s">
        <v>337</v>
      </c>
      <c r="E299" s="313" t="s">
        <v>13</v>
      </c>
      <c r="F299" s="313" t="s">
        <v>11</v>
      </c>
      <c r="G299" s="313"/>
      <c r="H299" s="313"/>
      <c r="I299" s="313"/>
      <c r="J299" s="313"/>
      <c r="K299" s="313"/>
      <c r="L299" s="313"/>
      <c r="M299" s="313"/>
      <c r="N299" s="313"/>
      <c r="O299" s="313"/>
      <c r="P299" s="313"/>
      <c r="Q299" s="313"/>
      <c r="R299" s="313">
        <v>316</v>
      </c>
      <c r="S299" s="313">
        <v>0</v>
      </c>
      <c r="T299" s="313">
        <v>364</v>
      </c>
      <c r="U299" s="313"/>
      <c r="V299" s="313"/>
      <c r="W299" s="313"/>
      <c r="X299" s="313">
        <v>0</v>
      </c>
      <c r="Y299" s="313">
        <v>500000000</v>
      </c>
      <c r="Z299" s="313"/>
      <c r="AA299" s="313" t="s">
        <v>1030</v>
      </c>
    </row>
    <row r="300" spans="1:27" ht="15" customHeight="1">
      <c r="A300" s="313" t="s">
        <v>260</v>
      </c>
      <c r="B300" s="313" t="s">
        <v>316</v>
      </c>
      <c r="C300" s="313" t="s">
        <v>7</v>
      </c>
      <c r="D300" s="313" t="s">
        <v>337</v>
      </c>
      <c r="E300" s="313" t="s">
        <v>13</v>
      </c>
      <c r="F300" s="313" t="s">
        <v>11</v>
      </c>
      <c r="G300" s="313"/>
      <c r="H300" s="313"/>
      <c r="I300" s="313"/>
      <c r="J300" s="313"/>
      <c r="K300" s="313"/>
      <c r="L300" s="313"/>
      <c r="M300" s="313"/>
      <c r="N300" s="313"/>
      <c r="O300" s="313"/>
      <c r="P300" s="313"/>
      <c r="Q300" s="313"/>
      <c r="R300" s="313">
        <v>165</v>
      </c>
      <c r="S300" s="313">
        <v>0</v>
      </c>
      <c r="T300" s="313">
        <v>287</v>
      </c>
      <c r="U300" s="313"/>
      <c r="V300" s="313"/>
      <c r="W300" s="313"/>
      <c r="X300" s="313">
        <v>0</v>
      </c>
      <c r="Y300" s="313">
        <v>500000000</v>
      </c>
      <c r="Z300" s="313"/>
      <c r="AA300" s="313" t="s">
        <v>1030</v>
      </c>
    </row>
    <row r="301" spans="1:27" ht="15" customHeight="1">
      <c r="A301" s="313" t="s">
        <v>260</v>
      </c>
      <c r="B301" s="313" t="s">
        <v>312</v>
      </c>
      <c r="C301" s="313" t="s">
        <v>7</v>
      </c>
      <c r="D301" s="313" t="s">
        <v>337</v>
      </c>
      <c r="E301" s="313" t="s">
        <v>13</v>
      </c>
      <c r="F301" s="313" t="s">
        <v>11</v>
      </c>
      <c r="G301" s="313"/>
      <c r="H301" s="313"/>
      <c r="I301" s="313"/>
      <c r="J301" s="313"/>
      <c r="K301" s="313"/>
      <c r="L301" s="313"/>
      <c r="M301" s="313"/>
      <c r="N301" s="313"/>
      <c r="O301" s="313"/>
      <c r="P301" s="313"/>
      <c r="Q301" s="313"/>
      <c r="R301" s="313">
        <v>316</v>
      </c>
      <c r="S301" s="313">
        <v>0</v>
      </c>
      <c r="T301" s="313">
        <v>364</v>
      </c>
      <c r="U301" s="313"/>
      <c r="V301" s="313"/>
      <c r="W301" s="313"/>
      <c r="X301" s="313">
        <v>0</v>
      </c>
      <c r="Y301" s="313">
        <v>500000000</v>
      </c>
      <c r="Z301" s="313"/>
      <c r="AA301" s="313" t="s">
        <v>1030</v>
      </c>
    </row>
    <row r="302" spans="1:27" ht="15" customHeight="1">
      <c r="A302" s="313" t="s">
        <v>260</v>
      </c>
      <c r="B302" s="313" t="s">
        <v>315</v>
      </c>
      <c r="C302" s="313" t="s">
        <v>7</v>
      </c>
      <c r="D302" s="313" t="s">
        <v>337</v>
      </c>
      <c r="E302" s="313" t="s">
        <v>13</v>
      </c>
      <c r="F302" s="313" t="s">
        <v>11</v>
      </c>
      <c r="G302" s="313"/>
      <c r="H302" s="313"/>
      <c r="I302" s="313"/>
      <c r="J302" s="313"/>
      <c r="K302" s="313"/>
      <c r="L302" s="313"/>
      <c r="M302" s="313"/>
      <c r="N302" s="313"/>
      <c r="O302" s="313"/>
      <c r="P302" s="313"/>
      <c r="Q302" s="313"/>
      <c r="R302" s="313">
        <v>151</v>
      </c>
      <c r="S302" s="313">
        <v>0</v>
      </c>
      <c r="T302" s="313">
        <v>332</v>
      </c>
      <c r="U302" s="313"/>
      <c r="V302" s="313"/>
      <c r="W302" s="313"/>
      <c r="X302" s="313">
        <v>0</v>
      </c>
      <c r="Y302" s="313">
        <v>500000000</v>
      </c>
      <c r="Z302" s="313"/>
      <c r="AA302" s="313" t="s">
        <v>1030</v>
      </c>
    </row>
    <row r="303" spans="1:27" ht="15" customHeight="1">
      <c r="A303" s="313" t="s">
        <v>261</v>
      </c>
      <c r="B303" s="313" t="s">
        <v>332</v>
      </c>
      <c r="C303" s="313" t="s">
        <v>7</v>
      </c>
      <c r="D303" s="313" t="s">
        <v>337</v>
      </c>
      <c r="E303" s="313" t="s">
        <v>13</v>
      </c>
      <c r="F303" s="313" t="s">
        <v>11</v>
      </c>
      <c r="G303" s="313"/>
      <c r="H303" s="313"/>
      <c r="I303" s="313"/>
      <c r="J303" s="313"/>
      <c r="K303" s="313"/>
      <c r="L303" s="313"/>
      <c r="M303" s="313"/>
      <c r="N303" s="313"/>
      <c r="O303" s="313"/>
      <c r="P303" s="313"/>
      <c r="Q303" s="313"/>
      <c r="R303" s="313">
        <v>144</v>
      </c>
      <c r="S303" s="313">
        <v>0</v>
      </c>
      <c r="T303" s="313">
        <v>317</v>
      </c>
      <c r="U303" s="313"/>
      <c r="V303" s="313"/>
      <c r="W303" s="313"/>
      <c r="X303" s="313">
        <v>0</v>
      </c>
      <c r="Y303" s="313">
        <v>500000000</v>
      </c>
      <c r="Z303" s="313"/>
      <c r="AA303" s="313" t="s">
        <v>1030</v>
      </c>
    </row>
    <row r="304" spans="1:27" ht="15" customHeight="1">
      <c r="A304" s="313" t="s">
        <v>261</v>
      </c>
      <c r="B304" s="313" t="s">
        <v>314</v>
      </c>
      <c r="C304" s="313" t="s">
        <v>7</v>
      </c>
      <c r="D304" s="313" t="s">
        <v>337</v>
      </c>
      <c r="E304" s="313" t="s">
        <v>13</v>
      </c>
      <c r="F304" s="313" t="s">
        <v>11</v>
      </c>
      <c r="G304" s="313"/>
      <c r="H304" s="313"/>
      <c r="I304" s="313"/>
      <c r="J304" s="313"/>
      <c r="K304" s="313"/>
      <c r="L304" s="313"/>
      <c r="M304" s="313"/>
      <c r="N304" s="313"/>
      <c r="O304" s="313"/>
      <c r="P304" s="313"/>
      <c r="Q304" s="313"/>
      <c r="R304" s="313">
        <v>151</v>
      </c>
      <c r="S304" s="313">
        <v>0</v>
      </c>
      <c r="T304" s="313">
        <v>332</v>
      </c>
      <c r="U304" s="313"/>
      <c r="V304" s="313"/>
      <c r="W304" s="313"/>
      <c r="X304" s="313">
        <v>0</v>
      </c>
      <c r="Y304" s="313">
        <v>500000000</v>
      </c>
      <c r="Z304" s="313"/>
      <c r="AA304" s="313" t="s">
        <v>1030</v>
      </c>
    </row>
    <row r="305" spans="1:27" ht="15" customHeight="1">
      <c r="A305" s="313" t="s">
        <v>261</v>
      </c>
      <c r="B305" s="313" t="s">
        <v>317</v>
      </c>
      <c r="C305" s="313" t="s">
        <v>7</v>
      </c>
      <c r="D305" s="313" t="s">
        <v>337</v>
      </c>
      <c r="E305" s="313" t="s">
        <v>13</v>
      </c>
      <c r="F305" s="313" t="s">
        <v>11</v>
      </c>
      <c r="G305" s="313"/>
      <c r="H305" s="313"/>
      <c r="I305" s="313"/>
      <c r="J305" s="313"/>
      <c r="K305" s="313"/>
      <c r="L305" s="313"/>
      <c r="M305" s="313"/>
      <c r="N305" s="313"/>
      <c r="O305" s="313"/>
      <c r="P305" s="313"/>
      <c r="Q305" s="313"/>
      <c r="R305" s="313">
        <v>131</v>
      </c>
      <c r="S305" s="313">
        <v>0</v>
      </c>
      <c r="T305" s="313">
        <v>287</v>
      </c>
      <c r="U305" s="313"/>
      <c r="V305" s="313"/>
      <c r="W305" s="313"/>
      <c r="X305" s="313">
        <v>0</v>
      </c>
      <c r="Y305" s="313">
        <v>500000000</v>
      </c>
      <c r="Z305" s="313"/>
      <c r="AA305" s="313" t="s">
        <v>1030</v>
      </c>
    </row>
    <row r="306" spans="1:27" ht="15" customHeight="1">
      <c r="A306" s="313" t="s">
        <v>261</v>
      </c>
      <c r="B306" s="313" t="s">
        <v>318</v>
      </c>
      <c r="C306" s="313" t="s">
        <v>7</v>
      </c>
      <c r="D306" s="313" t="s">
        <v>337</v>
      </c>
      <c r="E306" s="313" t="s">
        <v>13</v>
      </c>
      <c r="F306" s="313" t="s">
        <v>11</v>
      </c>
      <c r="G306" s="313"/>
      <c r="H306" s="313"/>
      <c r="I306" s="313"/>
      <c r="J306" s="313"/>
      <c r="K306" s="313"/>
      <c r="L306" s="313"/>
      <c r="M306" s="313"/>
      <c r="N306" s="313"/>
      <c r="O306" s="313"/>
      <c r="P306" s="313"/>
      <c r="Q306" s="313"/>
      <c r="R306" s="313">
        <v>34.799999999999997</v>
      </c>
      <c r="S306" s="313">
        <v>0</v>
      </c>
      <c r="T306" s="313">
        <v>76.599999999999994</v>
      </c>
      <c r="U306" s="313"/>
      <c r="V306" s="313"/>
      <c r="W306" s="313"/>
      <c r="X306" s="313">
        <v>0</v>
      </c>
      <c r="Y306" s="313">
        <v>500000000</v>
      </c>
      <c r="Z306" s="313"/>
      <c r="AA306" s="313" t="s">
        <v>1030</v>
      </c>
    </row>
    <row r="307" spans="1:27" ht="15" customHeight="1">
      <c r="A307" s="313" t="s">
        <v>261</v>
      </c>
      <c r="B307" s="313" t="s">
        <v>313</v>
      </c>
      <c r="C307" s="313" t="s">
        <v>7</v>
      </c>
      <c r="D307" s="313" t="s">
        <v>337</v>
      </c>
      <c r="E307" s="313" t="s">
        <v>13</v>
      </c>
      <c r="F307" s="313" t="s">
        <v>11</v>
      </c>
      <c r="G307" s="313"/>
      <c r="H307" s="313"/>
      <c r="I307" s="313"/>
      <c r="J307" s="313"/>
      <c r="K307" s="313"/>
      <c r="L307" s="313"/>
      <c r="M307" s="313"/>
      <c r="N307" s="313"/>
      <c r="O307" s="313"/>
      <c r="P307" s="313"/>
      <c r="Q307" s="313"/>
      <c r="R307" s="313">
        <v>316</v>
      </c>
      <c r="S307" s="313">
        <v>0</v>
      </c>
      <c r="T307" s="313">
        <v>364</v>
      </c>
      <c r="U307" s="313"/>
      <c r="V307" s="313"/>
      <c r="W307" s="313"/>
      <c r="X307" s="313">
        <v>0</v>
      </c>
      <c r="Y307" s="313">
        <v>500000000</v>
      </c>
      <c r="Z307" s="313"/>
      <c r="AA307" s="313" t="s">
        <v>1030</v>
      </c>
    </row>
    <row r="308" spans="1:27" ht="15" customHeight="1">
      <c r="A308" s="313" t="s">
        <v>261</v>
      </c>
      <c r="B308" s="313" t="s">
        <v>316</v>
      </c>
      <c r="C308" s="313" t="s">
        <v>7</v>
      </c>
      <c r="D308" s="313" t="s">
        <v>337</v>
      </c>
      <c r="E308" s="313" t="s">
        <v>13</v>
      </c>
      <c r="F308" s="313" t="s">
        <v>11</v>
      </c>
      <c r="G308" s="313"/>
      <c r="H308" s="313"/>
      <c r="I308" s="313"/>
      <c r="J308" s="313"/>
      <c r="K308" s="313"/>
      <c r="L308" s="313"/>
      <c r="M308" s="313"/>
      <c r="N308" s="313"/>
      <c r="O308" s="313"/>
      <c r="P308" s="313"/>
      <c r="Q308" s="313"/>
      <c r="R308" s="313">
        <v>165</v>
      </c>
      <c r="S308" s="313">
        <v>0</v>
      </c>
      <c r="T308" s="313">
        <v>287</v>
      </c>
      <c r="U308" s="313"/>
      <c r="V308" s="313"/>
      <c r="W308" s="313"/>
      <c r="X308" s="313">
        <v>0</v>
      </c>
      <c r="Y308" s="313">
        <v>500000000</v>
      </c>
      <c r="Z308" s="313"/>
      <c r="AA308" s="313" t="s">
        <v>1030</v>
      </c>
    </row>
    <row r="309" spans="1:27" ht="15" customHeight="1">
      <c r="A309" s="313" t="s">
        <v>261</v>
      </c>
      <c r="B309" s="313" t="s">
        <v>312</v>
      </c>
      <c r="C309" s="313" t="s">
        <v>7</v>
      </c>
      <c r="D309" s="313" t="s">
        <v>337</v>
      </c>
      <c r="E309" s="313" t="s">
        <v>13</v>
      </c>
      <c r="F309" s="313" t="s">
        <v>11</v>
      </c>
      <c r="G309" s="313"/>
      <c r="H309" s="313"/>
      <c r="I309" s="313"/>
      <c r="J309" s="313"/>
      <c r="K309" s="313"/>
      <c r="L309" s="313"/>
      <c r="M309" s="313"/>
      <c r="N309" s="313"/>
      <c r="O309" s="313"/>
      <c r="P309" s="313"/>
      <c r="Q309" s="313"/>
      <c r="R309" s="313">
        <v>316</v>
      </c>
      <c r="S309" s="313">
        <v>0</v>
      </c>
      <c r="T309" s="313">
        <v>364</v>
      </c>
      <c r="U309" s="313"/>
      <c r="V309" s="313"/>
      <c r="W309" s="313"/>
      <c r="X309" s="313">
        <v>0</v>
      </c>
      <c r="Y309" s="313">
        <v>500000000</v>
      </c>
      <c r="Z309" s="313"/>
      <c r="AA309" s="313" t="s">
        <v>1030</v>
      </c>
    </row>
    <row r="310" spans="1:27" ht="15" customHeight="1">
      <c r="A310" s="313" t="s">
        <v>261</v>
      </c>
      <c r="B310" s="313" t="s">
        <v>315</v>
      </c>
      <c r="C310" s="313" t="s">
        <v>7</v>
      </c>
      <c r="D310" s="313" t="s">
        <v>337</v>
      </c>
      <c r="E310" s="313" t="s">
        <v>13</v>
      </c>
      <c r="F310" s="313" t="s">
        <v>11</v>
      </c>
      <c r="G310" s="313"/>
      <c r="H310" s="313"/>
      <c r="I310" s="313"/>
      <c r="J310" s="313"/>
      <c r="K310" s="313"/>
      <c r="L310" s="313"/>
      <c r="M310" s="313"/>
      <c r="N310" s="313"/>
      <c r="O310" s="313"/>
      <c r="P310" s="313"/>
      <c r="Q310" s="313"/>
      <c r="R310" s="313">
        <v>151</v>
      </c>
      <c r="S310" s="313">
        <v>0</v>
      </c>
      <c r="T310" s="313">
        <v>332</v>
      </c>
      <c r="U310" s="313"/>
      <c r="V310" s="313"/>
      <c r="W310" s="313"/>
      <c r="X310" s="313">
        <v>0</v>
      </c>
      <c r="Y310" s="313">
        <v>500000000</v>
      </c>
      <c r="Z310" s="313"/>
      <c r="AA310" s="313" t="s">
        <v>1030</v>
      </c>
    </row>
    <row r="311" spans="1:27" ht="15" customHeight="1">
      <c r="A311" s="313" t="s">
        <v>263</v>
      </c>
      <c r="B311" s="313" t="s">
        <v>332</v>
      </c>
      <c r="C311" s="313" t="s">
        <v>7</v>
      </c>
      <c r="D311" s="313" t="s">
        <v>337</v>
      </c>
      <c r="E311" s="313" t="s">
        <v>13</v>
      </c>
      <c r="F311" s="313" t="s">
        <v>11</v>
      </c>
      <c r="G311" s="313"/>
      <c r="H311" s="313"/>
      <c r="I311" s="313"/>
      <c r="J311" s="313"/>
      <c r="K311" s="313"/>
      <c r="L311" s="313"/>
      <c r="M311" s="313"/>
      <c r="N311" s="313"/>
      <c r="O311" s="313"/>
      <c r="P311" s="313"/>
      <c r="Q311" s="313"/>
      <c r="R311" s="313">
        <v>144</v>
      </c>
      <c r="S311" s="313">
        <v>0</v>
      </c>
      <c r="T311" s="313">
        <v>317</v>
      </c>
      <c r="U311" s="313"/>
      <c r="V311" s="313"/>
      <c r="W311" s="313"/>
      <c r="X311" s="313">
        <v>0</v>
      </c>
      <c r="Y311" s="313">
        <v>500000000</v>
      </c>
      <c r="Z311" s="313"/>
      <c r="AA311" s="313" t="s">
        <v>1030</v>
      </c>
    </row>
    <row r="312" spans="1:27" ht="15" customHeight="1">
      <c r="A312" s="313" t="s">
        <v>263</v>
      </c>
      <c r="B312" s="313" t="s">
        <v>314</v>
      </c>
      <c r="C312" s="313" t="s">
        <v>7</v>
      </c>
      <c r="D312" s="313" t="s">
        <v>337</v>
      </c>
      <c r="E312" s="313" t="s">
        <v>13</v>
      </c>
      <c r="F312" s="313" t="s">
        <v>11</v>
      </c>
      <c r="G312" s="313"/>
      <c r="H312" s="313"/>
      <c r="I312" s="313"/>
      <c r="J312" s="313"/>
      <c r="K312" s="313"/>
      <c r="L312" s="313"/>
      <c r="M312" s="313"/>
      <c r="N312" s="313"/>
      <c r="O312" s="313"/>
      <c r="P312" s="313"/>
      <c r="Q312" s="313"/>
      <c r="R312" s="313">
        <v>151</v>
      </c>
      <c r="S312" s="313">
        <v>0</v>
      </c>
      <c r="T312" s="313">
        <v>332</v>
      </c>
      <c r="U312" s="313"/>
      <c r="V312" s="313"/>
      <c r="W312" s="313"/>
      <c r="X312" s="313">
        <v>0</v>
      </c>
      <c r="Y312" s="313">
        <v>500000000</v>
      </c>
      <c r="Z312" s="313"/>
      <c r="AA312" s="313" t="s">
        <v>1030</v>
      </c>
    </row>
    <row r="313" spans="1:27" ht="15" customHeight="1">
      <c r="A313" s="313" t="s">
        <v>263</v>
      </c>
      <c r="B313" s="313" t="s">
        <v>317</v>
      </c>
      <c r="C313" s="313" t="s">
        <v>7</v>
      </c>
      <c r="D313" s="313" t="s">
        <v>337</v>
      </c>
      <c r="E313" s="313" t="s">
        <v>13</v>
      </c>
      <c r="F313" s="313" t="s">
        <v>11</v>
      </c>
      <c r="G313" s="313"/>
      <c r="H313" s="313"/>
      <c r="I313" s="313"/>
      <c r="J313" s="313"/>
      <c r="K313" s="313"/>
      <c r="L313" s="313"/>
      <c r="M313" s="313"/>
      <c r="N313" s="313"/>
      <c r="O313" s="313"/>
      <c r="P313" s="313"/>
      <c r="Q313" s="313"/>
      <c r="R313" s="313">
        <v>131</v>
      </c>
      <c r="S313" s="313">
        <v>0</v>
      </c>
      <c r="T313" s="313">
        <v>287</v>
      </c>
      <c r="U313" s="313"/>
      <c r="V313" s="313"/>
      <c r="W313" s="313"/>
      <c r="X313" s="313">
        <v>0</v>
      </c>
      <c r="Y313" s="313">
        <v>500000000</v>
      </c>
      <c r="Z313" s="313"/>
      <c r="AA313" s="313" t="s">
        <v>1030</v>
      </c>
    </row>
    <row r="314" spans="1:27" ht="15" customHeight="1">
      <c r="A314" s="313" t="s">
        <v>263</v>
      </c>
      <c r="B314" s="313" t="s">
        <v>318</v>
      </c>
      <c r="C314" s="313" t="s">
        <v>7</v>
      </c>
      <c r="D314" s="313" t="s">
        <v>337</v>
      </c>
      <c r="E314" s="313" t="s">
        <v>13</v>
      </c>
      <c r="F314" s="313" t="s">
        <v>11</v>
      </c>
      <c r="G314" s="313"/>
      <c r="H314" s="313"/>
      <c r="I314" s="313"/>
      <c r="J314" s="313"/>
      <c r="K314" s="313"/>
      <c r="L314" s="313"/>
      <c r="M314" s="313"/>
      <c r="N314" s="313"/>
      <c r="O314" s="313"/>
      <c r="P314" s="313"/>
      <c r="Q314" s="313"/>
      <c r="R314" s="313">
        <v>34.799999999999997</v>
      </c>
      <c r="S314" s="313">
        <v>0</v>
      </c>
      <c r="T314" s="313">
        <v>76.599999999999994</v>
      </c>
      <c r="U314" s="313"/>
      <c r="V314" s="313"/>
      <c r="W314" s="313"/>
      <c r="X314" s="313">
        <v>0</v>
      </c>
      <c r="Y314" s="313">
        <v>500000000</v>
      </c>
      <c r="Z314" s="313"/>
      <c r="AA314" s="313" t="s">
        <v>1030</v>
      </c>
    </row>
    <row r="315" spans="1:27" ht="15" customHeight="1">
      <c r="A315" s="313" t="s">
        <v>263</v>
      </c>
      <c r="B315" s="313" t="s">
        <v>313</v>
      </c>
      <c r="C315" s="313" t="s">
        <v>7</v>
      </c>
      <c r="D315" s="313" t="s">
        <v>337</v>
      </c>
      <c r="E315" s="313" t="s">
        <v>13</v>
      </c>
      <c r="F315" s="313" t="s">
        <v>11</v>
      </c>
      <c r="G315" s="313"/>
      <c r="H315" s="313"/>
      <c r="I315" s="313"/>
      <c r="J315" s="313"/>
      <c r="K315" s="313"/>
      <c r="L315" s="313"/>
      <c r="M315" s="313"/>
      <c r="N315" s="313"/>
      <c r="O315" s="313"/>
      <c r="P315" s="313"/>
      <c r="Q315" s="313"/>
      <c r="R315" s="313">
        <v>316</v>
      </c>
      <c r="S315" s="313">
        <v>0</v>
      </c>
      <c r="T315" s="313">
        <v>364</v>
      </c>
      <c r="U315" s="313"/>
      <c r="V315" s="313"/>
      <c r="W315" s="313"/>
      <c r="X315" s="313">
        <v>0</v>
      </c>
      <c r="Y315" s="313">
        <v>500000000</v>
      </c>
      <c r="Z315" s="313"/>
      <c r="AA315" s="313" t="s">
        <v>1030</v>
      </c>
    </row>
    <row r="316" spans="1:27" ht="15" customHeight="1">
      <c r="A316" s="313" t="s">
        <v>263</v>
      </c>
      <c r="B316" s="313" t="s">
        <v>316</v>
      </c>
      <c r="C316" s="313" t="s">
        <v>7</v>
      </c>
      <c r="D316" s="313" t="s">
        <v>337</v>
      </c>
      <c r="E316" s="313" t="s">
        <v>13</v>
      </c>
      <c r="F316" s="313" t="s">
        <v>11</v>
      </c>
      <c r="G316" s="313"/>
      <c r="H316" s="313"/>
      <c r="I316" s="313"/>
      <c r="J316" s="313"/>
      <c r="K316" s="313"/>
      <c r="L316" s="313"/>
      <c r="M316" s="313"/>
      <c r="N316" s="313"/>
      <c r="O316" s="313"/>
      <c r="P316" s="313"/>
      <c r="Q316" s="313"/>
      <c r="R316" s="313">
        <v>165</v>
      </c>
      <c r="S316" s="313">
        <v>0</v>
      </c>
      <c r="T316" s="313">
        <v>287</v>
      </c>
      <c r="U316" s="313"/>
      <c r="V316" s="313"/>
      <c r="W316" s="313"/>
      <c r="X316" s="313">
        <v>0</v>
      </c>
      <c r="Y316" s="313">
        <v>500000000</v>
      </c>
      <c r="Z316" s="313"/>
      <c r="AA316" s="313" t="s">
        <v>1030</v>
      </c>
    </row>
    <row r="317" spans="1:27" ht="15" customHeight="1">
      <c r="A317" s="313" t="s">
        <v>263</v>
      </c>
      <c r="B317" s="313" t="s">
        <v>312</v>
      </c>
      <c r="C317" s="313" t="s">
        <v>7</v>
      </c>
      <c r="D317" s="313" t="s">
        <v>337</v>
      </c>
      <c r="E317" s="313" t="s">
        <v>13</v>
      </c>
      <c r="F317" s="313" t="s">
        <v>11</v>
      </c>
      <c r="G317" s="313"/>
      <c r="H317" s="313"/>
      <c r="I317" s="313"/>
      <c r="J317" s="313"/>
      <c r="K317" s="313"/>
      <c r="L317" s="313"/>
      <c r="M317" s="313"/>
      <c r="N317" s="313"/>
      <c r="O317" s="313"/>
      <c r="P317" s="313"/>
      <c r="Q317" s="313"/>
      <c r="R317" s="313">
        <v>316</v>
      </c>
      <c r="S317" s="313">
        <v>0</v>
      </c>
      <c r="T317" s="313">
        <v>364</v>
      </c>
      <c r="U317" s="313"/>
      <c r="V317" s="313"/>
      <c r="W317" s="313"/>
      <c r="X317" s="313">
        <v>0</v>
      </c>
      <c r="Y317" s="313">
        <v>500000000</v>
      </c>
      <c r="Z317" s="313"/>
      <c r="AA317" s="313" t="s">
        <v>1030</v>
      </c>
    </row>
    <row r="318" spans="1:27" ht="15" customHeight="1">
      <c r="A318" s="313" t="s">
        <v>263</v>
      </c>
      <c r="B318" s="313" t="s">
        <v>315</v>
      </c>
      <c r="C318" s="313" t="s">
        <v>7</v>
      </c>
      <c r="D318" s="313" t="s">
        <v>337</v>
      </c>
      <c r="E318" s="313" t="s">
        <v>13</v>
      </c>
      <c r="F318" s="313" t="s">
        <v>11</v>
      </c>
      <c r="G318" s="313"/>
      <c r="H318" s="313"/>
      <c r="I318" s="313"/>
      <c r="J318" s="313"/>
      <c r="K318" s="313"/>
      <c r="L318" s="313"/>
      <c r="M318" s="313"/>
      <c r="N318" s="313"/>
      <c r="O318" s="313"/>
      <c r="P318" s="313"/>
      <c r="Q318" s="313"/>
      <c r="R318" s="313">
        <v>151</v>
      </c>
      <c r="S318" s="313">
        <v>0</v>
      </c>
      <c r="T318" s="313">
        <v>332</v>
      </c>
      <c r="U318" s="313"/>
      <c r="V318" s="313"/>
      <c r="W318" s="313"/>
      <c r="X318" s="313">
        <v>0</v>
      </c>
      <c r="Y318" s="313">
        <v>500000000</v>
      </c>
      <c r="Z318" s="313"/>
      <c r="AA318" s="313" t="s">
        <v>1030</v>
      </c>
    </row>
    <row r="319" spans="1:27" ht="15" customHeight="1">
      <c r="A319" s="313" t="s">
        <v>265</v>
      </c>
      <c r="B319" s="313" t="s">
        <v>332</v>
      </c>
      <c r="C319" s="313" t="s">
        <v>7</v>
      </c>
      <c r="D319" s="313" t="s">
        <v>337</v>
      </c>
      <c r="E319" s="313" t="s">
        <v>13</v>
      </c>
      <c r="F319" s="313" t="s">
        <v>11</v>
      </c>
      <c r="G319" s="313"/>
      <c r="H319" s="313"/>
      <c r="I319" s="313"/>
      <c r="J319" s="313"/>
      <c r="K319" s="313"/>
      <c r="L319" s="313"/>
      <c r="M319" s="313"/>
      <c r="N319" s="313"/>
      <c r="O319" s="313"/>
      <c r="P319" s="313"/>
      <c r="Q319" s="313"/>
      <c r="R319" s="313">
        <v>173</v>
      </c>
      <c r="S319" s="313">
        <v>0</v>
      </c>
      <c r="T319" s="313">
        <v>317</v>
      </c>
      <c r="U319" s="313"/>
      <c r="V319" s="313"/>
      <c r="W319" s="313"/>
      <c r="X319" s="313">
        <v>0</v>
      </c>
      <c r="Y319" s="313">
        <v>500000000</v>
      </c>
      <c r="Z319" s="313"/>
      <c r="AA319" s="313" t="s">
        <v>1030</v>
      </c>
    </row>
    <row r="320" spans="1:27" ht="15" customHeight="1">
      <c r="A320" s="313" t="s">
        <v>265</v>
      </c>
      <c r="B320" s="313" t="s">
        <v>314</v>
      </c>
      <c r="C320" s="313" t="s">
        <v>7</v>
      </c>
      <c r="D320" s="313" t="s">
        <v>337</v>
      </c>
      <c r="E320" s="313" t="s">
        <v>13</v>
      </c>
      <c r="F320" s="313" t="s">
        <v>11</v>
      </c>
      <c r="G320" s="313"/>
      <c r="H320" s="313"/>
      <c r="I320" s="313"/>
      <c r="J320" s="313"/>
      <c r="K320" s="313"/>
      <c r="L320" s="313"/>
      <c r="M320" s="313"/>
      <c r="N320" s="313"/>
      <c r="O320" s="313"/>
      <c r="P320" s="313"/>
      <c r="Q320" s="313"/>
      <c r="R320" s="313">
        <v>181</v>
      </c>
      <c r="S320" s="313">
        <v>0</v>
      </c>
      <c r="T320" s="313">
        <v>332</v>
      </c>
      <c r="U320" s="313"/>
      <c r="V320" s="313"/>
      <c r="W320" s="313"/>
      <c r="X320" s="313">
        <v>0</v>
      </c>
      <c r="Y320" s="313">
        <v>500000000</v>
      </c>
      <c r="Z320" s="313"/>
      <c r="AA320" s="313" t="s">
        <v>1030</v>
      </c>
    </row>
    <row r="321" spans="1:27" ht="15" customHeight="1">
      <c r="A321" s="313" t="s">
        <v>265</v>
      </c>
      <c r="B321" s="313" t="s">
        <v>317</v>
      </c>
      <c r="C321" s="313" t="s">
        <v>7</v>
      </c>
      <c r="D321" s="313" t="s">
        <v>337</v>
      </c>
      <c r="E321" s="313" t="s">
        <v>13</v>
      </c>
      <c r="F321" s="313" t="s">
        <v>11</v>
      </c>
      <c r="G321" s="313"/>
      <c r="H321" s="313"/>
      <c r="I321" s="313"/>
      <c r="J321" s="313"/>
      <c r="K321" s="313"/>
      <c r="L321" s="313"/>
      <c r="M321" s="313"/>
      <c r="N321" s="313"/>
      <c r="O321" s="313"/>
      <c r="P321" s="313"/>
      <c r="Q321" s="313"/>
      <c r="R321" s="313">
        <v>157</v>
      </c>
      <c r="S321" s="313">
        <v>0</v>
      </c>
      <c r="T321" s="313">
        <v>287</v>
      </c>
      <c r="U321" s="313"/>
      <c r="V321" s="313"/>
      <c r="W321" s="313"/>
      <c r="X321" s="313">
        <v>0</v>
      </c>
      <c r="Y321" s="313">
        <v>500000000</v>
      </c>
      <c r="Z321" s="313"/>
      <c r="AA321" s="313" t="s">
        <v>1030</v>
      </c>
    </row>
    <row r="322" spans="1:27" ht="15" customHeight="1">
      <c r="A322" s="313" t="s">
        <v>265</v>
      </c>
      <c r="B322" s="313" t="s">
        <v>318</v>
      </c>
      <c r="C322" s="313" t="s">
        <v>7</v>
      </c>
      <c r="D322" s="313" t="s">
        <v>337</v>
      </c>
      <c r="E322" s="313" t="s">
        <v>13</v>
      </c>
      <c r="F322" s="313" t="s">
        <v>11</v>
      </c>
      <c r="G322" s="313"/>
      <c r="H322" s="313"/>
      <c r="I322" s="313"/>
      <c r="J322" s="313"/>
      <c r="K322" s="313"/>
      <c r="L322" s="313"/>
      <c r="M322" s="313"/>
      <c r="N322" s="313"/>
      <c r="O322" s="313"/>
      <c r="P322" s="313"/>
      <c r="Q322" s="313"/>
      <c r="R322" s="313">
        <v>41.8</v>
      </c>
      <c r="S322" s="313">
        <v>0</v>
      </c>
      <c r="T322" s="313">
        <v>76.599999999999994</v>
      </c>
      <c r="U322" s="313"/>
      <c r="V322" s="313"/>
      <c r="W322" s="313"/>
      <c r="X322" s="313">
        <v>0</v>
      </c>
      <c r="Y322" s="313">
        <v>500000000</v>
      </c>
      <c r="Z322" s="313"/>
      <c r="AA322" s="313" t="s">
        <v>1030</v>
      </c>
    </row>
    <row r="323" spans="1:27" ht="15" customHeight="1">
      <c r="A323" s="313" t="s">
        <v>265</v>
      </c>
      <c r="B323" s="313" t="s">
        <v>313</v>
      </c>
      <c r="C323" s="313" t="s">
        <v>7</v>
      </c>
      <c r="D323" s="313" t="s">
        <v>337</v>
      </c>
      <c r="E323" s="313" t="s">
        <v>13</v>
      </c>
      <c r="F323" s="313" t="s">
        <v>11</v>
      </c>
      <c r="G323" s="313"/>
      <c r="H323" s="313"/>
      <c r="I323" s="313"/>
      <c r="J323" s="313"/>
      <c r="K323" s="313"/>
      <c r="L323" s="313"/>
      <c r="M323" s="313"/>
      <c r="N323" s="313"/>
      <c r="O323" s="313"/>
      <c r="P323" s="313"/>
      <c r="Q323" s="313"/>
      <c r="R323" s="313">
        <v>380</v>
      </c>
      <c r="S323" s="313">
        <v>0</v>
      </c>
      <c r="T323" s="313">
        <v>364</v>
      </c>
      <c r="U323" s="313"/>
      <c r="V323" s="313"/>
      <c r="W323" s="313"/>
      <c r="X323" s="313">
        <v>0</v>
      </c>
      <c r="Y323" s="313">
        <v>500000000</v>
      </c>
      <c r="Z323" s="313"/>
      <c r="AA323" s="313" t="s">
        <v>1030</v>
      </c>
    </row>
    <row r="324" spans="1:27" ht="15" customHeight="1">
      <c r="A324" s="313" t="s">
        <v>265</v>
      </c>
      <c r="B324" s="313" t="s">
        <v>316</v>
      </c>
      <c r="C324" s="313" t="s">
        <v>7</v>
      </c>
      <c r="D324" s="313" t="s">
        <v>337</v>
      </c>
      <c r="E324" s="313" t="s">
        <v>13</v>
      </c>
      <c r="F324" s="313" t="s">
        <v>11</v>
      </c>
      <c r="G324" s="313"/>
      <c r="H324" s="313"/>
      <c r="I324" s="313"/>
      <c r="J324" s="313"/>
      <c r="K324" s="313"/>
      <c r="L324" s="313"/>
      <c r="M324" s="313"/>
      <c r="N324" s="313"/>
      <c r="O324" s="313"/>
      <c r="P324" s="313"/>
      <c r="Q324" s="313"/>
      <c r="R324" s="313">
        <v>198</v>
      </c>
      <c r="S324" s="313">
        <v>0</v>
      </c>
      <c r="T324" s="313">
        <v>287</v>
      </c>
      <c r="U324" s="313"/>
      <c r="V324" s="313"/>
      <c r="W324" s="313"/>
      <c r="X324" s="313">
        <v>0</v>
      </c>
      <c r="Y324" s="313">
        <v>500000000</v>
      </c>
      <c r="Z324" s="313"/>
      <c r="AA324" s="313" t="s">
        <v>1030</v>
      </c>
    </row>
    <row r="325" spans="1:27" ht="15" customHeight="1">
      <c r="A325" s="313" t="s">
        <v>265</v>
      </c>
      <c r="B325" s="313" t="s">
        <v>312</v>
      </c>
      <c r="C325" s="313" t="s">
        <v>7</v>
      </c>
      <c r="D325" s="313" t="s">
        <v>337</v>
      </c>
      <c r="E325" s="313" t="s">
        <v>13</v>
      </c>
      <c r="F325" s="313" t="s">
        <v>11</v>
      </c>
      <c r="G325" s="313"/>
      <c r="H325" s="313"/>
      <c r="I325" s="313"/>
      <c r="J325" s="313"/>
      <c r="K325" s="313"/>
      <c r="L325" s="313"/>
      <c r="M325" s="313"/>
      <c r="N325" s="313"/>
      <c r="O325" s="313"/>
      <c r="P325" s="313"/>
      <c r="Q325" s="313"/>
      <c r="R325" s="313">
        <v>380</v>
      </c>
      <c r="S325" s="313">
        <v>0</v>
      </c>
      <c r="T325" s="313">
        <v>364</v>
      </c>
      <c r="U325" s="313"/>
      <c r="V325" s="313"/>
      <c r="W325" s="313"/>
      <c r="X325" s="313">
        <v>0</v>
      </c>
      <c r="Y325" s="313">
        <v>500000000</v>
      </c>
      <c r="Z325" s="313"/>
      <c r="AA325" s="313" t="s">
        <v>1030</v>
      </c>
    </row>
    <row r="326" spans="1:27" ht="15" customHeight="1">
      <c r="A326" s="313" t="s">
        <v>265</v>
      </c>
      <c r="B326" s="313" t="s">
        <v>315</v>
      </c>
      <c r="C326" s="313" t="s">
        <v>7</v>
      </c>
      <c r="D326" s="313" t="s">
        <v>337</v>
      </c>
      <c r="E326" s="313" t="s">
        <v>13</v>
      </c>
      <c r="F326" s="313" t="s">
        <v>11</v>
      </c>
      <c r="G326" s="313"/>
      <c r="H326" s="313"/>
      <c r="I326" s="313"/>
      <c r="J326" s="313"/>
      <c r="K326" s="313"/>
      <c r="L326" s="313"/>
      <c r="M326" s="313"/>
      <c r="N326" s="313"/>
      <c r="O326" s="313"/>
      <c r="P326" s="313"/>
      <c r="Q326" s="313"/>
      <c r="R326" s="313">
        <v>181</v>
      </c>
      <c r="S326" s="313">
        <v>0</v>
      </c>
      <c r="T326" s="313">
        <v>332</v>
      </c>
      <c r="U326" s="313"/>
      <c r="V326" s="313"/>
      <c r="W326" s="313"/>
      <c r="X326" s="313">
        <v>0</v>
      </c>
      <c r="Y326" s="313">
        <v>500000000</v>
      </c>
      <c r="Z326" s="313"/>
      <c r="AA326" s="313" t="s">
        <v>1030</v>
      </c>
    </row>
    <row r="327" spans="1:27" ht="15" customHeight="1">
      <c r="A327" s="313" t="s">
        <v>266</v>
      </c>
      <c r="B327" s="313" t="s">
        <v>332</v>
      </c>
      <c r="C327" s="313" t="s">
        <v>7</v>
      </c>
      <c r="D327" s="313" t="s">
        <v>337</v>
      </c>
      <c r="E327" s="313" t="s">
        <v>13</v>
      </c>
      <c r="F327" s="313" t="s">
        <v>11</v>
      </c>
      <c r="G327" s="313"/>
      <c r="H327" s="313"/>
      <c r="I327" s="313"/>
      <c r="J327" s="313"/>
      <c r="K327" s="313"/>
      <c r="L327" s="313"/>
      <c r="M327" s="313"/>
      <c r="N327" s="313"/>
      <c r="O327" s="313"/>
      <c r="P327" s="313"/>
      <c r="Q327" s="313"/>
      <c r="R327" s="313">
        <v>173</v>
      </c>
      <c r="S327" s="313">
        <v>0</v>
      </c>
      <c r="T327" s="313">
        <v>317</v>
      </c>
      <c r="U327" s="313"/>
      <c r="V327" s="313"/>
      <c r="W327" s="313"/>
      <c r="X327" s="313">
        <v>0</v>
      </c>
      <c r="Y327" s="313">
        <v>500000000</v>
      </c>
      <c r="Z327" s="313"/>
      <c r="AA327" s="313" t="s">
        <v>1030</v>
      </c>
    </row>
    <row r="328" spans="1:27" ht="15" customHeight="1">
      <c r="A328" s="313" t="s">
        <v>266</v>
      </c>
      <c r="B328" s="313" t="s">
        <v>314</v>
      </c>
      <c r="C328" s="313" t="s">
        <v>7</v>
      </c>
      <c r="D328" s="313" t="s">
        <v>337</v>
      </c>
      <c r="E328" s="313" t="s">
        <v>13</v>
      </c>
      <c r="F328" s="313" t="s">
        <v>11</v>
      </c>
      <c r="G328" s="313"/>
      <c r="H328" s="313"/>
      <c r="I328" s="313"/>
      <c r="J328" s="313"/>
      <c r="K328" s="313"/>
      <c r="L328" s="313"/>
      <c r="M328" s="313"/>
      <c r="N328" s="313"/>
      <c r="O328" s="313"/>
      <c r="P328" s="313"/>
      <c r="Q328" s="313"/>
      <c r="R328" s="313">
        <v>181</v>
      </c>
      <c r="S328" s="313">
        <v>0</v>
      </c>
      <c r="T328" s="313">
        <v>332</v>
      </c>
      <c r="U328" s="313"/>
      <c r="V328" s="313"/>
      <c r="W328" s="313"/>
      <c r="X328" s="313">
        <v>0</v>
      </c>
      <c r="Y328" s="313">
        <v>500000000</v>
      </c>
      <c r="Z328" s="313"/>
      <c r="AA328" s="313" t="s">
        <v>1030</v>
      </c>
    </row>
    <row r="329" spans="1:27" ht="15" customHeight="1">
      <c r="A329" s="313" t="s">
        <v>266</v>
      </c>
      <c r="B329" s="313" t="s">
        <v>317</v>
      </c>
      <c r="C329" s="313" t="s">
        <v>7</v>
      </c>
      <c r="D329" s="313" t="s">
        <v>337</v>
      </c>
      <c r="E329" s="313" t="s">
        <v>13</v>
      </c>
      <c r="F329" s="313" t="s">
        <v>11</v>
      </c>
      <c r="G329" s="313"/>
      <c r="H329" s="313"/>
      <c r="I329" s="313"/>
      <c r="J329" s="313"/>
      <c r="K329" s="313"/>
      <c r="L329" s="313"/>
      <c r="M329" s="313"/>
      <c r="N329" s="313"/>
      <c r="O329" s="313"/>
      <c r="P329" s="313"/>
      <c r="Q329" s="313"/>
      <c r="R329" s="313">
        <v>157</v>
      </c>
      <c r="S329" s="313">
        <v>0</v>
      </c>
      <c r="T329" s="313">
        <v>287</v>
      </c>
      <c r="U329" s="313"/>
      <c r="V329" s="313"/>
      <c r="W329" s="313"/>
      <c r="X329" s="313">
        <v>0</v>
      </c>
      <c r="Y329" s="313">
        <v>500000000</v>
      </c>
      <c r="Z329" s="313"/>
      <c r="AA329" s="313" t="s">
        <v>1030</v>
      </c>
    </row>
    <row r="330" spans="1:27" ht="15" customHeight="1">
      <c r="A330" s="313" t="s">
        <v>266</v>
      </c>
      <c r="B330" s="313" t="s">
        <v>318</v>
      </c>
      <c r="C330" s="313" t="s">
        <v>7</v>
      </c>
      <c r="D330" s="313" t="s">
        <v>337</v>
      </c>
      <c r="E330" s="313" t="s">
        <v>13</v>
      </c>
      <c r="F330" s="313" t="s">
        <v>11</v>
      </c>
      <c r="G330" s="313"/>
      <c r="H330" s="313"/>
      <c r="I330" s="313"/>
      <c r="J330" s="313"/>
      <c r="K330" s="313"/>
      <c r="L330" s="313"/>
      <c r="M330" s="313"/>
      <c r="N330" s="313"/>
      <c r="O330" s="313"/>
      <c r="P330" s="313"/>
      <c r="Q330" s="313"/>
      <c r="R330" s="313">
        <v>41.8</v>
      </c>
      <c r="S330" s="313">
        <v>0</v>
      </c>
      <c r="T330" s="313">
        <v>76.599999999999994</v>
      </c>
      <c r="U330" s="313"/>
      <c r="V330" s="313"/>
      <c r="W330" s="313"/>
      <c r="X330" s="313">
        <v>0</v>
      </c>
      <c r="Y330" s="313">
        <v>500000000</v>
      </c>
      <c r="Z330" s="313"/>
      <c r="AA330" s="313" t="s">
        <v>1030</v>
      </c>
    </row>
    <row r="331" spans="1:27" ht="15" customHeight="1">
      <c r="A331" s="313" t="s">
        <v>266</v>
      </c>
      <c r="B331" s="313" t="s">
        <v>313</v>
      </c>
      <c r="C331" s="313" t="s">
        <v>7</v>
      </c>
      <c r="D331" s="313" t="s">
        <v>337</v>
      </c>
      <c r="E331" s="313" t="s">
        <v>13</v>
      </c>
      <c r="F331" s="313" t="s">
        <v>11</v>
      </c>
      <c r="G331" s="313"/>
      <c r="H331" s="313"/>
      <c r="I331" s="313"/>
      <c r="J331" s="313"/>
      <c r="K331" s="313"/>
      <c r="L331" s="313"/>
      <c r="M331" s="313"/>
      <c r="N331" s="313"/>
      <c r="O331" s="313"/>
      <c r="P331" s="313"/>
      <c r="Q331" s="313"/>
      <c r="R331" s="313">
        <v>380</v>
      </c>
      <c r="S331" s="313">
        <v>0</v>
      </c>
      <c r="T331" s="313">
        <v>364</v>
      </c>
      <c r="U331" s="313"/>
      <c r="V331" s="313"/>
      <c r="W331" s="313"/>
      <c r="X331" s="313">
        <v>0</v>
      </c>
      <c r="Y331" s="313">
        <v>500000000</v>
      </c>
      <c r="Z331" s="313"/>
      <c r="AA331" s="313" t="s">
        <v>1030</v>
      </c>
    </row>
    <row r="332" spans="1:27" ht="15" customHeight="1">
      <c r="A332" s="313" t="s">
        <v>266</v>
      </c>
      <c r="B332" s="313" t="s">
        <v>316</v>
      </c>
      <c r="C332" s="313" t="s">
        <v>7</v>
      </c>
      <c r="D332" s="313" t="s">
        <v>337</v>
      </c>
      <c r="E332" s="313" t="s">
        <v>13</v>
      </c>
      <c r="F332" s="313" t="s">
        <v>11</v>
      </c>
      <c r="G332" s="313"/>
      <c r="H332" s="313"/>
      <c r="I332" s="313"/>
      <c r="J332" s="313"/>
      <c r="K332" s="313"/>
      <c r="L332" s="313"/>
      <c r="M332" s="313"/>
      <c r="N332" s="313"/>
      <c r="O332" s="313"/>
      <c r="P332" s="313"/>
      <c r="Q332" s="313"/>
      <c r="R332" s="313">
        <v>198</v>
      </c>
      <c r="S332" s="313">
        <v>0</v>
      </c>
      <c r="T332" s="313">
        <v>287</v>
      </c>
      <c r="U332" s="313"/>
      <c r="V332" s="313"/>
      <c r="W332" s="313"/>
      <c r="X332" s="313">
        <v>0</v>
      </c>
      <c r="Y332" s="313">
        <v>500000000</v>
      </c>
      <c r="Z332" s="313"/>
      <c r="AA332" s="313" t="s">
        <v>1030</v>
      </c>
    </row>
    <row r="333" spans="1:27" ht="15" customHeight="1">
      <c r="A333" s="313" t="s">
        <v>266</v>
      </c>
      <c r="B333" s="313" t="s">
        <v>312</v>
      </c>
      <c r="C333" s="313" t="s">
        <v>7</v>
      </c>
      <c r="D333" s="313" t="s">
        <v>337</v>
      </c>
      <c r="E333" s="313" t="s">
        <v>13</v>
      </c>
      <c r="F333" s="313" t="s">
        <v>11</v>
      </c>
      <c r="G333" s="313"/>
      <c r="H333" s="313"/>
      <c r="I333" s="313"/>
      <c r="J333" s="313"/>
      <c r="K333" s="313"/>
      <c r="L333" s="313"/>
      <c r="M333" s="313"/>
      <c r="N333" s="313"/>
      <c r="O333" s="313"/>
      <c r="P333" s="313"/>
      <c r="Q333" s="313"/>
      <c r="R333" s="313">
        <v>380</v>
      </c>
      <c r="S333" s="313">
        <v>0</v>
      </c>
      <c r="T333" s="313">
        <v>364</v>
      </c>
      <c r="U333" s="313"/>
      <c r="V333" s="313"/>
      <c r="W333" s="313"/>
      <c r="X333" s="313">
        <v>0</v>
      </c>
      <c r="Y333" s="313">
        <v>500000000</v>
      </c>
      <c r="Z333" s="313"/>
      <c r="AA333" s="313" t="s">
        <v>1030</v>
      </c>
    </row>
    <row r="334" spans="1:27" ht="15" customHeight="1">
      <c r="A334" s="313" t="s">
        <v>266</v>
      </c>
      <c r="B334" s="313" t="s">
        <v>315</v>
      </c>
      <c r="C334" s="313" t="s">
        <v>7</v>
      </c>
      <c r="D334" s="313" t="s">
        <v>337</v>
      </c>
      <c r="E334" s="313" t="s">
        <v>13</v>
      </c>
      <c r="F334" s="313" t="s">
        <v>11</v>
      </c>
      <c r="G334" s="313"/>
      <c r="H334" s="313"/>
      <c r="I334" s="313"/>
      <c r="J334" s="313"/>
      <c r="K334" s="313"/>
      <c r="L334" s="313"/>
      <c r="M334" s="313"/>
      <c r="N334" s="313"/>
      <c r="O334" s="313"/>
      <c r="P334" s="313"/>
      <c r="Q334" s="313"/>
      <c r="R334" s="313">
        <v>181</v>
      </c>
      <c r="S334" s="313">
        <v>0</v>
      </c>
      <c r="T334" s="313">
        <v>332</v>
      </c>
      <c r="U334" s="313"/>
      <c r="V334" s="313"/>
      <c r="W334" s="313"/>
      <c r="X334" s="313">
        <v>0</v>
      </c>
      <c r="Y334" s="313">
        <v>500000000</v>
      </c>
      <c r="Z334" s="313"/>
      <c r="AA334" s="313" t="s">
        <v>1030</v>
      </c>
    </row>
    <row r="335" spans="1:27" ht="15" customHeight="1">
      <c r="A335" s="313" t="s">
        <v>267</v>
      </c>
      <c r="B335" s="313" t="s">
        <v>332</v>
      </c>
      <c r="C335" s="313" t="s">
        <v>7</v>
      </c>
      <c r="D335" s="313" t="s">
        <v>337</v>
      </c>
      <c r="E335" s="313" t="s">
        <v>13</v>
      </c>
      <c r="F335" s="313" t="s">
        <v>11</v>
      </c>
      <c r="G335" s="313"/>
      <c r="H335" s="313"/>
      <c r="I335" s="313"/>
      <c r="J335" s="313"/>
      <c r="K335" s="313"/>
      <c r="L335" s="313"/>
      <c r="M335" s="313"/>
      <c r="N335" s="313"/>
      <c r="O335" s="313"/>
      <c r="P335" s="313"/>
      <c r="Q335" s="313"/>
      <c r="R335" s="313">
        <v>86.4</v>
      </c>
      <c r="S335" s="313">
        <v>0</v>
      </c>
      <c r="T335" s="313">
        <v>317</v>
      </c>
      <c r="U335" s="313"/>
      <c r="V335" s="313"/>
      <c r="W335" s="313"/>
      <c r="X335" s="313">
        <v>0</v>
      </c>
      <c r="Y335" s="313">
        <v>500000000</v>
      </c>
      <c r="Z335" s="313"/>
      <c r="AA335" s="313" t="s">
        <v>1030</v>
      </c>
    </row>
    <row r="336" spans="1:27" ht="15" customHeight="1">
      <c r="A336" s="313" t="s">
        <v>267</v>
      </c>
      <c r="B336" s="313" t="s">
        <v>314</v>
      </c>
      <c r="C336" s="313" t="s">
        <v>7</v>
      </c>
      <c r="D336" s="313" t="s">
        <v>337</v>
      </c>
      <c r="E336" s="313" t="s">
        <v>13</v>
      </c>
      <c r="F336" s="313" t="s">
        <v>11</v>
      </c>
      <c r="G336" s="313"/>
      <c r="H336" s="313"/>
      <c r="I336" s="313"/>
      <c r="J336" s="313"/>
      <c r="K336" s="313"/>
      <c r="L336" s="313"/>
      <c r="M336" s="313"/>
      <c r="N336" s="313"/>
      <c r="O336" s="313"/>
      <c r="P336" s="313"/>
      <c r="Q336" s="313"/>
      <c r="R336" s="313">
        <v>90.5</v>
      </c>
      <c r="S336" s="313">
        <v>0</v>
      </c>
      <c r="T336" s="313">
        <v>332</v>
      </c>
      <c r="U336" s="313"/>
      <c r="V336" s="313"/>
      <c r="W336" s="313"/>
      <c r="X336" s="313">
        <v>0</v>
      </c>
      <c r="Y336" s="313">
        <v>500000000</v>
      </c>
      <c r="Z336" s="313"/>
      <c r="AA336" s="313" t="s">
        <v>1030</v>
      </c>
    </row>
    <row r="337" spans="1:27" ht="15" customHeight="1">
      <c r="A337" s="313" t="s">
        <v>267</v>
      </c>
      <c r="B337" s="313" t="s">
        <v>317</v>
      </c>
      <c r="C337" s="313" t="s">
        <v>7</v>
      </c>
      <c r="D337" s="313" t="s">
        <v>337</v>
      </c>
      <c r="E337" s="313" t="s">
        <v>13</v>
      </c>
      <c r="F337" s="313" t="s">
        <v>11</v>
      </c>
      <c r="G337" s="313"/>
      <c r="H337" s="313"/>
      <c r="I337" s="313"/>
      <c r="J337" s="313"/>
      <c r="K337" s="313"/>
      <c r="L337" s="313"/>
      <c r="M337" s="313"/>
      <c r="N337" s="313"/>
      <c r="O337" s="313"/>
      <c r="P337" s="313"/>
      <c r="Q337" s="313"/>
      <c r="R337" s="313">
        <v>78.3</v>
      </c>
      <c r="S337" s="313">
        <v>0</v>
      </c>
      <c r="T337" s="313">
        <v>287</v>
      </c>
      <c r="U337" s="313"/>
      <c r="V337" s="313"/>
      <c r="W337" s="313"/>
      <c r="X337" s="313">
        <v>0</v>
      </c>
      <c r="Y337" s="313">
        <v>500000000</v>
      </c>
      <c r="Z337" s="313"/>
      <c r="AA337" s="313" t="s">
        <v>1030</v>
      </c>
    </row>
    <row r="338" spans="1:27" ht="15" customHeight="1">
      <c r="A338" s="313" t="s">
        <v>267</v>
      </c>
      <c r="B338" s="313" t="s">
        <v>318</v>
      </c>
      <c r="C338" s="313" t="s">
        <v>7</v>
      </c>
      <c r="D338" s="313" t="s">
        <v>337</v>
      </c>
      <c r="E338" s="313" t="s">
        <v>13</v>
      </c>
      <c r="F338" s="313" t="s">
        <v>11</v>
      </c>
      <c r="G338" s="313"/>
      <c r="H338" s="313"/>
      <c r="I338" s="313"/>
      <c r="J338" s="313"/>
      <c r="K338" s="313"/>
      <c r="L338" s="313"/>
      <c r="M338" s="313"/>
      <c r="N338" s="313"/>
      <c r="O338" s="313"/>
      <c r="P338" s="313"/>
      <c r="Q338" s="313"/>
      <c r="R338" s="313">
        <v>20.9</v>
      </c>
      <c r="S338" s="313">
        <v>0</v>
      </c>
      <c r="T338" s="313">
        <v>76.599999999999994</v>
      </c>
      <c r="U338" s="313"/>
      <c r="V338" s="313"/>
      <c r="W338" s="313"/>
      <c r="X338" s="313">
        <v>0</v>
      </c>
      <c r="Y338" s="313">
        <v>500000000</v>
      </c>
      <c r="Z338" s="313"/>
      <c r="AA338" s="313" t="s">
        <v>1030</v>
      </c>
    </row>
    <row r="339" spans="1:27" ht="15" customHeight="1">
      <c r="A339" s="313" t="s">
        <v>267</v>
      </c>
      <c r="B339" s="313" t="s">
        <v>313</v>
      </c>
      <c r="C339" s="313" t="s">
        <v>7</v>
      </c>
      <c r="D339" s="313" t="s">
        <v>337</v>
      </c>
      <c r="E339" s="313" t="s">
        <v>13</v>
      </c>
      <c r="F339" s="313" t="s">
        <v>11</v>
      </c>
      <c r="G339" s="313"/>
      <c r="H339" s="313"/>
      <c r="I339" s="313"/>
      <c r="J339" s="313"/>
      <c r="K339" s="313"/>
      <c r="L339" s="313"/>
      <c r="M339" s="313"/>
      <c r="N339" s="313"/>
      <c r="O339" s="313"/>
      <c r="P339" s="313"/>
      <c r="Q339" s="313"/>
      <c r="R339" s="313">
        <v>190</v>
      </c>
      <c r="S339" s="313">
        <v>0</v>
      </c>
      <c r="T339" s="313">
        <v>364</v>
      </c>
      <c r="U339" s="313"/>
      <c r="V339" s="313"/>
      <c r="W339" s="313"/>
      <c r="X339" s="313">
        <v>0</v>
      </c>
      <c r="Y339" s="313">
        <v>500000000</v>
      </c>
      <c r="Z339" s="313"/>
      <c r="AA339" s="313" t="s">
        <v>1030</v>
      </c>
    </row>
    <row r="340" spans="1:27" ht="15" customHeight="1">
      <c r="A340" s="313" t="s">
        <v>267</v>
      </c>
      <c r="B340" s="313" t="s">
        <v>316</v>
      </c>
      <c r="C340" s="313" t="s">
        <v>7</v>
      </c>
      <c r="D340" s="313" t="s">
        <v>337</v>
      </c>
      <c r="E340" s="313" t="s">
        <v>13</v>
      </c>
      <c r="F340" s="313" t="s">
        <v>11</v>
      </c>
      <c r="G340" s="313"/>
      <c r="H340" s="313"/>
      <c r="I340" s="313"/>
      <c r="J340" s="313"/>
      <c r="K340" s="313"/>
      <c r="L340" s="313"/>
      <c r="M340" s="313"/>
      <c r="N340" s="313"/>
      <c r="O340" s="313"/>
      <c r="P340" s="313"/>
      <c r="Q340" s="313"/>
      <c r="R340" s="313">
        <v>99.2</v>
      </c>
      <c r="S340" s="313">
        <v>0</v>
      </c>
      <c r="T340" s="313">
        <v>287</v>
      </c>
      <c r="U340" s="313"/>
      <c r="V340" s="313"/>
      <c r="W340" s="313"/>
      <c r="X340" s="313">
        <v>0</v>
      </c>
      <c r="Y340" s="313">
        <v>500000000</v>
      </c>
      <c r="Z340" s="313"/>
      <c r="AA340" s="313" t="s">
        <v>1030</v>
      </c>
    </row>
    <row r="341" spans="1:27" ht="15" customHeight="1">
      <c r="A341" s="313" t="s">
        <v>267</v>
      </c>
      <c r="B341" s="313" t="s">
        <v>312</v>
      </c>
      <c r="C341" s="313" t="s">
        <v>7</v>
      </c>
      <c r="D341" s="313" t="s">
        <v>337</v>
      </c>
      <c r="E341" s="313" t="s">
        <v>13</v>
      </c>
      <c r="F341" s="313" t="s">
        <v>11</v>
      </c>
      <c r="G341" s="313"/>
      <c r="H341" s="313"/>
      <c r="I341" s="313"/>
      <c r="J341" s="313"/>
      <c r="K341" s="313"/>
      <c r="L341" s="313"/>
      <c r="M341" s="313"/>
      <c r="N341" s="313"/>
      <c r="O341" s="313"/>
      <c r="P341" s="313"/>
      <c r="Q341" s="313"/>
      <c r="R341" s="313">
        <v>190</v>
      </c>
      <c r="S341" s="313">
        <v>0</v>
      </c>
      <c r="T341" s="313">
        <v>364</v>
      </c>
      <c r="U341" s="313"/>
      <c r="V341" s="313"/>
      <c r="W341" s="313"/>
      <c r="X341" s="313">
        <v>0</v>
      </c>
      <c r="Y341" s="313">
        <v>500000000</v>
      </c>
      <c r="Z341" s="313"/>
      <c r="AA341" s="313" t="s">
        <v>1030</v>
      </c>
    </row>
    <row r="342" spans="1:27" ht="15" customHeight="1">
      <c r="A342" s="313" t="s">
        <v>267</v>
      </c>
      <c r="B342" s="313" t="s">
        <v>315</v>
      </c>
      <c r="C342" s="313" t="s">
        <v>7</v>
      </c>
      <c r="D342" s="313" t="s">
        <v>337</v>
      </c>
      <c r="E342" s="313" t="s">
        <v>13</v>
      </c>
      <c r="F342" s="313" t="s">
        <v>11</v>
      </c>
      <c r="G342" s="313"/>
      <c r="H342" s="313"/>
      <c r="I342" s="313"/>
      <c r="J342" s="313"/>
      <c r="K342" s="313"/>
      <c r="L342" s="313"/>
      <c r="M342" s="313"/>
      <c r="N342" s="313"/>
      <c r="O342" s="313"/>
      <c r="P342" s="313"/>
      <c r="Q342" s="313"/>
      <c r="R342" s="313">
        <v>90.5</v>
      </c>
      <c r="S342" s="313">
        <v>0</v>
      </c>
      <c r="T342" s="313">
        <v>332</v>
      </c>
      <c r="U342" s="313"/>
      <c r="V342" s="313"/>
      <c r="W342" s="313"/>
      <c r="X342" s="313">
        <v>0</v>
      </c>
      <c r="Y342" s="313">
        <v>500000000</v>
      </c>
      <c r="Z342" s="313"/>
      <c r="AA342" s="313" t="s">
        <v>1030</v>
      </c>
    </row>
    <row r="343" spans="1:27" ht="15" customHeight="1">
      <c r="A343" s="313" t="s">
        <v>268</v>
      </c>
      <c r="B343" s="313" t="s">
        <v>332</v>
      </c>
      <c r="C343" s="313" t="s">
        <v>7</v>
      </c>
      <c r="D343" s="313" t="s">
        <v>337</v>
      </c>
      <c r="E343" s="313" t="s">
        <v>13</v>
      </c>
      <c r="F343" s="313" t="s">
        <v>11</v>
      </c>
      <c r="G343" s="313"/>
      <c r="H343" s="313"/>
      <c r="I343" s="313"/>
      <c r="J343" s="313"/>
      <c r="K343" s="313"/>
      <c r="L343" s="313"/>
      <c r="M343" s="313"/>
      <c r="N343" s="313"/>
      <c r="O343" s="313"/>
      <c r="P343" s="313"/>
      <c r="Q343" s="313"/>
      <c r="R343" s="313">
        <v>86.4</v>
      </c>
      <c r="S343" s="313">
        <v>0</v>
      </c>
      <c r="T343" s="313">
        <v>317</v>
      </c>
      <c r="U343" s="313"/>
      <c r="V343" s="313"/>
      <c r="W343" s="313"/>
      <c r="X343" s="313">
        <v>0</v>
      </c>
      <c r="Y343" s="313">
        <v>500000000</v>
      </c>
      <c r="Z343" s="313"/>
      <c r="AA343" s="313" t="s">
        <v>1030</v>
      </c>
    </row>
    <row r="344" spans="1:27" ht="15" customHeight="1">
      <c r="A344" s="313" t="s">
        <v>268</v>
      </c>
      <c r="B344" s="313" t="s">
        <v>314</v>
      </c>
      <c r="C344" s="313" t="s">
        <v>7</v>
      </c>
      <c r="D344" s="313" t="s">
        <v>337</v>
      </c>
      <c r="E344" s="313" t="s">
        <v>13</v>
      </c>
      <c r="F344" s="313" t="s">
        <v>11</v>
      </c>
      <c r="G344" s="313"/>
      <c r="H344" s="313"/>
      <c r="I344" s="313"/>
      <c r="J344" s="313"/>
      <c r="K344" s="313"/>
      <c r="L344" s="313"/>
      <c r="M344" s="313"/>
      <c r="N344" s="313"/>
      <c r="O344" s="313"/>
      <c r="P344" s="313"/>
      <c r="Q344" s="313"/>
      <c r="R344" s="313">
        <v>90.5</v>
      </c>
      <c r="S344" s="313">
        <v>0</v>
      </c>
      <c r="T344" s="313">
        <v>332</v>
      </c>
      <c r="U344" s="313"/>
      <c r="V344" s="313"/>
      <c r="W344" s="313"/>
      <c r="X344" s="313">
        <v>0</v>
      </c>
      <c r="Y344" s="313">
        <v>500000000</v>
      </c>
      <c r="Z344" s="313"/>
      <c r="AA344" s="313" t="s">
        <v>1030</v>
      </c>
    </row>
    <row r="345" spans="1:27" ht="15" customHeight="1">
      <c r="A345" s="313" t="s">
        <v>268</v>
      </c>
      <c r="B345" s="313" t="s">
        <v>317</v>
      </c>
      <c r="C345" s="313" t="s">
        <v>7</v>
      </c>
      <c r="D345" s="313" t="s">
        <v>337</v>
      </c>
      <c r="E345" s="313" t="s">
        <v>13</v>
      </c>
      <c r="F345" s="313" t="s">
        <v>11</v>
      </c>
      <c r="G345" s="313"/>
      <c r="H345" s="313"/>
      <c r="I345" s="313"/>
      <c r="J345" s="313"/>
      <c r="K345" s="313"/>
      <c r="L345" s="313"/>
      <c r="M345" s="313"/>
      <c r="N345" s="313"/>
      <c r="O345" s="313"/>
      <c r="P345" s="313"/>
      <c r="Q345" s="313"/>
      <c r="R345" s="313">
        <v>78.3</v>
      </c>
      <c r="S345" s="313">
        <v>0</v>
      </c>
      <c r="T345" s="313">
        <v>287</v>
      </c>
      <c r="U345" s="313"/>
      <c r="V345" s="313"/>
      <c r="W345" s="313"/>
      <c r="X345" s="313">
        <v>0</v>
      </c>
      <c r="Y345" s="313">
        <v>500000000</v>
      </c>
      <c r="Z345" s="313"/>
      <c r="AA345" s="313" t="s">
        <v>1030</v>
      </c>
    </row>
    <row r="346" spans="1:27" ht="15" customHeight="1">
      <c r="A346" s="313" t="s">
        <v>268</v>
      </c>
      <c r="B346" s="313" t="s">
        <v>318</v>
      </c>
      <c r="C346" s="313" t="s">
        <v>7</v>
      </c>
      <c r="D346" s="313" t="s">
        <v>337</v>
      </c>
      <c r="E346" s="313" t="s">
        <v>13</v>
      </c>
      <c r="F346" s="313" t="s">
        <v>11</v>
      </c>
      <c r="G346" s="313"/>
      <c r="H346" s="313"/>
      <c r="I346" s="313"/>
      <c r="J346" s="313"/>
      <c r="K346" s="313"/>
      <c r="L346" s="313"/>
      <c r="M346" s="313"/>
      <c r="N346" s="313"/>
      <c r="O346" s="313"/>
      <c r="P346" s="313"/>
      <c r="Q346" s="313"/>
      <c r="R346" s="313">
        <v>20.9</v>
      </c>
      <c r="S346" s="313">
        <v>0</v>
      </c>
      <c r="T346" s="313">
        <v>76.599999999999994</v>
      </c>
      <c r="U346" s="313"/>
      <c r="V346" s="313"/>
      <c r="W346" s="313"/>
      <c r="X346" s="313">
        <v>0</v>
      </c>
      <c r="Y346" s="313">
        <v>500000000</v>
      </c>
      <c r="Z346" s="313"/>
      <c r="AA346" s="313" t="s">
        <v>1030</v>
      </c>
    </row>
    <row r="347" spans="1:27" ht="15" customHeight="1">
      <c r="A347" s="313" t="s">
        <v>268</v>
      </c>
      <c r="B347" s="313" t="s">
        <v>313</v>
      </c>
      <c r="C347" s="313" t="s">
        <v>7</v>
      </c>
      <c r="D347" s="313" t="s">
        <v>337</v>
      </c>
      <c r="E347" s="313" t="s">
        <v>13</v>
      </c>
      <c r="F347" s="313" t="s">
        <v>11</v>
      </c>
      <c r="G347" s="313"/>
      <c r="H347" s="313"/>
      <c r="I347" s="313"/>
      <c r="J347" s="313"/>
      <c r="K347" s="313"/>
      <c r="L347" s="313"/>
      <c r="M347" s="313"/>
      <c r="N347" s="313"/>
      <c r="O347" s="313"/>
      <c r="P347" s="313"/>
      <c r="Q347" s="313"/>
      <c r="R347" s="313">
        <v>190</v>
      </c>
      <c r="S347" s="313">
        <v>0</v>
      </c>
      <c r="T347" s="313">
        <v>364</v>
      </c>
      <c r="U347" s="313"/>
      <c r="V347" s="313"/>
      <c r="W347" s="313"/>
      <c r="X347" s="313">
        <v>0</v>
      </c>
      <c r="Y347" s="313">
        <v>500000000</v>
      </c>
      <c r="Z347" s="313"/>
      <c r="AA347" s="313" t="s">
        <v>1030</v>
      </c>
    </row>
    <row r="348" spans="1:27" ht="15" customHeight="1">
      <c r="A348" s="313" t="s">
        <v>268</v>
      </c>
      <c r="B348" s="313" t="s">
        <v>316</v>
      </c>
      <c r="C348" s="313" t="s">
        <v>7</v>
      </c>
      <c r="D348" s="313" t="s">
        <v>337</v>
      </c>
      <c r="E348" s="313" t="s">
        <v>13</v>
      </c>
      <c r="F348" s="313" t="s">
        <v>11</v>
      </c>
      <c r="G348" s="313"/>
      <c r="H348" s="313"/>
      <c r="I348" s="313"/>
      <c r="J348" s="313"/>
      <c r="K348" s="313"/>
      <c r="L348" s="313"/>
      <c r="M348" s="313"/>
      <c r="N348" s="313"/>
      <c r="O348" s="313"/>
      <c r="P348" s="313"/>
      <c r="Q348" s="313"/>
      <c r="R348" s="313">
        <v>99.2</v>
      </c>
      <c r="S348" s="313">
        <v>0</v>
      </c>
      <c r="T348" s="313">
        <v>287</v>
      </c>
      <c r="U348" s="313"/>
      <c r="V348" s="313"/>
      <c r="W348" s="313"/>
      <c r="X348" s="313">
        <v>0</v>
      </c>
      <c r="Y348" s="313">
        <v>500000000</v>
      </c>
      <c r="Z348" s="313"/>
      <c r="AA348" s="313" t="s">
        <v>1030</v>
      </c>
    </row>
    <row r="349" spans="1:27" ht="15" customHeight="1">
      <c r="A349" s="313" t="s">
        <v>268</v>
      </c>
      <c r="B349" s="313" t="s">
        <v>312</v>
      </c>
      <c r="C349" s="313" t="s">
        <v>7</v>
      </c>
      <c r="D349" s="313" t="s">
        <v>337</v>
      </c>
      <c r="E349" s="313" t="s">
        <v>13</v>
      </c>
      <c r="F349" s="313" t="s">
        <v>11</v>
      </c>
      <c r="G349" s="313"/>
      <c r="H349" s="313"/>
      <c r="I349" s="313"/>
      <c r="J349" s="313"/>
      <c r="K349" s="313"/>
      <c r="L349" s="313"/>
      <c r="M349" s="313"/>
      <c r="N349" s="313"/>
      <c r="O349" s="313"/>
      <c r="P349" s="313"/>
      <c r="Q349" s="313"/>
      <c r="R349" s="313">
        <v>190</v>
      </c>
      <c r="S349" s="313">
        <v>0</v>
      </c>
      <c r="T349" s="313">
        <v>364</v>
      </c>
      <c r="U349" s="313"/>
      <c r="V349" s="313"/>
      <c r="W349" s="313"/>
      <c r="X349" s="313">
        <v>0</v>
      </c>
      <c r="Y349" s="313">
        <v>500000000</v>
      </c>
      <c r="Z349" s="313"/>
      <c r="AA349" s="313" t="s">
        <v>1030</v>
      </c>
    </row>
    <row r="350" spans="1:27" ht="15" customHeight="1">
      <c r="A350" s="313" t="s">
        <v>268</v>
      </c>
      <c r="B350" s="313" t="s">
        <v>315</v>
      </c>
      <c r="C350" s="313" t="s">
        <v>7</v>
      </c>
      <c r="D350" s="313" t="s">
        <v>337</v>
      </c>
      <c r="E350" s="313" t="s">
        <v>13</v>
      </c>
      <c r="F350" s="313" t="s">
        <v>11</v>
      </c>
      <c r="G350" s="313"/>
      <c r="H350" s="313"/>
      <c r="I350" s="313"/>
      <c r="J350" s="313"/>
      <c r="K350" s="313"/>
      <c r="L350" s="313"/>
      <c r="M350" s="313"/>
      <c r="N350" s="313"/>
      <c r="O350" s="313"/>
      <c r="P350" s="313"/>
      <c r="Q350" s="313"/>
      <c r="R350" s="313">
        <v>90.5</v>
      </c>
      <c r="S350" s="313">
        <v>0</v>
      </c>
      <c r="T350" s="313">
        <v>332</v>
      </c>
      <c r="U350" s="313"/>
      <c r="V350" s="313"/>
      <c r="W350" s="313"/>
      <c r="X350" s="313">
        <v>0</v>
      </c>
      <c r="Y350" s="313">
        <v>500000000</v>
      </c>
      <c r="Z350" s="313"/>
      <c r="AA350" s="313" t="s">
        <v>1030</v>
      </c>
    </row>
    <row r="351" spans="1:27" ht="15" customHeight="1">
      <c r="A351" s="313" t="s">
        <v>269</v>
      </c>
      <c r="B351" s="313" t="s">
        <v>332</v>
      </c>
      <c r="C351" s="313" t="s">
        <v>7</v>
      </c>
      <c r="D351" s="313" t="s">
        <v>337</v>
      </c>
      <c r="E351" s="313" t="s">
        <v>13</v>
      </c>
      <c r="F351" s="313" t="s">
        <v>11</v>
      </c>
      <c r="G351" s="313" t="s">
        <v>337</v>
      </c>
      <c r="H351" s="313" t="s">
        <v>371</v>
      </c>
      <c r="I351" s="313" t="s">
        <v>251</v>
      </c>
      <c r="J351" s="313"/>
      <c r="K351" s="313" t="s">
        <v>339</v>
      </c>
      <c r="L351" s="313" t="s">
        <v>372</v>
      </c>
      <c r="M351" s="313" t="s">
        <v>48</v>
      </c>
      <c r="N351" s="313"/>
      <c r="O351" s="313" t="s">
        <v>341</v>
      </c>
      <c r="P351" s="313" t="s">
        <v>342</v>
      </c>
      <c r="Q351" s="313" t="s">
        <v>343</v>
      </c>
      <c r="R351" s="313">
        <v>26.9</v>
      </c>
      <c r="S351" s="313"/>
      <c r="T351" s="313"/>
      <c r="U351" s="313">
        <v>26.9</v>
      </c>
      <c r="V351" s="313">
        <v>1.34</v>
      </c>
      <c r="W351" s="313">
        <v>0.1</v>
      </c>
      <c r="X351" s="313">
        <v>0</v>
      </c>
      <c r="Y351" s="313">
        <v>500000000</v>
      </c>
      <c r="Z351" s="313">
        <v>0</v>
      </c>
      <c r="AA351" s="313" t="s">
        <v>1031</v>
      </c>
    </row>
    <row r="352" spans="1:27" ht="15" customHeight="1">
      <c r="A352" s="313" t="s">
        <v>269</v>
      </c>
      <c r="B352" s="313" t="s">
        <v>314</v>
      </c>
      <c r="C352" s="313" t="s">
        <v>7</v>
      </c>
      <c r="D352" s="313" t="s">
        <v>337</v>
      </c>
      <c r="E352" s="313" t="s">
        <v>13</v>
      </c>
      <c r="F352" s="313" t="s">
        <v>11</v>
      </c>
      <c r="G352" s="313" t="s">
        <v>449</v>
      </c>
      <c r="H352" s="313" t="s">
        <v>736</v>
      </c>
      <c r="I352" s="313" t="s">
        <v>251</v>
      </c>
      <c r="J352" s="313" t="s">
        <v>730</v>
      </c>
      <c r="K352" s="313" t="s">
        <v>702</v>
      </c>
      <c r="L352" s="313" t="s">
        <v>737</v>
      </c>
      <c r="M352" s="313" t="s">
        <v>48</v>
      </c>
      <c r="N352" s="313"/>
      <c r="O352" s="313" t="s">
        <v>348</v>
      </c>
      <c r="P352" s="313" t="s">
        <v>699</v>
      </c>
      <c r="Q352" s="313" t="s">
        <v>343</v>
      </c>
      <c r="R352" s="313">
        <v>31.4</v>
      </c>
      <c r="S352" s="313"/>
      <c r="T352" s="313"/>
      <c r="U352" s="313"/>
      <c r="V352" s="313"/>
      <c r="W352" s="313"/>
      <c r="X352" s="313">
        <v>0</v>
      </c>
      <c r="Y352" s="313">
        <v>500000000</v>
      </c>
      <c r="Z352" s="313"/>
      <c r="AA352" s="313" t="s">
        <v>1029</v>
      </c>
    </row>
    <row r="353" spans="1:27" ht="15" customHeight="1">
      <c r="A353" s="313" t="s">
        <v>269</v>
      </c>
      <c r="B353" s="313" t="s">
        <v>317</v>
      </c>
      <c r="C353" s="313" t="s">
        <v>7</v>
      </c>
      <c r="D353" s="313" t="s">
        <v>337</v>
      </c>
      <c r="E353" s="313" t="s">
        <v>13</v>
      </c>
      <c r="F353" s="313" t="s">
        <v>11</v>
      </c>
      <c r="G353" s="313" t="s">
        <v>449</v>
      </c>
      <c r="H353" s="313" t="s">
        <v>738</v>
      </c>
      <c r="I353" s="313" t="s">
        <v>251</v>
      </c>
      <c r="J353" s="313" t="s">
        <v>730</v>
      </c>
      <c r="K353" s="313" t="s">
        <v>702</v>
      </c>
      <c r="L353" s="313" t="s">
        <v>739</v>
      </c>
      <c r="M353" s="313" t="s">
        <v>48</v>
      </c>
      <c r="N353" s="313"/>
      <c r="O353" s="313" t="s">
        <v>348</v>
      </c>
      <c r="P353" s="313" t="s">
        <v>699</v>
      </c>
      <c r="Q353" s="313" t="s">
        <v>343</v>
      </c>
      <c r="R353" s="313">
        <v>1.26</v>
      </c>
      <c r="S353" s="313"/>
      <c r="T353" s="313"/>
      <c r="U353" s="313"/>
      <c r="V353" s="313"/>
      <c r="W353" s="313"/>
      <c r="X353" s="313">
        <v>0</v>
      </c>
      <c r="Y353" s="313">
        <v>500000000</v>
      </c>
      <c r="Z353" s="313"/>
      <c r="AA353" s="313" t="s">
        <v>1029</v>
      </c>
    </row>
    <row r="354" spans="1:27" ht="15" customHeight="1">
      <c r="A354" s="313" t="s">
        <v>269</v>
      </c>
      <c r="B354" s="313" t="s">
        <v>318</v>
      </c>
      <c r="C354" s="313" t="s">
        <v>7</v>
      </c>
      <c r="D354" s="313" t="s">
        <v>337</v>
      </c>
      <c r="E354" s="313" t="s">
        <v>13</v>
      </c>
      <c r="F354" s="313" t="s">
        <v>11</v>
      </c>
      <c r="G354" s="313" t="s">
        <v>449</v>
      </c>
      <c r="H354" s="313" t="s">
        <v>740</v>
      </c>
      <c r="I354" s="313" t="s">
        <v>251</v>
      </c>
      <c r="J354" s="313" t="s">
        <v>730</v>
      </c>
      <c r="K354" s="313" t="s">
        <v>702</v>
      </c>
      <c r="L354" s="313" t="s">
        <v>741</v>
      </c>
      <c r="M354" s="313" t="s">
        <v>48</v>
      </c>
      <c r="N354" s="313"/>
      <c r="O354" s="313" t="s">
        <v>348</v>
      </c>
      <c r="P354" s="313" t="s">
        <v>699</v>
      </c>
      <c r="Q354" s="313" t="s">
        <v>343</v>
      </c>
      <c r="R354" s="313">
        <v>18.8</v>
      </c>
      <c r="S354" s="313"/>
      <c r="T354" s="313"/>
      <c r="U354" s="313"/>
      <c r="V354" s="313"/>
      <c r="W354" s="313"/>
      <c r="X354" s="313">
        <v>0</v>
      </c>
      <c r="Y354" s="313">
        <v>500000000</v>
      </c>
      <c r="Z354" s="313"/>
      <c r="AA354" s="313" t="s">
        <v>1029</v>
      </c>
    </row>
    <row r="355" spans="1:27" ht="15" customHeight="1">
      <c r="A355" s="313" t="s">
        <v>269</v>
      </c>
      <c r="B355" s="313" t="s">
        <v>313</v>
      </c>
      <c r="C355" s="313" t="s">
        <v>7</v>
      </c>
      <c r="D355" s="313" t="s">
        <v>337</v>
      </c>
      <c r="E355" s="313" t="s">
        <v>13</v>
      </c>
      <c r="F355" s="313" t="s">
        <v>11</v>
      </c>
      <c r="G355" s="313"/>
      <c r="H355" s="313"/>
      <c r="I355" s="313"/>
      <c r="J355" s="313"/>
      <c r="K355" s="313"/>
      <c r="L355" s="313"/>
      <c r="M355" s="313"/>
      <c r="N355" s="313"/>
      <c r="O355" s="313"/>
      <c r="P355" s="313"/>
      <c r="Q355" s="313"/>
      <c r="R355" s="313">
        <v>51.5</v>
      </c>
      <c r="S355" s="313"/>
      <c r="T355" s="313"/>
      <c r="U355" s="313"/>
      <c r="V355" s="313"/>
      <c r="W355" s="313"/>
      <c r="X355" s="313">
        <v>0</v>
      </c>
      <c r="Y355" s="313">
        <v>500000000</v>
      </c>
      <c r="Z355" s="313"/>
      <c r="AA355" s="313" t="s">
        <v>1029</v>
      </c>
    </row>
    <row r="356" spans="1:27" ht="15" customHeight="1">
      <c r="A356" s="313" t="s">
        <v>269</v>
      </c>
      <c r="B356" s="313" t="s">
        <v>316</v>
      </c>
      <c r="C356" s="313" t="s">
        <v>7</v>
      </c>
      <c r="D356" s="313" t="s">
        <v>337</v>
      </c>
      <c r="E356" s="313" t="s">
        <v>13</v>
      </c>
      <c r="F356" s="313" t="s">
        <v>11</v>
      </c>
      <c r="G356" s="313" t="s">
        <v>449</v>
      </c>
      <c r="H356" s="313" t="s">
        <v>738</v>
      </c>
      <c r="I356" s="313" t="s">
        <v>251</v>
      </c>
      <c r="J356" s="313" t="s">
        <v>730</v>
      </c>
      <c r="K356" s="313" t="s">
        <v>702</v>
      </c>
      <c r="L356" s="313" t="s">
        <v>739</v>
      </c>
      <c r="M356" s="313" t="s">
        <v>48</v>
      </c>
      <c r="N356" s="313"/>
      <c r="O356" s="313" t="s">
        <v>348</v>
      </c>
      <c r="P356" s="313" t="s">
        <v>699</v>
      </c>
      <c r="Q356" s="313" t="s">
        <v>343</v>
      </c>
      <c r="R356" s="313">
        <v>20.100000000000001</v>
      </c>
      <c r="S356" s="313"/>
      <c r="T356" s="313"/>
      <c r="U356" s="313"/>
      <c r="V356" s="313"/>
      <c r="W356" s="313"/>
      <c r="X356" s="313">
        <v>0</v>
      </c>
      <c r="Y356" s="313">
        <v>500000000</v>
      </c>
      <c r="Z356" s="313"/>
      <c r="AA356" s="313" t="s">
        <v>1029</v>
      </c>
    </row>
    <row r="357" spans="1:27" ht="15" customHeight="1">
      <c r="A357" s="313" t="s">
        <v>269</v>
      </c>
      <c r="B357" s="313" t="s">
        <v>312</v>
      </c>
      <c r="C357" s="313" t="s">
        <v>7</v>
      </c>
      <c r="D357" s="313" t="s">
        <v>337</v>
      </c>
      <c r="E357" s="313" t="s">
        <v>13</v>
      </c>
      <c r="F357" s="313" t="s">
        <v>11</v>
      </c>
      <c r="G357" s="313"/>
      <c r="H357" s="313"/>
      <c r="I357" s="313"/>
      <c r="J357" s="313"/>
      <c r="K357" s="313"/>
      <c r="L357" s="313"/>
      <c r="M357" s="313"/>
      <c r="N357" s="313"/>
      <c r="O357" s="313"/>
      <c r="P357" s="313"/>
      <c r="Q357" s="313"/>
      <c r="R357" s="313">
        <v>51.5</v>
      </c>
      <c r="S357" s="313"/>
      <c r="T357" s="313"/>
      <c r="U357" s="313"/>
      <c r="V357" s="313"/>
      <c r="W357" s="313"/>
      <c r="X357" s="313">
        <v>0</v>
      </c>
      <c r="Y357" s="313">
        <v>500000000</v>
      </c>
      <c r="Z357" s="313"/>
      <c r="AA357" s="313" t="s">
        <v>1029</v>
      </c>
    </row>
    <row r="358" spans="1:27" ht="15" customHeight="1">
      <c r="A358" s="313" t="s">
        <v>269</v>
      </c>
      <c r="B358" s="313" t="s">
        <v>315</v>
      </c>
      <c r="C358" s="313" t="s">
        <v>7</v>
      </c>
      <c r="D358" s="313" t="s">
        <v>337</v>
      </c>
      <c r="E358" s="313" t="s">
        <v>13</v>
      </c>
      <c r="F358" s="313" t="s">
        <v>11</v>
      </c>
      <c r="G358" s="313"/>
      <c r="H358" s="313"/>
      <c r="I358" s="313"/>
      <c r="J358" s="313"/>
      <c r="K358" s="313"/>
      <c r="L358" s="313"/>
      <c r="M358" s="313"/>
      <c r="N358" s="313"/>
      <c r="O358" s="313"/>
      <c r="P358" s="313"/>
      <c r="Q358" s="313"/>
      <c r="R358" s="313">
        <v>31.4</v>
      </c>
      <c r="S358" s="313"/>
      <c r="T358" s="313"/>
      <c r="U358" s="313"/>
      <c r="V358" s="313"/>
      <c r="W358" s="313"/>
      <c r="X358" s="313">
        <v>0</v>
      </c>
      <c r="Y358" s="313">
        <v>500000000</v>
      </c>
      <c r="Z358" s="313"/>
      <c r="AA358" s="313" t="s">
        <v>1029</v>
      </c>
    </row>
    <row r="359" spans="1:27" ht="15" customHeight="1">
      <c r="A359" s="313" t="s">
        <v>270</v>
      </c>
      <c r="B359" s="313" t="s">
        <v>332</v>
      </c>
      <c r="C359" s="313" t="s">
        <v>7</v>
      </c>
      <c r="D359" s="313" t="s">
        <v>337</v>
      </c>
      <c r="E359" s="313" t="s">
        <v>13</v>
      </c>
      <c r="F359" s="313" t="s">
        <v>11</v>
      </c>
      <c r="G359" s="313"/>
      <c r="H359" s="313"/>
      <c r="I359" s="313"/>
      <c r="J359" s="313"/>
      <c r="K359" s="313"/>
      <c r="L359" s="313"/>
      <c r="M359" s="313"/>
      <c r="N359" s="313"/>
      <c r="O359" s="313"/>
      <c r="P359" s="313"/>
      <c r="Q359" s="313"/>
      <c r="R359" s="313">
        <v>26.9</v>
      </c>
      <c r="S359" s="313"/>
      <c r="T359" s="313"/>
      <c r="U359" s="313"/>
      <c r="V359" s="313"/>
      <c r="W359" s="313"/>
      <c r="X359" s="313">
        <v>0</v>
      </c>
      <c r="Y359" s="313">
        <v>500000000</v>
      </c>
      <c r="Z359" s="313"/>
      <c r="AA359" s="313" t="s">
        <v>1029</v>
      </c>
    </row>
    <row r="360" spans="1:27" ht="15" customHeight="1">
      <c r="A360" s="313" t="s">
        <v>270</v>
      </c>
      <c r="B360" s="313" t="s">
        <v>314</v>
      </c>
      <c r="C360" s="313" t="s">
        <v>7</v>
      </c>
      <c r="D360" s="313" t="s">
        <v>337</v>
      </c>
      <c r="E360" s="313" t="s">
        <v>13</v>
      </c>
      <c r="F360" s="313" t="s">
        <v>11</v>
      </c>
      <c r="G360" s="313"/>
      <c r="H360" s="313"/>
      <c r="I360" s="313"/>
      <c r="J360" s="313"/>
      <c r="K360" s="313"/>
      <c r="L360" s="313"/>
      <c r="M360" s="313"/>
      <c r="N360" s="313"/>
      <c r="O360" s="313"/>
      <c r="P360" s="313"/>
      <c r="Q360" s="313"/>
      <c r="R360" s="313">
        <v>31.4</v>
      </c>
      <c r="S360" s="313"/>
      <c r="T360" s="313"/>
      <c r="U360" s="313"/>
      <c r="V360" s="313"/>
      <c r="W360" s="313"/>
      <c r="X360" s="313">
        <v>0</v>
      </c>
      <c r="Y360" s="313">
        <v>500000000</v>
      </c>
      <c r="Z360" s="313"/>
      <c r="AA360" s="313" t="s">
        <v>1029</v>
      </c>
    </row>
    <row r="361" spans="1:27" ht="15" customHeight="1">
      <c r="A361" s="313" t="s">
        <v>270</v>
      </c>
      <c r="B361" s="313" t="s">
        <v>317</v>
      </c>
      <c r="C361" s="313" t="s">
        <v>7</v>
      </c>
      <c r="D361" s="313" t="s">
        <v>337</v>
      </c>
      <c r="E361" s="313" t="s">
        <v>13</v>
      </c>
      <c r="F361" s="313" t="s">
        <v>11</v>
      </c>
      <c r="G361" s="313"/>
      <c r="H361" s="313"/>
      <c r="I361" s="313"/>
      <c r="J361" s="313"/>
      <c r="K361" s="313"/>
      <c r="L361" s="313"/>
      <c r="M361" s="313"/>
      <c r="N361" s="313"/>
      <c r="O361" s="313"/>
      <c r="P361" s="313"/>
      <c r="Q361" s="313"/>
      <c r="R361" s="313">
        <v>1.26</v>
      </c>
      <c r="S361" s="313"/>
      <c r="T361" s="313"/>
      <c r="U361" s="313"/>
      <c r="V361" s="313"/>
      <c r="W361" s="313"/>
      <c r="X361" s="313">
        <v>0</v>
      </c>
      <c r="Y361" s="313">
        <v>500000000</v>
      </c>
      <c r="Z361" s="313"/>
      <c r="AA361" s="313" t="s">
        <v>1029</v>
      </c>
    </row>
    <row r="362" spans="1:27" ht="15" customHeight="1">
      <c r="A362" s="313" t="s">
        <v>270</v>
      </c>
      <c r="B362" s="313" t="s">
        <v>318</v>
      </c>
      <c r="C362" s="313" t="s">
        <v>7</v>
      </c>
      <c r="D362" s="313" t="s">
        <v>337</v>
      </c>
      <c r="E362" s="313" t="s">
        <v>13</v>
      </c>
      <c r="F362" s="313" t="s">
        <v>11</v>
      </c>
      <c r="G362" s="313"/>
      <c r="H362" s="313"/>
      <c r="I362" s="313"/>
      <c r="J362" s="313"/>
      <c r="K362" s="313"/>
      <c r="L362" s="313"/>
      <c r="M362" s="313"/>
      <c r="N362" s="313"/>
      <c r="O362" s="313"/>
      <c r="P362" s="313"/>
      <c r="Q362" s="313"/>
      <c r="R362" s="313">
        <v>18.8</v>
      </c>
      <c r="S362" s="313"/>
      <c r="T362" s="313"/>
      <c r="U362" s="313"/>
      <c r="V362" s="313"/>
      <c r="W362" s="313"/>
      <c r="X362" s="313">
        <v>0</v>
      </c>
      <c r="Y362" s="313">
        <v>500000000</v>
      </c>
      <c r="Z362" s="313"/>
      <c r="AA362" s="313" t="s">
        <v>1029</v>
      </c>
    </row>
    <row r="363" spans="1:27" ht="15" customHeight="1">
      <c r="A363" s="313" t="s">
        <v>270</v>
      </c>
      <c r="B363" s="313" t="s">
        <v>313</v>
      </c>
      <c r="C363" s="313" t="s">
        <v>7</v>
      </c>
      <c r="D363" s="313" t="s">
        <v>337</v>
      </c>
      <c r="E363" s="313" t="s">
        <v>13</v>
      </c>
      <c r="F363" s="313" t="s">
        <v>11</v>
      </c>
      <c r="G363" s="313"/>
      <c r="H363" s="313"/>
      <c r="I363" s="313"/>
      <c r="J363" s="313"/>
      <c r="K363" s="313"/>
      <c r="L363" s="313"/>
      <c r="M363" s="313"/>
      <c r="N363" s="313"/>
      <c r="O363" s="313"/>
      <c r="P363" s="313"/>
      <c r="Q363" s="313"/>
      <c r="R363" s="313">
        <v>51.5</v>
      </c>
      <c r="S363" s="313"/>
      <c r="T363" s="313"/>
      <c r="U363" s="313"/>
      <c r="V363" s="313"/>
      <c r="W363" s="313"/>
      <c r="X363" s="313">
        <v>0</v>
      </c>
      <c r="Y363" s="313">
        <v>500000000</v>
      </c>
      <c r="Z363" s="313"/>
      <c r="AA363" s="313" t="s">
        <v>1029</v>
      </c>
    </row>
    <row r="364" spans="1:27" ht="15" customHeight="1">
      <c r="A364" s="313" t="s">
        <v>270</v>
      </c>
      <c r="B364" s="313" t="s">
        <v>316</v>
      </c>
      <c r="C364" s="313" t="s">
        <v>7</v>
      </c>
      <c r="D364" s="313" t="s">
        <v>337</v>
      </c>
      <c r="E364" s="313" t="s">
        <v>13</v>
      </c>
      <c r="F364" s="313" t="s">
        <v>11</v>
      </c>
      <c r="G364" s="313"/>
      <c r="H364" s="313"/>
      <c r="I364" s="313"/>
      <c r="J364" s="313"/>
      <c r="K364" s="313"/>
      <c r="L364" s="313"/>
      <c r="M364" s="313"/>
      <c r="N364" s="313"/>
      <c r="O364" s="313"/>
      <c r="P364" s="313"/>
      <c r="Q364" s="313"/>
      <c r="R364" s="313">
        <v>20.100000000000001</v>
      </c>
      <c r="S364" s="313"/>
      <c r="T364" s="313"/>
      <c r="U364" s="313"/>
      <c r="V364" s="313"/>
      <c r="W364" s="313"/>
      <c r="X364" s="313">
        <v>0</v>
      </c>
      <c r="Y364" s="313">
        <v>500000000</v>
      </c>
      <c r="Z364" s="313"/>
      <c r="AA364" s="313" t="s">
        <v>1029</v>
      </c>
    </row>
    <row r="365" spans="1:27" ht="15" customHeight="1">
      <c r="A365" s="313" t="s">
        <v>270</v>
      </c>
      <c r="B365" s="313" t="s">
        <v>312</v>
      </c>
      <c r="C365" s="313" t="s">
        <v>7</v>
      </c>
      <c r="D365" s="313" t="s">
        <v>337</v>
      </c>
      <c r="E365" s="313" t="s">
        <v>13</v>
      </c>
      <c r="F365" s="313" t="s">
        <v>11</v>
      </c>
      <c r="G365" s="313"/>
      <c r="H365" s="313"/>
      <c r="I365" s="313"/>
      <c r="J365" s="313"/>
      <c r="K365" s="313"/>
      <c r="L365" s="313"/>
      <c r="M365" s="313"/>
      <c r="N365" s="313"/>
      <c r="O365" s="313"/>
      <c r="P365" s="313"/>
      <c r="Q365" s="313"/>
      <c r="R365" s="313">
        <v>51.5</v>
      </c>
      <c r="S365" s="313"/>
      <c r="T365" s="313"/>
      <c r="U365" s="313"/>
      <c r="V365" s="313"/>
      <c r="W365" s="313"/>
      <c r="X365" s="313">
        <v>0</v>
      </c>
      <c r="Y365" s="313">
        <v>500000000</v>
      </c>
      <c r="Z365" s="313"/>
      <c r="AA365" s="313" t="s">
        <v>1029</v>
      </c>
    </row>
    <row r="366" spans="1:27" ht="15" customHeight="1">
      <c r="A366" s="313" t="s">
        <v>270</v>
      </c>
      <c r="B366" s="313" t="s">
        <v>315</v>
      </c>
      <c r="C366" s="313" t="s">
        <v>7</v>
      </c>
      <c r="D366" s="313" t="s">
        <v>337</v>
      </c>
      <c r="E366" s="313" t="s">
        <v>13</v>
      </c>
      <c r="F366" s="313" t="s">
        <v>11</v>
      </c>
      <c r="G366" s="313"/>
      <c r="H366" s="313"/>
      <c r="I366" s="313"/>
      <c r="J366" s="313"/>
      <c r="K366" s="313"/>
      <c r="L366" s="313"/>
      <c r="M366" s="313"/>
      <c r="N366" s="313"/>
      <c r="O366" s="313"/>
      <c r="P366" s="313"/>
      <c r="Q366" s="313"/>
      <c r="R366" s="313">
        <v>31.4</v>
      </c>
      <c r="S366" s="313"/>
      <c r="T366" s="313"/>
      <c r="U366" s="313"/>
      <c r="V366" s="313"/>
      <c r="W366" s="313"/>
      <c r="X366" s="313">
        <v>0</v>
      </c>
      <c r="Y366" s="313">
        <v>500000000</v>
      </c>
      <c r="Z366" s="313"/>
      <c r="AA366" s="313" t="s">
        <v>1029</v>
      </c>
    </row>
    <row r="367" spans="1:27" ht="15" customHeight="1">
      <c r="A367" s="313" t="s">
        <v>271</v>
      </c>
      <c r="B367" s="313" t="s">
        <v>332</v>
      </c>
      <c r="C367" s="313" t="s">
        <v>7</v>
      </c>
      <c r="D367" s="313" t="s">
        <v>337</v>
      </c>
      <c r="E367" s="313" t="s">
        <v>13</v>
      </c>
      <c r="F367" s="313" t="s">
        <v>11</v>
      </c>
      <c r="G367" s="313"/>
      <c r="H367" s="313"/>
      <c r="I367" s="313"/>
      <c r="J367" s="313"/>
      <c r="K367" s="313"/>
      <c r="L367" s="313"/>
      <c r="M367" s="313"/>
      <c r="N367" s="313"/>
      <c r="O367" s="313"/>
      <c r="P367" s="313"/>
      <c r="Q367" s="313"/>
      <c r="R367" s="313">
        <v>8.9700000000000006</v>
      </c>
      <c r="S367" s="313">
        <v>0</v>
      </c>
      <c r="T367" s="313">
        <v>26.9</v>
      </c>
      <c r="U367" s="313"/>
      <c r="V367" s="313"/>
      <c r="W367" s="313"/>
      <c r="X367" s="313">
        <v>0</v>
      </c>
      <c r="Y367" s="313">
        <v>500000000</v>
      </c>
      <c r="Z367" s="313"/>
      <c r="AA367" s="313" t="s">
        <v>1030</v>
      </c>
    </row>
    <row r="368" spans="1:27" ht="15" customHeight="1">
      <c r="A368" s="313" t="s">
        <v>271</v>
      </c>
      <c r="B368" s="313" t="s">
        <v>314</v>
      </c>
      <c r="C368" s="313" t="s">
        <v>7</v>
      </c>
      <c r="D368" s="313" t="s">
        <v>337</v>
      </c>
      <c r="E368" s="313" t="s">
        <v>13</v>
      </c>
      <c r="F368" s="313" t="s">
        <v>11</v>
      </c>
      <c r="G368" s="313"/>
      <c r="H368" s="313"/>
      <c r="I368" s="313"/>
      <c r="J368" s="313"/>
      <c r="K368" s="313"/>
      <c r="L368" s="313"/>
      <c r="M368" s="313"/>
      <c r="N368" s="313"/>
      <c r="O368" s="313"/>
      <c r="P368" s="313"/>
      <c r="Q368" s="313"/>
      <c r="R368" s="313">
        <v>10.5</v>
      </c>
      <c r="S368" s="313">
        <v>0</v>
      </c>
      <c r="T368" s="313">
        <v>31.4</v>
      </c>
      <c r="U368" s="313"/>
      <c r="V368" s="313"/>
      <c r="W368" s="313"/>
      <c r="X368" s="313">
        <v>0</v>
      </c>
      <c r="Y368" s="313">
        <v>500000000</v>
      </c>
      <c r="Z368" s="313"/>
      <c r="AA368" s="313" t="s">
        <v>1030</v>
      </c>
    </row>
    <row r="369" spans="1:27" ht="15" customHeight="1">
      <c r="A369" s="313" t="s">
        <v>271</v>
      </c>
      <c r="B369" s="313" t="s">
        <v>317</v>
      </c>
      <c r="C369" s="313" t="s">
        <v>7</v>
      </c>
      <c r="D369" s="313" t="s">
        <v>337</v>
      </c>
      <c r="E369" s="313" t="s">
        <v>13</v>
      </c>
      <c r="F369" s="313" t="s">
        <v>11</v>
      </c>
      <c r="G369" s="313"/>
      <c r="H369" s="313"/>
      <c r="I369" s="313"/>
      <c r="J369" s="313"/>
      <c r="K369" s="313"/>
      <c r="L369" s="313"/>
      <c r="M369" s="313"/>
      <c r="N369" s="313"/>
      <c r="O369" s="313"/>
      <c r="P369" s="313"/>
      <c r="Q369" s="313"/>
      <c r="R369" s="313">
        <v>0.42</v>
      </c>
      <c r="S369" s="313">
        <v>0</v>
      </c>
      <c r="T369" s="313">
        <v>1.26</v>
      </c>
      <c r="U369" s="313"/>
      <c r="V369" s="313"/>
      <c r="W369" s="313"/>
      <c r="X369" s="313">
        <v>0</v>
      </c>
      <c r="Y369" s="313">
        <v>500000000</v>
      </c>
      <c r="Z369" s="313"/>
      <c r="AA369" s="313" t="s">
        <v>1030</v>
      </c>
    </row>
    <row r="370" spans="1:27" ht="15" customHeight="1">
      <c r="A370" s="313" t="s">
        <v>271</v>
      </c>
      <c r="B370" s="313" t="s">
        <v>318</v>
      </c>
      <c r="C370" s="313" t="s">
        <v>7</v>
      </c>
      <c r="D370" s="313" t="s">
        <v>337</v>
      </c>
      <c r="E370" s="313" t="s">
        <v>13</v>
      </c>
      <c r="F370" s="313" t="s">
        <v>11</v>
      </c>
      <c r="G370" s="313"/>
      <c r="H370" s="313"/>
      <c r="I370" s="313"/>
      <c r="J370" s="313"/>
      <c r="K370" s="313"/>
      <c r="L370" s="313"/>
      <c r="M370" s="313"/>
      <c r="N370" s="313"/>
      <c r="O370" s="313"/>
      <c r="P370" s="313"/>
      <c r="Q370" s="313"/>
      <c r="R370" s="313">
        <v>6.28</v>
      </c>
      <c r="S370" s="313">
        <v>0</v>
      </c>
      <c r="T370" s="313">
        <v>18.8</v>
      </c>
      <c r="U370" s="313"/>
      <c r="V370" s="313"/>
      <c r="W370" s="313"/>
      <c r="X370" s="313">
        <v>0</v>
      </c>
      <c r="Y370" s="313">
        <v>500000000</v>
      </c>
      <c r="Z370" s="313"/>
      <c r="AA370" s="313" t="s">
        <v>1030</v>
      </c>
    </row>
    <row r="371" spans="1:27" ht="15" customHeight="1">
      <c r="A371" s="313" t="s">
        <v>271</v>
      </c>
      <c r="B371" s="313" t="s">
        <v>313</v>
      </c>
      <c r="C371" s="313" t="s">
        <v>7</v>
      </c>
      <c r="D371" s="313" t="s">
        <v>337</v>
      </c>
      <c r="E371" s="313" t="s">
        <v>13</v>
      </c>
      <c r="F371" s="313" t="s">
        <v>11</v>
      </c>
      <c r="G371" s="313"/>
      <c r="H371" s="313"/>
      <c r="I371" s="313"/>
      <c r="J371" s="313"/>
      <c r="K371" s="313"/>
      <c r="L371" s="313"/>
      <c r="M371" s="313"/>
      <c r="N371" s="313"/>
      <c r="O371" s="313"/>
      <c r="P371" s="313"/>
      <c r="Q371" s="313"/>
      <c r="R371" s="313">
        <v>17.2</v>
      </c>
      <c r="S371" s="313">
        <v>0</v>
      </c>
      <c r="T371" s="313">
        <v>31.4</v>
      </c>
      <c r="U371" s="313"/>
      <c r="V371" s="313"/>
      <c r="W371" s="313"/>
      <c r="X371" s="313">
        <v>0</v>
      </c>
      <c r="Y371" s="313">
        <v>500000000</v>
      </c>
      <c r="Z371" s="313"/>
      <c r="AA371" s="313" t="s">
        <v>1030</v>
      </c>
    </row>
    <row r="372" spans="1:27" ht="15" customHeight="1">
      <c r="A372" s="313" t="s">
        <v>271</v>
      </c>
      <c r="B372" s="313" t="s">
        <v>316</v>
      </c>
      <c r="C372" s="313" t="s">
        <v>7</v>
      </c>
      <c r="D372" s="313" t="s">
        <v>337</v>
      </c>
      <c r="E372" s="313" t="s">
        <v>13</v>
      </c>
      <c r="F372" s="313" t="s">
        <v>11</v>
      </c>
      <c r="G372" s="313"/>
      <c r="H372" s="313"/>
      <c r="I372" s="313"/>
      <c r="J372" s="313"/>
      <c r="K372" s="313"/>
      <c r="L372" s="313"/>
      <c r="M372" s="313"/>
      <c r="N372" s="313"/>
      <c r="O372" s="313"/>
      <c r="P372" s="313"/>
      <c r="Q372" s="313"/>
      <c r="R372" s="313">
        <v>6.7</v>
      </c>
      <c r="S372" s="313">
        <v>0</v>
      </c>
      <c r="T372" s="313">
        <v>18.8</v>
      </c>
      <c r="U372" s="313"/>
      <c r="V372" s="313"/>
      <c r="W372" s="313"/>
      <c r="X372" s="313">
        <v>0</v>
      </c>
      <c r="Y372" s="313">
        <v>500000000</v>
      </c>
      <c r="Z372" s="313"/>
      <c r="AA372" s="313" t="s">
        <v>1030</v>
      </c>
    </row>
    <row r="373" spans="1:27" ht="15" customHeight="1">
      <c r="A373" s="313" t="s">
        <v>271</v>
      </c>
      <c r="B373" s="313" t="s">
        <v>312</v>
      </c>
      <c r="C373" s="313" t="s">
        <v>7</v>
      </c>
      <c r="D373" s="313" t="s">
        <v>337</v>
      </c>
      <c r="E373" s="313" t="s">
        <v>13</v>
      </c>
      <c r="F373" s="313" t="s">
        <v>11</v>
      </c>
      <c r="G373" s="313"/>
      <c r="H373" s="313"/>
      <c r="I373" s="313"/>
      <c r="J373" s="313"/>
      <c r="K373" s="313"/>
      <c r="L373" s="313"/>
      <c r="M373" s="313"/>
      <c r="N373" s="313"/>
      <c r="O373" s="313"/>
      <c r="P373" s="313"/>
      <c r="Q373" s="313"/>
      <c r="R373" s="313">
        <v>17.2</v>
      </c>
      <c r="S373" s="313">
        <v>0</v>
      </c>
      <c r="T373" s="313">
        <v>31.4</v>
      </c>
      <c r="U373" s="313"/>
      <c r="V373" s="313"/>
      <c r="W373" s="313"/>
      <c r="X373" s="313">
        <v>0</v>
      </c>
      <c r="Y373" s="313">
        <v>500000000</v>
      </c>
      <c r="Z373" s="313"/>
      <c r="AA373" s="313" t="s">
        <v>1030</v>
      </c>
    </row>
    <row r="374" spans="1:27" ht="15" customHeight="1">
      <c r="A374" s="313" t="s">
        <v>271</v>
      </c>
      <c r="B374" s="313" t="s">
        <v>315</v>
      </c>
      <c r="C374" s="313" t="s">
        <v>7</v>
      </c>
      <c r="D374" s="313" t="s">
        <v>337</v>
      </c>
      <c r="E374" s="313" t="s">
        <v>13</v>
      </c>
      <c r="F374" s="313" t="s">
        <v>11</v>
      </c>
      <c r="G374" s="313"/>
      <c r="H374" s="313"/>
      <c r="I374" s="313"/>
      <c r="J374" s="313"/>
      <c r="K374" s="313"/>
      <c r="L374" s="313"/>
      <c r="M374" s="313"/>
      <c r="N374" s="313"/>
      <c r="O374" s="313"/>
      <c r="P374" s="313"/>
      <c r="Q374" s="313"/>
      <c r="R374" s="313">
        <v>10.5</v>
      </c>
      <c r="S374" s="313">
        <v>0</v>
      </c>
      <c r="T374" s="313">
        <v>31.4</v>
      </c>
      <c r="U374" s="313"/>
      <c r="V374" s="313"/>
      <c r="W374" s="313"/>
      <c r="X374" s="313">
        <v>0</v>
      </c>
      <c r="Y374" s="313">
        <v>500000000</v>
      </c>
      <c r="Z374" s="313"/>
      <c r="AA374" s="313" t="s">
        <v>1030</v>
      </c>
    </row>
    <row r="375" spans="1:27" ht="15" customHeight="1">
      <c r="A375" s="313" t="s">
        <v>272</v>
      </c>
      <c r="B375" s="313" t="s">
        <v>332</v>
      </c>
      <c r="C375" s="313" t="s">
        <v>7</v>
      </c>
      <c r="D375" s="313" t="s">
        <v>337</v>
      </c>
      <c r="E375" s="313" t="s">
        <v>13</v>
      </c>
      <c r="F375" s="313" t="s">
        <v>11</v>
      </c>
      <c r="G375" s="313"/>
      <c r="H375" s="313"/>
      <c r="I375" s="313"/>
      <c r="J375" s="313"/>
      <c r="K375" s="313"/>
      <c r="L375" s="313"/>
      <c r="M375" s="313"/>
      <c r="N375" s="313"/>
      <c r="O375" s="313"/>
      <c r="P375" s="313"/>
      <c r="Q375" s="313"/>
      <c r="R375" s="313">
        <v>8.9700000000000006</v>
      </c>
      <c r="S375" s="313">
        <v>0</v>
      </c>
      <c r="T375" s="313">
        <v>26.9</v>
      </c>
      <c r="U375" s="313"/>
      <c r="V375" s="313"/>
      <c r="W375" s="313"/>
      <c r="X375" s="313">
        <v>0</v>
      </c>
      <c r="Y375" s="313">
        <v>500000000</v>
      </c>
      <c r="Z375" s="313"/>
      <c r="AA375" s="313" t="s">
        <v>1030</v>
      </c>
    </row>
    <row r="376" spans="1:27" ht="15" customHeight="1">
      <c r="A376" s="313" t="s">
        <v>272</v>
      </c>
      <c r="B376" s="313" t="s">
        <v>314</v>
      </c>
      <c r="C376" s="313" t="s">
        <v>7</v>
      </c>
      <c r="D376" s="313" t="s">
        <v>337</v>
      </c>
      <c r="E376" s="313" t="s">
        <v>13</v>
      </c>
      <c r="F376" s="313" t="s">
        <v>11</v>
      </c>
      <c r="G376" s="313"/>
      <c r="H376" s="313"/>
      <c r="I376" s="313"/>
      <c r="J376" s="313"/>
      <c r="K376" s="313"/>
      <c r="L376" s="313"/>
      <c r="M376" s="313"/>
      <c r="N376" s="313"/>
      <c r="O376" s="313"/>
      <c r="P376" s="313"/>
      <c r="Q376" s="313"/>
      <c r="R376" s="313">
        <v>10.5</v>
      </c>
      <c r="S376" s="313">
        <v>0</v>
      </c>
      <c r="T376" s="313">
        <v>31.4</v>
      </c>
      <c r="U376" s="313"/>
      <c r="V376" s="313"/>
      <c r="W376" s="313"/>
      <c r="X376" s="313">
        <v>0</v>
      </c>
      <c r="Y376" s="313">
        <v>500000000</v>
      </c>
      <c r="Z376" s="313"/>
      <c r="AA376" s="313" t="s">
        <v>1030</v>
      </c>
    </row>
    <row r="377" spans="1:27" ht="15" customHeight="1">
      <c r="A377" s="313" t="s">
        <v>272</v>
      </c>
      <c r="B377" s="313" t="s">
        <v>317</v>
      </c>
      <c r="C377" s="313" t="s">
        <v>7</v>
      </c>
      <c r="D377" s="313" t="s">
        <v>337</v>
      </c>
      <c r="E377" s="313" t="s">
        <v>13</v>
      </c>
      <c r="F377" s="313" t="s">
        <v>11</v>
      </c>
      <c r="G377" s="313"/>
      <c r="H377" s="313"/>
      <c r="I377" s="313"/>
      <c r="J377" s="313"/>
      <c r="K377" s="313"/>
      <c r="L377" s="313"/>
      <c r="M377" s="313"/>
      <c r="N377" s="313"/>
      <c r="O377" s="313"/>
      <c r="P377" s="313"/>
      <c r="Q377" s="313"/>
      <c r="R377" s="313">
        <v>0.42</v>
      </c>
      <c r="S377" s="313">
        <v>0</v>
      </c>
      <c r="T377" s="313">
        <v>1.26</v>
      </c>
      <c r="U377" s="313"/>
      <c r="V377" s="313"/>
      <c r="W377" s="313"/>
      <c r="X377" s="313">
        <v>0</v>
      </c>
      <c r="Y377" s="313">
        <v>500000000</v>
      </c>
      <c r="Z377" s="313"/>
      <c r="AA377" s="313" t="s">
        <v>1030</v>
      </c>
    </row>
    <row r="378" spans="1:27" ht="15" customHeight="1">
      <c r="A378" s="313" t="s">
        <v>272</v>
      </c>
      <c r="B378" s="313" t="s">
        <v>318</v>
      </c>
      <c r="C378" s="313" t="s">
        <v>7</v>
      </c>
      <c r="D378" s="313" t="s">
        <v>337</v>
      </c>
      <c r="E378" s="313" t="s">
        <v>13</v>
      </c>
      <c r="F378" s="313" t="s">
        <v>11</v>
      </c>
      <c r="G378" s="313"/>
      <c r="H378" s="313"/>
      <c r="I378" s="313"/>
      <c r="J378" s="313"/>
      <c r="K378" s="313"/>
      <c r="L378" s="313"/>
      <c r="M378" s="313"/>
      <c r="N378" s="313"/>
      <c r="O378" s="313"/>
      <c r="P378" s="313"/>
      <c r="Q378" s="313"/>
      <c r="R378" s="313">
        <v>6.28</v>
      </c>
      <c r="S378" s="313">
        <v>0</v>
      </c>
      <c r="T378" s="313">
        <v>18.8</v>
      </c>
      <c r="U378" s="313"/>
      <c r="V378" s="313"/>
      <c r="W378" s="313"/>
      <c r="X378" s="313">
        <v>0</v>
      </c>
      <c r="Y378" s="313">
        <v>500000000</v>
      </c>
      <c r="Z378" s="313"/>
      <c r="AA378" s="313" t="s">
        <v>1030</v>
      </c>
    </row>
    <row r="379" spans="1:27" ht="15" customHeight="1">
      <c r="A379" s="313" t="s">
        <v>272</v>
      </c>
      <c r="B379" s="313" t="s">
        <v>313</v>
      </c>
      <c r="C379" s="313" t="s">
        <v>7</v>
      </c>
      <c r="D379" s="313" t="s">
        <v>337</v>
      </c>
      <c r="E379" s="313" t="s">
        <v>13</v>
      </c>
      <c r="F379" s="313" t="s">
        <v>11</v>
      </c>
      <c r="G379" s="313"/>
      <c r="H379" s="313"/>
      <c r="I379" s="313"/>
      <c r="J379" s="313"/>
      <c r="K379" s="313"/>
      <c r="L379" s="313"/>
      <c r="M379" s="313"/>
      <c r="N379" s="313"/>
      <c r="O379" s="313"/>
      <c r="P379" s="313"/>
      <c r="Q379" s="313"/>
      <c r="R379" s="313">
        <v>17.2</v>
      </c>
      <c r="S379" s="313">
        <v>0</v>
      </c>
      <c r="T379" s="313">
        <v>31.4</v>
      </c>
      <c r="U379" s="313"/>
      <c r="V379" s="313"/>
      <c r="W379" s="313"/>
      <c r="X379" s="313">
        <v>0</v>
      </c>
      <c r="Y379" s="313">
        <v>500000000</v>
      </c>
      <c r="Z379" s="313"/>
      <c r="AA379" s="313" t="s">
        <v>1030</v>
      </c>
    </row>
    <row r="380" spans="1:27" ht="15" customHeight="1">
      <c r="A380" s="313" t="s">
        <v>272</v>
      </c>
      <c r="B380" s="313" t="s">
        <v>316</v>
      </c>
      <c r="C380" s="313" t="s">
        <v>7</v>
      </c>
      <c r="D380" s="313" t="s">
        <v>337</v>
      </c>
      <c r="E380" s="313" t="s">
        <v>13</v>
      </c>
      <c r="F380" s="313" t="s">
        <v>11</v>
      </c>
      <c r="G380" s="313"/>
      <c r="H380" s="313"/>
      <c r="I380" s="313"/>
      <c r="J380" s="313"/>
      <c r="K380" s="313"/>
      <c r="L380" s="313"/>
      <c r="M380" s="313"/>
      <c r="N380" s="313"/>
      <c r="O380" s="313"/>
      <c r="P380" s="313"/>
      <c r="Q380" s="313"/>
      <c r="R380" s="313">
        <v>6.7</v>
      </c>
      <c r="S380" s="313">
        <v>0</v>
      </c>
      <c r="T380" s="313">
        <v>18.8</v>
      </c>
      <c r="U380" s="313"/>
      <c r="V380" s="313"/>
      <c r="W380" s="313"/>
      <c r="X380" s="313">
        <v>0</v>
      </c>
      <c r="Y380" s="313">
        <v>500000000</v>
      </c>
      <c r="Z380" s="313"/>
      <c r="AA380" s="313" t="s">
        <v>1030</v>
      </c>
    </row>
    <row r="381" spans="1:27" ht="15" customHeight="1">
      <c r="A381" s="313" t="s">
        <v>272</v>
      </c>
      <c r="B381" s="313" t="s">
        <v>312</v>
      </c>
      <c r="C381" s="313" t="s">
        <v>7</v>
      </c>
      <c r="D381" s="313" t="s">
        <v>337</v>
      </c>
      <c r="E381" s="313" t="s">
        <v>13</v>
      </c>
      <c r="F381" s="313" t="s">
        <v>11</v>
      </c>
      <c r="G381" s="313"/>
      <c r="H381" s="313"/>
      <c r="I381" s="313"/>
      <c r="J381" s="313"/>
      <c r="K381" s="313"/>
      <c r="L381" s="313"/>
      <c r="M381" s="313"/>
      <c r="N381" s="313"/>
      <c r="O381" s="313"/>
      <c r="P381" s="313"/>
      <c r="Q381" s="313"/>
      <c r="R381" s="313">
        <v>17.2</v>
      </c>
      <c r="S381" s="313">
        <v>0</v>
      </c>
      <c r="T381" s="313">
        <v>31.4</v>
      </c>
      <c r="U381" s="313"/>
      <c r="V381" s="313"/>
      <c r="W381" s="313"/>
      <c r="X381" s="313">
        <v>0</v>
      </c>
      <c r="Y381" s="313">
        <v>500000000</v>
      </c>
      <c r="Z381" s="313"/>
      <c r="AA381" s="313" t="s">
        <v>1030</v>
      </c>
    </row>
    <row r="382" spans="1:27" ht="15" customHeight="1">
      <c r="A382" s="313" t="s">
        <v>272</v>
      </c>
      <c r="B382" s="313" t="s">
        <v>315</v>
      </c>
      <c r="C382" s="313" t="s">
        <v>7</v>
      </c>
      <c r="D382" s="313" t="s">
        <v>337</v>
      </c>
      <c r="E382" s="313" t="s">
        <v>13</v>
      </c>
      <c r="F382" s="313" t="s">
        <v>11</v>
      </c>
      <c r="G382" s="313"/>
      <c r="H382" s="313"/>
      <c r="I382" s="313"/>
      <c r="J382" s="313"/>
      <c r="K382" s="313"/>
      <c r="L382" s="313"/>
      <c r="M382" s="313"/>
      <c r="N382" s="313"/>
      <c r="O382" s="313"/>
      <c r="P382" s="313"/>
      <c r="Q382" s="313"/>
      <c r="R382" s="313">
        <v>10.5</v>
      </c>
      <c r="S382" s="313">
        <v>0</v>
      </c>
      <c r="T382" s="313">
        <v>31.4</v>
      </c>
      <c r="U382" s="313"/>
      <c r="V382" s="313"/>
      <c r="W382" s="313"/>
      <c r="X382" s="313">
        <v>0</v>
      </c>
      <c r="Y382" s="313">
        <v>500000000</v>
      </c>
      <c r="Z382" s="313"/>
      <c r="AA382" s="313" t="s">
        <v>1030</v>
      </c>
    </row>
    <row r="383" spans="1:27" ht="15" customHeight="1">
      <c r="A383" s="313" t="s">
        <v>273</v>
      </c>
      <c r="B383" s="313" t="s">
        <v>332</v>
      </c>
      <c r="C383" s="313" t="s">
        <v>7</v>
      </c>
      <c r="D383" s="313" t="s">
        <v>337</v>
      </c>
      <c r="E383" s="313" t="s">
        <v>13</v>
      </c>
      <c r="F383" s="313" t="s">
        <v>11</v>
      </c>
      <c r="G383" s="313"/>
      <c r="H383" s="313"/>
      <c r="I383" s="313"/>
      <c r="J383" s="313"/>
      <c r="K383" s="313"/>
      <c r="L383" s="313"/>
      <c r="M383" s="313"/>
      <c r="N383" s="313"/>
      <c r="O383" s="313"/>
      <c r="P383" s="313"/>
      <c r="Q383" s="313"/>
      <c r="R383" s="313">
        <v>8.9700000000000006</v>
      </c>
      <c r="S383" s="313">
        <v>0</v>
      </c>
      <c r="T383" s="313">
        <v>26.9</v>
      </c>
      <c r="U383" s="313"/>
      <c r="V383" s="313"/>
      <c r="W383" s="313"/>
      <c r="X383" s="313">
        <v>0</v>
      </c>
      <c r="Y383" s="313">
        <v>500000000</v>
      </c>
      <c r="Z383" s="313"/>
      <c r="AA383" s="313" t="s">
        <v>1030</v>
      </c>
    </row>
    <row r="384" spans="1:27" ht="15" customHeight="1">
      <c r="A384" s="313" t="s">
        <v>273</v>
      </c>
      <c r="B384" s="313" t="s">
        <v>314</v>
      </c>
      <c r="C384" s="313" t="s">
        <v>7</v>
      </c>
      <c r="D384" s="313" t="s">
        <v>337</v>
      </c>
      <c r="E384" s="313" t="s">
        <v>13</v>
      </c>
      <c r="F384" s="313" t="s">
        <v>11</v>
      </c>
      <c r="G384" s="313"/>
      <c r="H384" s="313"/>
      <c r="I384" s="313"/>
      <c r="J384" s="313"/>
      <c r="K384" s="313"/>
      <c r="L384" s="313"/>
      <c r="M384" s="313"/>
      <c r="N384" s="313"/>
      <c r="O384" s="313"/>
      <c r="P384" s="313"/>
      <c r="Q384" s="313"/>
      <c r="R384" s="313">
        <v>10.5</v>
      </c>
      <c r="S384" s="313">
        <v>0</v>
      </c>
      <c r="T384" s="313">
        <v>31.4</v>
      </c>
      <c r="U384" s="313"/>
      <c r="V384" s="313"/>
      <c r="W384" s="313"/>
      <c r="X384" s="313">
        <v>0</v>
      </c>
      <c r="Y384" s="313">
        <v>500000000</v>
      </c>
      <c r="Z384" s="313"/>
      <c r="AA384" s="313" t="s">
        <v>1030</v>
      </c>
    </row>
    <row r="385" spans="1:27" ht="15" customHeight="1">
      <c r="A385" s="313" t="s">
        <v>273</v>
      </c>
      <c r="B385" s="313" t="s">
        <v>317</v>
      </c>
      <c r="C385" s="313" t="s">
        <v>7</v>
      </c>
      <c r="D385" s="313" t="s">
        <v>337</v>
      </c>
      <c r="E385" s="313" t="s">
        <v>13</v>
      </c>
      <c r="F385" s="313" t="s">
        <v>11</v>
      </c>
      <c r="G385" s="313"/>
      <c r="H385" s="313"/>
      <c r="I385" s="313"/>
      <c r="J385" s="313"/>
      <c r="K385" s="313"/>
      <c r="L385" s="313"/>
      <c r="M385" s="313"/>
      <c r="N385" s="313"/>
      <c r="O385" s="313"/>
      <c r="P385" s="313"/>
      <c r="Q385" s="313"/>
      <c r="R385" s="313">
        <v>0.42</v>
      </c>
      <c r="S385" s="313">
        <v>0</v>
      </c>
      <c r="T385" s="313">
        <v>1.26</v>
      </c>
      <c r="U385" s="313"/>
      <c r="V385" s="313"/>
      <c r="W385" s="313"/>
      <c r="X385" s="313">
        <v>0</v>
      </c>
      <c r="Y385" s="313">
        <v>500000000</v>
      </c>
      <c r="Z385" s="313"/>
      <c r="AA385" s="313" t="s">
        <v>1030</v>
      </c>
    </row>
    <row r="386" spans="1:27" ht="15" customHeight="1">
      <c r="A386" s="313" t="s">
        <v>273</v>
      </c>
      <c r="B386" s="313" t="s">
        <v>318</v>
      </c>
      <c r="C386" s="313" t="s">
        <v>7</v>
      </c>
      <c r="D386" s="313" t="s">
        <v>337</v>
      </c>
      <c r="E386" s="313" t="s">
        <v>13</v>
      </c>
      <c r="F386" s="313" t="s">
        <v>11</v>
      </c>
      <c r="G386" s="313"/>
      <c r="H386" s="313"/>
      <c r="I386" s="313"/>
      <c r="J386" s="313"/>
      <c r="K386" s="313"/>
      <c r="L386" s="313"/>
      <c r="M386" s="313"/>
      <c r="N386" s="313"/>
      <c r="O386" s="313"/>
      <c r="P386" s="313"/>
      <c r="Q386" s="313"/>
      <c r="R386" s="313">
        <v>6.28</v>
      </c>
      <c r="S386" s="313">
        <v>0</v>
      </c>
      <c r="T386" s="313">
        <v>18.8</v>
      </c>
      <c r="U386" s="313"/>
      <c r="V386" s="313"/>
      <c r="W386" s="313"/>
      <c r="X386" s="313">
        <v>0</v>
      </c>
      <c r="Y386" s="313">
        <v>500000000</v>
      </c>
      <c r="Z386" s="313"/>
      <c r="AA386" s="313" t="s">
        <v>1030</v>
      </c>
    </row>
    <row r="387" spans="1:27" ht="15" customHeight="1">
      <c r="A387" s="313" t="s">
        <v>273</v>
      </c>
      <c r="B387" s="313" t="s">
        <v>313</v>
      </c>
      <c r="C387" s="313" t="s">
        <v>7</v>
      </c>
      <c r="D387" s="313" t="s">
        <v>337</v>
      </c>
      <c r="E387" s="313" t="s">
        <v>13</v>
      </c>
      <c r="F387" s="313" t="s">
        <v>11</v>
      </c>
      <c r="G387" s="313"/>
      <c r="H387" s="313"/>
      <c r="I387" s="313"/>
      <c r="J387" s="313"/>
      <c r="K387" s="313"/>
      <c r="L387" s="313"/>
      <c r="M387" s="313"/>
      <c r="N387" s="313"/>
      <c r="O387" s="313"/>
      <c r="P387" s="313"/>
      <c r="Q387" s="313"/>
      <c r="R387" s="313">
        <v>17.2</v>
      </c>
      <c r="S387" s="313">
        <v>0</v>
      </c>
      <c r="T387" s="313">
        <v>31.4</v>
      </c>
      <c r="U387" s="313"/>
      <c r="V387" s="313"/>
      <c r="W387" s="313"/>
      <c r="X387" s="313">
        <v>0</v>
      </c>
      <c r="Y387" s="313">
        <v>500000000</v>
      </c>
      <c r="Z387" s="313"/>
      <c r="AA387" s="313" t="s">
        <v>1030</v>
      </c>
    </row>
    <row r="388" spans="1:27" ht="15" customHeight="1">
      <c r="A388" s="313" t="s">
        <v>273</v>
      </c>
      <c r="B388" s="313" t="s">
        <v>316</v>
      </c>
      <c r="C388" s="313" t="s">
        <v>7</v>
      </c>
      <c r="D388" s="313" t="s">
        <v>337</v>
      </c>
      <c r="E388" s="313" t="s">
        <v>13</v>
      </c>
      <c r="F388" s="313" t="s">
        <v>11</v>
      </c>
      <c r="G388" s="313"/>
      <c r="H388" s="313"/>
      <c r="I388" s="313"/>
      <c r="J388" s="313"/>
      <c r="K388" s="313"/>
      <c r="L388" s="313"/>
      <c r="M388" s="313"/>
      <c r="N388" s="313"/>
      <c r="O388" s="313"/>
      <c r="P388" s="313"/>
      <c r="Q388" s="313"/>
      <c r="R388" s="313">
        <v>6.7</v>
      </c>
      <c r="S388" s="313">
        <v>0</v>
      </c>
      <c r="T388" s="313">
        <v>18.8</v>
      </c>
      <c r="U388" s="313"/>
      <c r="V388" s="313"/>
      <c r="W388" s="313"/>
      <c r="X388" s="313">
        <v>0</v>
      </c>
      <c r="Y388" s="313">
        <v>500000000</v>
      </c>
      <c r="Z388" s="313"/>
      <c r="AA388" s="313" t="s">
        <v>1030</v>
      </c>
    </row>
    <row r="389" spans="1:27" ht="15" customHeight="1">
      <c r="A389" s="313" t="s">
        <v>273</v>
      </c>
      <c r="B389" s="313" t="s">
        <v>312</v>
      </c>
      <c r="C389" s="313" t="s">
        <v>7</v>
      </c>
      <c r="D389" s="313" t="s">
        <v>337</v>
      </c>
      <c r="E389" s="313" t="s">
        <v>13</v>
      </c>
      <c r="F389" s="313" t="s">
        <v>11</v>
      </c>
      <c r="G389" s="313"/>
      <c r="H389" s="313"/>
      <c r="I389" s="313"/>
      <c r="J389" s="313"/>
      <c r="K389" s="313"/>
      <c r="L389" s="313"/>
      <c r="M389" s="313"/>
      <c r="N389" s="313"/>
      <c r="O389" s="313"/>
      <c r="P389" s="313"/>
      <c r="Q389" s="313"/>
      <c r="R389" s="313">
        <v>17.2</v>
      </c>
      <c r="S389" s="313">
        <v>0</v>
      </c>
      <c r="T389" s="313">
        <v>31.4</v>
      </c>
      <c r="U389" s="313"/>
      <c r="V389" s="313"/>
      <c r="W389" s="313"/>
      <c r="X389" s="313">
        <v>0</v>
      </c>
      <c r="Y389" s="313">
        <v>500000000</v>
      </c>
      <c r="Z389" s="313"/>
      <c r="AA389" s="313" t="s">
        <v>1030</v>
      </c>
    </row>
    <row r="390" spans="1:27" ht="15" customHeight="1">
      <c r="A390" s="313" t="s">
        <v>273</v>
      </c>
      <c r="B390" s="313" t="s">
        <v>315</v>
      </c>
      <c r="C390" s="313" t="s">
        <v>7</v>
      </c>
      <c r="D390" s="313" t="s">
        <v>337</v>
      </c>
      <c r="E390" s="313" t="s">
        <v>13</v>
      </c>
      <c r="F390" s="313" t="s">
        <v>11</v>
      </c>
      <c r="G390" s="313"/>
      <c r="H390" s="313"/>
      <c r="I390" s="313"/>
      <c r="J390" s="313"/>
      <c r="K390" s="313"/>
      <c r="L390" s="313"/>
      <c r="M390" s="313"/>
      <c r="N390" s="313"/>
      <c r="O390" s="313"/>
      <c r="P390" s="313"/>
      <c r="Q390" s="313"/>
      <c r="R390" s="313">
        <v>10.5</v>
      </c>
      <c r="S390" s="313">
        <v>0</v>
      </c>
      <c r="T390" s="313">
        <v>31.4</v>
      </c>
      <c r="U390" s="313"/>
      <c r="V390" s="313"/>
      <c r="W390" s="313"/>
      <c r="X390" s="313">
        <v>0</v>
      </c>
      <c r="Y390" s="313">
        <v>500000000</v>
      </c>
      <c r="Z390" s="313"/>
      <c r="AA390" s="313" t="s">
        <v>1030</v>
      </c>
    </row>
    <row r="391" spans="1:27" ht="15" customHeight="1">
      <c r="A391" s="313" t="s">
        <v>274</v>
      </c>
      <c r="B391" s="313" t="s">
        <v>332</v>
      </c>
      <c r="C391" s="313" t="s">
        <v>7</v>
      </c>
      <c r="D391" s="313" t="s">
        <v>337</v>
      </c>
      <c r="E391" s="313" t="s">
        <v>13</v>
      </c>
      <c r="F391" s="313" t="s">
        <v>11</v>
      </c>
      <c r="G391" s="313"/>
      <c r="H391" s="313"/>
      <c r="I391" s="313"/>
      <c r="J391" s="313"/>
      <c r="K391" s="313"/>
      <c r="L391" s="313"/>
      <c r="M391" s="313"/>
      <c r="N391" s="313"/>
      <c r="O391" s="313"/>
      <c r="P391" s="313"/>
      <c r="Q391" s="313"/>
      <c r="R391" s="313">
        <v>8.9700000000000006</v>
      </c>
      <c r="S391" s="313">
        <v>0</v>
      </c>
      <c r="T391" s="313">
        <v>26.9</v>
      </c>
      <c r="U391" s="313"/>
      <c r="V391" s="313"/>
      <c r="W391" s="313"/>
      <c r="X391" s="313">
        <v>0</v>
      </c>
      <c r="Y391" s="313">
        <v>500000000</v>
      </c>
      <c r="Z391" s="313"/>
      <c r="AA391" s="313" t="s">
        <v>1030</v>
      </c>
    </row>
    <row r="392" spans="1:27" ht="15" customHeight="1">
      <c r="A392" s="313" t="s">
        <v>274</v>
      </c>
      <c r="B392" s="313" t="s">
        <v>314</v>
      </c>
      <c r="C392" s="313" t="s">
        <v>7</v>
      </c>
      <c r="D392" s="313" t="s">
        <v>337</v>
      </c>
      <c r="E392" s="313" t="s">
        <v>13</v>
      </c>
      <c r="F392" s="313" t="s">
        <v>11</v>
      </c>
      <c r="G392" s="313"/>
      <c r="H392" s="313"/>
      <c r="I392" s="313"/>
      <c r="J392" s="313"/>
      <c r="K392" s="313"/>
      <c r="L392" s="313"/>
      <c r="M392" s="313"/>
      <c r="N392" s="313"/>
      <c r="O392" s="313"/>
      <c r="P392" s="313"/>
      <c r="Q392" s="313"/>
      <c r="R392" s="313">
        <v>10.5</v>
      </c>
      <c r="S392" s="313">
        <v>0</v>
      </c>
      <c r="T392" s="313">
        <v>31.4</v>
      </c>
      <c r="U392" s="313"/>
      <c r="V392" s="313"/>
      <c r="W392" s="313"/>
      <c r="X392" s="313">
        <v>0</v>
      </c>
      <c r="Y392" s="313">
        <v>500000000</v>
      </c>
      <c r="Z392" s="313"/>
      <c r="AA392" s="313" t="s">
        <v>1030</v>
      </c>
    </row>
    <row r="393" spans="1:27" ht="15" customHeight="1">
      <c r="A393" s="313" t="s">
        <v>274</v>
      </c>
      <c r="B393" s="313" t="s">
        <v>317</v>
      </c>
      <c r="C393" s="313" t="s">
        <v>7</v>
      </c>
      <c r="D393" s="313" t="s">
        <v>337</v>
      </c>
      <c r="E393" s="313" t="s">
        <v>13</v>
      </c>
      <c r="F393" s="313" t="s">
        <v>11</v>
      </c>
      <c r="G393" s="313"/>
      <c r="H393" s="313"/>
      <c r="I393" s="313"/>
      <c r="J393" s="313"/>
      <c r="K393" s="313"/>
      <c r="L393" s="313"/>
      <c r="M393" s="313"/>
      <c r="N393" s="313"/>
      <c r="O393" s="313"/>
      <c r="P393" s="313"/>
      <c r="Q393" s="313"/>
      <c r="R393" s="313">
        <v>0.42</v>
      </c>
      <c r="S393" s="313">
        <v>0</v>
      </c>
      <c r="T393" s="313">
        <v>1.26</v>
      </c>
      <c r="U393" s="313"/>
      <c r="V393" s="313"/>
      <c r="W393" s="313"/>
      <c r="X393" s="313">
        <v>0</v>
      </c>
      <c r="Y393" s="313">
        <v>500000000</v>
      </c>
      <c r="Z393" s="313"/>
      <c r="AA393" s="313" t="s">
        <v>1030</v>
      </c>
    </row>
    <row r="394" spans="1:27" ht="15" customHeight="1">
      <c r="A394" s="313" t="s">
        <v>274</v>
      </c>
      <c r="B394" s="313" t="s">
        <v>318</v>
      </c>
      <c r="C394" s="313" t="s">
        <v>7</v>
      </c>
      <c r="D394" s="313" t="s">
        <v>337</v>
      </c>
      <c r="E394" s="313" t="s">
        <v>13</v>
      </c>
      <c r="F394" s="313" t="s">
        <v>11</v>
      </c>
      <c r="G394" s="313"/>
      <c r="H394" s="313"/>
      <c r="I394" s="313"/>
      <c r="J394" s="313"/>
      <c r="K394" s="313"/>
      <c r="L394" s="313"/>
      <c r="M394" s="313"/>
      <c r="N394" s="313"/>
      <c r="O394" s="313"/>
      <c r="P394" s="313"/>
      <c r="Q394" s="313"/>
      <c r="R394" s="313">
        <v>6.28</v>
      </c>
      <c r="S394" s="313">
        <v>0</v>
      </c>
      <c r="T394" s="313">
        <v>18.8</v>
      </c>
      <c r="U394" s="313"/>
      <c r="V394" s="313"/>
      <c r="W394" s="313"/>
      <c r="X394" s="313">
        <v>0</v>
      </c>
      <c r="Y394" s="313">
        <v>500000000</v>
      </c>
      <c r="Z394" s="313"/>
      <c r="AA394" s="313" t="s">
        <v>1030</v>
      </c>
    </row>
    <row r="395" spans="1:27" ht="15" customHeight="1">
      <c r="A395" s="313" t="s">
        <v>274</v>
      </c>
      <c r="B395" s="313" t="s">
        <v>313</v>
      </c>
      <c r="C395" s="313" t="s">
        <v>7</v>
      </c>
      <c r="D395" s="313" t="s">
        <v>337</v>
      </c>
      <c r="E395" s="313" t="s">
        <v>13</v>
      </c>
      <c r="F395" s="313" t="s">
        <v>11</v>
      </c>
      <c r="G395" s="313"/>
      <c r="H395" s="313"/>
      <c r="I395" s="313"/>
      <c r="J395" s="313"/>
      <c r="K395" s="313"/>
      <c r="L395" s="313"/>
      <c r="M395" s="313"/>
      <c r="N395" s="313"/>
      <c r="O395" s="313"/>
      <c r="P395" s="313"/>
      <c r="Q395" s="313"/>
      <c r="R395" s="313">
        <v>17.2</v>
      </c>
      <c r="S395" s="313">
        <v>0</v>
      </c>
      <c r="T395" s="313">
        <v>31.4</v>
      </c>
      <c r="U395" s="313"/>
      <c r="V395" s="313"/>
      <c r="W395" s="313"/>
      <c r="X395" s="313">
        <v>0</v>
      </c>
      <c r="Y395" s="313">
        <v>500000000</v>
      </c>
      <c r="Z395" s="313"/>
      <c r="AA395" s="313" t="s">
        <v>1030</v>
      </c>
    </row>
    <row r="396" spans="1:27" ht="15" customHeight="1">
      <c r="A396" s="313" t="s">
        <v>274</v>
      </c>
      <c r="B396" s="313" t="s">
        <v>316</v>
      </c>
      <c r="C396" s="313" t="s">
        <v>7</v>
      </c>
      <c r="D396" s="313" t="s">
        <v>337</v>
      </c>
      <c r="E396" s="313" t="s">
        <v>13</v>
      </c>
      <c r="F396" s="313" t="s">
        <v>11</v>
      </c>
      <c r="G396" s="313"/>
      <c r="H396" s="313"/>
      <c r="I396" s="313"/>
      <c r="J396" s="313"/>
      <c r="K396" s="313"/>
      <c r="L396" s="313"/>
      <c r="M396" s="313"/>
      <c r="N396" s="313"/>
      <c r="O396" s="313"/>
      <c r="P396" s="313"/>
      <c r="Q396" s="313"/>
      <c r="R396" s="313">
        <v>6.7</v>
      </c>
      <c r="S396" s="313">
        <v>0</v>
      </c>
      <c r="T396" s="313">
        <v>18.8</v>
      </c>
      <c r="U396" s="313"/>
      <c r="V396" s="313"/>
      <c r="W396" s="313"/>
      <c r="X396" s="313">
        <v>0</v>
      </c>
      <c r="Y396" s="313">
        <v>500000000</v>
      </c>
      <c r="Z396" s="313"/>
      <c r="AA396" s="313" t="s">
        <v>1030</v>
      </c>
    </row>
    <row r="397" spans="1:27" ht="15" customHeight="1">
      <c r="A397" s="313" t="s">
        <v>274</v>
      </c>
      <c r="B397" s="313" t="s">
        <v>312</v>
      </c>
      <c r="C397" s="313" t="s">
        <v>7</v>
      </c>
      <c r="D397" s="313" t="s">
        <v>337</v>
      </c>
      <c r="E397" s="313" t="s">
        <v>13</v>
      </c>
      <c r="F397" s="313" t="s">
        <v>11</v>
      </c>
      <c r="G397" s="313"/>
      <c r="H397" s="313"/>
      <c r="I397" s="313"/>
      <c r="J397" s="313"/>
      <c r="K397" s="313"/>
      <c r="L397" s="313"/>
      <c r="M397" s="313"/>
      <c r="N397" s="313"/>
      <c r="O397" s="313"/>
      <c r="P397" s="313"/>
      <c r="Q397" s="313"/>
      <c r="R397" s="313">
        <v>17.2</v>
      </c>
      <c r="S397" s="313">
        <v>0</v>
      </c>
      <c r="T397" s="313">
        <v>31.4</v>
      </c>
      <c r="U397" s="313"/>
      <c r="V397" s="313"/>
      <c r="W397" s="313"/>
      <c r="X397" s="313">
        <v>0</v>
      </c>
      <c r="Y397" s="313">
        <v>500000000</v>
      </c>
      <c r="Z397" s="313"/>
      <c r="AA397" s="313" t="s">
        <v>1030</v>
      </c>
    </row>
    <row r="398" spans="1:27" ht="15" customHeight="1">
      <c r="A398" s="313" t="s">
        <v>274</v>
      </c>
      <c r="B398" s="313" t="s">
        <v>315</v>
      </c>
      <c r="C398" s="313" t="s">
        <v>7</v>
      </c>
      <c r="D398" s="313" t="s">
        <v>337</v>
      </c>
      <c r="E398" s="313" t="s">
        <v>13</v>
      </c>
      <c r="F398" s="313" t="s">
        <v>11</v>
      </c>
      <c r="G398" s="313"/>
      <c r="H398" s="313"/>
      <c r="I398" s="313"/>
      <c r="J398" s="313"/>
      <c r="K398" s="313"/>
      <c r="L398" s="313"/>
      <c r="M398" s="313"/>
      <c r="N398" s="313"/>
      <c r="O398" s="313"/>
      <c r="P398" s="313"/>
      <c r="Q398" s="313"/>
      <c r="R398" s="313">
        <v>10.5</v>
      </c>
      <c r="S398" s="313">
        <v>0</v>
      </c>
      <c r="T398" s="313">
        <v>31.4</v>
      </c>
      <c r="U398" s="313"/>
      <c r="V398" s="313"/>
      <c r="W398" s="313"/>
      <c r="X398" s="313">
        <v>0</v>
      </c>
      <c r="Y398" s="313">
        <v>500000000</v>
      </c>
      <c r="Z398" s="313"/>
      <c r="AA398" s="313" t="s">
        <v>1030</v>
      </c>
    </row>
    <row r="399" spans="1:27" ht="15" customHeight="1">
      <c r="A399" s="313" t="s">
        <v>275</v>
      </c>
      <c r="B399" s="313" t="s">
        <v>332</v>
      </c>
      <c r="C399" s="313" t="s">
        <v>7</v>
      </c>
      <c r="D399" s="313" t="s">
        <v>337</v>
      </c>
      <c r="E399" s="313" t="s">
        <v>13</v>
      </c>
      <c r="F399" s="313" t="s">
        <v>11</v>
      </c>
      <c r="G399" s="313"/>
      <c r="H399" s="313"/>
      <c r="I399" s="313"/>
      <c r="J399" s="313"/>
      <c r="K399" s="313"/>
      <c r="L399" s="313"/>
      <c r="M399" s="313"/>
      <c r="N399" s="313"/>
      <c r="O399" s="313"/>
      <c r="P399" s="313"/>
      <c r="Q399" s="313"/>
      <c r="R399" s="313">
        <v>8.9600000000000009</v>
      </c>
      <c r="S399" s="313">
        <v>0</v>
      </c>
      <c r="T399" s="313">
        <v>26.9</v>
      </c>
      <c r="U399" s="313"/>
      <c r="V399" s="313"/>
      <c r="W399" s="313"/>
      <c r="X399" s="313">
        <v>0</v>
      </c>
      <c r="Y399" s="313">
        <v>500000000</v>
      </c>
      <c r="Z399" s="313"/>
      <c r="AA399" s="313" t="s">
        <v>1030</v>
      </c>
    </row>
    <row r="400" spans="1:27" ht="15" customHeight="1">
      <c r="A400" s="313" t="s">
        <v>275</v>
      </c>
      <c r="B400" s="313" t="s">
        <v>314</v>
      </c>
      <c r="C400" s="313" t="s">
        <v>7</v>
      </c>
      <c r="D400" s="313" t="s">
        <v>337</v>
      </c>
      <c r="E400" s="313" t="s">
        <v>13</v>
      </c>
      <c r="F400" s="313" t="s">
        <v>11</v>
      </c>
      <c r="G400" s="313"/>
      <c r="H400" s="313"/>
      <c r="I400" s="313"/>
      <c r="J400" s="313"/>
      <c r="K400" s="313"/>
      <c r="L400" s="313"/>
      <c r="M400" s="313"/>
      <c r="N400" s="313"/>
      <c r="O400" s="313"/>
      <c r="P400" s="313"/>
      <c r="Q400" s="313"/>
      <c r="R400" s="313">
        <v>10.5</v>
      </c>
      <c r="S400" s="313">
        <v>0</v>
      </c>
      <c r="T400" s="313">
        <v>31.4</v>
      </c>
      <c r="U400" s="313"/>
      <c r="V400" s="313"/>
      <c r="W400" s="313"/>
      <c r="X400" s="313">
        <v>0</v>
      </c>
      <c r="Y400" s="313">
        <v>500000000</v>
      </c>
      <c r="Z400" s="313"/>
      <c r="AA400" s="313" t="s">
        <v>1030</v>
      </c>
    </row>
    <row r="401" spans="1:27" ht="15" customHeight="1">
      <c r="A401" s="313" t="s">
        <v>275</v>
      </c>
      <c r="B401" s="313" t="s">
        <v>317</v>
      </c>
      <c r="C401" s="313" t="s">
        <v>7</v>
      </c>
      <c r="D401" s="313" t="s">
        <v>337</v>
      </c>
      <c r="E401" s="313" t="s">
        <v>13</v>
      </c>
      <c r="F401" s="313" t="s">
        <v>11</v>
      </c>
      <c r="G401" s="313"/>
      <c r="H401" s="313"/>
      <c r="I401" s="313"/>
      <c r="J401" s="313"/>
      <c r="K401" s="313"/>
      <c r="L401" s="313"/>
      <c r="M401" s="313"/>
      <c r="N401" s="313"/>
      <c r="O401" s="313"/>
      <c r="P401" s="313"/>
      <c r="Q401" s="313"/>
      <c r="R401" s="313">
        <v>0.42</v>
      </c>
      <c r="S401" s="313">
        <v>0</v>
      </c>
      <c r="T401" s="313">
        <v>1.26</v>
      </c>
      <c r="U401" s="313"/>
      <c r="V401" s="313"/>
      <c r="W401" s="313"/>
      <c r="X401" s="313">
        <v>0</v>
      </c>
      <c r="Y401" s="313">
        <v>500000000</v>
      </c>
      <c r="Z401" s="313"/>
      <c r="AA401" s="313" t="s">
        <v>1030</v>
      </c>
    </row>
    <row r="402" spans="1:27" ht="15" customHeight="1">
      <c r="A402" s="313" t="s">
        <v>275</v>
      </c>
      <c r="B402" s="313" t="s">
        <v>318</v>
      </c>
      <c r="C402" s="313" t="s">
        <v>7</v>
      </c>
      <c r="D402" s="313" t="s">
        <v>337</v>
      </c>
      <c r="E402" s="313" t="s">
        <v>13</v>
      </c>
      <c r="F402" s="313" t="s">
        <v>11</v>
      </c>
      <c r="G402" s="313"/>
      <c r="H402" s="313"/>
      <c r="I402" s="313"/>
      <c r="J402" s="313"/>
      <c r="K402" s="313"/>
      <c r="L402" s="313"/>
      <c r="M402" s="313"/>
      <c r="N402" s="313"/>
      <c r="O402" s="313"/>
      <c r="P402" s="313"/>
      <c r="Q402" s="313"/>
      <c r="R402" s="313">
        <v>6.28</v>
      </c>
      <c r="S402" s="313">
        <v>0</v>
      </c>
      <c r="T402" s="313">
        <v>18.8</v>
      </c>
      <c r="U402" s="313"/>
      <c r="V402" s="313"/>
      <c r="W402" s="313"/>
      <c r="X402" s="313">
        <v>0</v>
      </c>
      <c r="Y402" s="313">
        <v>500000000</v>
      </c>
      <c r="Z402" s="313"/>
      <c r="AA402" s="313" t="s">
        <v>1030</v>
      </c>
    </row>
    <row r="403" spans="1:27" ht="15" customHeight="1">
      <c r="A403" s="313" t="s">
        <v>275</v>
      </c>
      <c r="B403" s="313" t="s">
        <v>313</v>
      </c>
      <c r="C403" s="313" t="s">
        <v>7</v>
      </c>
      <c r="D403" s="313" t="s">
        <v>337</v>
      </c>
      <c r="E403" s="313" t="s">
        <v>13</v>
      </c>
      <c r="F403" s="313" t="s">
        <v>11</v>
      </c>
      <c r="G403" s="313"/>
      <c r="H403" s="313"/>
      <c r="I403" s="313"/>
      <c r="J403" s="313"/>
      <c r="K403" s="313"/>
      <c r="L403" s="313"/>
      <c r="M403" s="313"/>
      <c r="N403" s="313"/>
      <c r="O403" s="313"/>
      <c r="P403" s="313"/>
      <c r="Q403" s="313"/>
      <c r="R403" s="313">
        <v>17.2</v>
      </c>
      <c r="S403" s="313">
        <v>0</v>
      </c>
      <c r="T403" s="313">
        <v>31.4</v>
      </c>
      <c r="U403" s="313"/>
      <c r="V403" s="313"/>
      <c r="W403" s="313"/>
      <c r="X403" s="313">
        <v>0</v>
      </c>
      <c r="Y403" s="313">
        <v>500000000</v>
      </c>
      <c r="Z403" s="313"/>
      <c r="AA403" s="313" t="s">
        <v>1030</v>
      </c>
    </row>
    <row r="404" spans="1:27" ht="15" customHeight="1">
      <c r="A404" s="313" t="s">
        <v>275</v>
      </c>
      <c r="B404" s="313" t="s">
        <v>316</v>
      </c>
      <c r="C404" s="313" t="s">
        <v>7</v>
      </c>
      <c r="D404" s="313" t="s">
        <v>337</v>
      </c>
      <c r="E404" s="313" t="s">
        <v>13</v>
      </c>
      <c r="F404" s="313" t="s">
        <v>11</v>
      </c>
      <c r="G404" s="313"/>
      <c r="H404" s="313"/>
      <c r="I404" s="313"/>
      <c r="J404" s="313"/>
      <c r="K404" s="313"/>
      <c r="L404" s="313"/>
      <c r="M404" s="313"/>
      <c r="N404" s="313"/>
      <c r="O404" s="313"/>
      <c r="P404" s="313"/>
      <c r="Q404" s="313"/>
      <c r="R404" s="313">
        <v>6.7</v>
      </c>
      <c r="S404" s="313">
        <v>0</v>
      </c>
      <c r="T404" s="313">
        <v>18.8</v>
      </c>
      <c r="U404" s="313"/>
      <c r="V404" s="313"/>
      <c r="W404" s="313"/>
      <c r="X404" s="313">
        <v>0</v>
      </c>
      <c r="Y404" s="313">
        <v>500000000</v>
      </c>
      <c r="Z404" s="313"/>
      <c r="AA404" s="313" t="s">
        <v>1030</v>
      </c>
    </row>
    <row r="405" spans="1:27" ht="15" customHeight="1">
      <c r="A405" s="313" t="s">
        <v>275</v>
      </c>
      <c r="B405" s="313" t="s">
        <v>312</v>
      </c>
      <c r="C405" s="313" t="s">
        <v>7</v>
      </c>
      <c r="D405" s="313" t="s">
        <v>337</v>
      </c>
      <c r="E405" s="313" t="s">
        <v>13</v>
      </c>
      <c r="F405" s="313" t="s">
        <v>11</v>
      </c>
      <c r="G405" s="313"/>
      <c r="H405" s="313"/>
      <c r="I405" s="313"/>
      <c r="J405" s="313"/>
      <c r="K405" s="313"/>
      <c r="L405" s="313"/>
      <c r="M405" s="313"/>
      <c r="N405" s="313"/>
      <c r="O405" s="313"/>
      <c r="P405" s="313"/>
      <c r="Q405" s="313"/>
      <c r="R405" s="313">
        <v>17.2</v>
      </c>
      <c r="S405" s="313">
        <v>0</v>
      </c>
      <c r="T405" s="313">
        <v>31.4</v>
      </c>
      <c r="U405" s="313"/>
      <c r="V405" s="313"/>
      <c r="W405" s="313"/>
      <c r="X405" s="313">
        <v>0</v>
      </c>
      <c r="Y405" s="313">
        <v>500000000</v>
      </c>
      <c r="Z405" s="313"/>
      <c r="AA405" s="313" t="s">
        <v>1030</v>
      </c>
    </row>
    <row r="406" spans="1:27" ht="15" customHeight="1">
      <c r="A406" s="313" t="s">
        <v>275</v>
      </c>
      <c r="B406" s="313" t="s">
        <v>315</v>
      </c>
      <c r="C406" s="313" t="s">
        <v>7</v>
      </c>
      <c r="D406" s="313" t="s">
        <v>337</v>
      </c>
      <c r="E406" s="313" t="s">
        <v>13</v>
      </c>
      <c r="F406" s="313" t="s">
        <v>11</v>
      </c>
      <c r="G406" s="313"/>
      <c r="H406" s="313"/>
      <c r="I406" s="313"/>
      <c r="J406" s="313"/>
      <c r="K406" s="313"/>
      <c r="L406" s="313"/>
      <c r="M406" s="313"/>
      <c r="N406" s="313"/>
      <c r="O406" s="313"/>
      <c r="P406" s="313"/>
      <c r="Q406" s="313"/>
      <c r="R406" s="313">
        <v>10.5</v>
      </c>
      <c r="S406" s="313">
        <v>0</v>
      </c>
      <c r="T406" s="313">
        <v>31.4</v>
      </c>
      <c r="U406" s="313"/>
      <c r="V406" s="313"/>
      <c r="W406" s="313"/>
      <c r="X406" s="313">
        <v>0</v>
      </c>
      <c r="Y406" s="313">
        <v>500000000</v>
      </c>
      <c r="Z406" s="313"/>
      <c r="AA406" s="313" t="s">
        <v>1030</v>
      </c>
    </row>
    <row r="407" spans="1:27" ht="15" customHeight="1">
      <c r="A407" s="313" t="s">
        <v>276</v>
      </c>
      <c r="B407" s="313" t="s">
        <v>332</v>
      </c>
      <c r="C407" s="313" t="s">
        <v>7</v>
      </c>
      <c r="D407" s="313" t="s">
        <v>337</v>
      </c>
      <c r="E407" s="313" t="s">
        <v>13</v>
      </c>
      <c r="F407" s="313" t="s">
        <v>11</v>
      </c>
      <c r="G407" s="313"/>
      <c r="H407" s="313"/>
      <c r="I407" s="313"/>
      <c r="J407" s="313"/>
      <c r="K407" s="313"/>
      <c r="L407" s="313"/>
      <c r="M407" s="313"/>
      <c r="N407" s="313"/>
      <c r="O407" s="313"/>
      <c r="P407" s="313"/>
      <c r="Q407" s="313"/>
      <c r="R407" s="313">
        <v>8.9600000000000009</v>
      </c>
      <c r="S407" s="313">
        <v>0</v>
      </c>
      <c r="T407" s="313">
        <v>26.9</v>
      </c>
      <c r="U407" s="313"/>
      <c r="V407" s="313"/>
      <c r="W407" s="313"/>
      <c r="X407" s="313">
        <v>0</v>
      </c>
      <c r="Y407" s="313">
        <v>500000000</v>
      </c>
      <c r="Z407" s="313"/>
      <c r="AA407" s="313" t="s">
        <v>1030</v>
      </c>
    </row>
    <row r="408" spans="1:27" ht="15" customHeight="1">
      <c r="A408" s="313" t="s">
        <v>276</v>
      </c>
      <c r="B408" s="313" t="s">
        <v>314</v>
      </c>
      <c r="C408" s="313" t="s">
        <v>7</v>
      </c>
      <c r="D408" s="313" t="s">
        <v>337</v>
      </c>
      <c r="E408" s="313" t="s">
        <v>13</v>
      </c>
      <c r="F408" s="313" t="s">
        <v>11</v>
      </c>
      <c r="G408" s="313"/>
      <c r="H408" s="313"/>
      <c r="I408" s="313"/>
      <c r="J408" s="313"/>
      <c r="K408" s="313"/>
      <c r="L408" s="313"/>
      <c r="M408" s="313"/>
      <c r="N408" s="313"/>
      <c r="O408" s="313"/>
      <c r="P408" s="313"/>
      <c r="Q408" s="313"/>
      <c r="R408" s="313">
        <v>10.5</v>
      </c>
      <c r="S408" s="313">
        <v>0</v>
      </c>
      <c r="T408" s="313">
        <v>31.4</v>
      </c>
      <c r="U408" s="313"/>
      <c r="V408" s="313"/>
      <c r="W408" s="313"/>
      <c r="X408" s="313">
        <v>0</v>
      </c>
      <c r="Y408" s="313">
        <v>500000000</v>
      </c>
      <c r="Z408" s="313"/>
      <c r="AA408" s="313" t="s">
        <v>1030</v>
      </c>
    </row>
    <row r="409" spans="1:27" ht="15" customHeight="1">
      <c r="A409" s="313" t="s">
        <v>276</v>
      </c>
      <c r="B409" s="313" t="s">
        <v>317</v>
      </c>
      <c r="C409" s="313" t="s">
        <v>7</v>
      </c>
      <c r="D409" s="313" t="s">
        <v>337</v>
      </c>
      <c r="E409" s="313" t="s">
        <v>13</v>
      </c>
      <c r="F409" s="313" t="s">
        <v>11</v>
      </c>
      <c r="G409" s="313"/>
      <c r="H409" s="313"/>
      <c r="I409" s="313"/>
      <c r="J409" s="313"/>
      <c r="K409" s="313"/>
      <c r="L409" s="313"/>
      <c r="M409" s="313"/>
      <c r="N409" s="313"/>
      <c r="O409" s="313"/>
      <c r="P409" s="313"/>
      <c r="Q409" s="313"/>
      <c r="R409" s="313">
        <v>0.42</v>
      </c>
      <c r="S409" s="313">
        <v>0</v>
      </c>
      <c r="T409" s="313">
        <v>1.26</v>
      </c>
      <c r="U409" s="313"/>
      <c r="V409" s="313"/>
      <c r="W409" s="313"/>
      <c r="X409" s="313">
        <v>0</v>
      </c>
      <c r="Y409" s="313">
        <v>500000000</v>
      </c>
      <c r="Z409" s="313"/>
      <c r="AA409" s="313" t="s">
        <v>1030</v>
      </c>
    </row>
    <row r="410" spans="1:27" ht="15" customHeight="1">
      <c r="A410" s="313" t="s">
        <v>276</v>
      </c>
      <c r="B410" s="313" t="s">
        <v>318</v>
      </c>
      <c r="C410" s="313" t="s">
        <v>7</v>
      </c>
      <c r="D410" s="313" t="s">
        <v>337</v>
      </c>
      <c r="E410" s="313" t="s">
        <v>13</v>
      </c>
      <c r="F410" s="313" t="s">
        <v>11</v>
      </c>
      <c r="G410" s="313"/>
      <c r="H410" s="313"/>
      <c r="I410" s="313"/>
      <c r="J410" s="313"/>
      <c r="K410" s="313"/>
      <c r="L410" s="313"/>
      <c r="M410" s="313"/>
      <c r="N410" s="313"/>
      <c r="O410" s="313"/>
      <c r="P410" s="313"/>
      <c r="Q410" s="313"/>
      <c r="R410" s="313">
        <v>6.28</v>
      </c>
      <c r="S410" s="313">
        <v>0</v>
      </c>
      <c r="T410" s="313">
        <v>18.8</v>
      </c>
      <c r="U410" s="313"/>
      <c r="V410" s="313"/>
      <c r="W410" s="313"/>
      <c r="X410" s="313">
        <v>0</v>
      </c>
      <c r="Y410" s="313">
        <v>500000000</v>
      </c>
      <c r="Z410" s="313"/>
      <c r="AA410" s="313" t="s">
        <v>1030</v>
      </c>
    </row>
    <row r="411" spans="1:27" ht="15" customHeight="1">
      <c r="A411" s="313" t="s">
        <v>276</v>
      </c>
      <c r="B411" s="313" t="s">
        <v>313</v>
      </c>
      <c r="C411" s="313" t="s">
        <v>7</v>
      </c>
      <c r="D411" s="313" t="s">
        <v>337</v>
      </c>
      <c r="E411" s="313" t="s">
        <v>13</v>
      </c>
      <c r="F411" s="313" t="s">
        <v>11</v>
      </c>
      <c r="G411" s="313"/>
      <c r="H411" s="313"/>
      <c r="I411" s="313"/>
      <c r="J411" s="313"/>
      <c r="K411" s="313"/>
      <c r="L411" s="313"/>
      <c r="M411" s="313"/>
      <c r="N411" s="313"/>
      <c r="O411" s="313"/>
      <c r="P411" s="313"/>
      <c r="Q411" s="313"/>
      <c r="R411" s="313">
        <v>17.2</v>
      </c>
      <c r="S411" s="313">
        <v>0</v>
      </c>
      <c r="T411" s="313">
        <v>31.4</v>
      </c>
      <c r="U411" s="313"/>
      <c r="V411" s="313"/>
      <c r="W411" s="313"/>
      <c r="X411" s="313">
        <v>0</v>
      </c>
      <c r="Y411" s="313">
        <v>500000000</v>
      </c>
      <c r="Z411" s="313"/>
      <c r="AA411" s="313" t="s">
        <v>1030</v>
      </c>
    </row>
    <row r="412" spans="1:27" ht="15" customHeight="1">
      <c r="A412" s="313" t="s">
        <v>276</v>
      </c>
      <c r="B412" s="313" t="s">
        <v>316</v>
      </c>
      <c r="C412" s="313" t="s">
        <v>7</v>
      </c>
      <c r="D412" s="313" t="s">
        <v>337</v>
      </c>
      <c r="E412" s="313" t="s">
        <v>13</v>
      </c>
      <c r="F412" s="313" t="s">
        <v>11</v>
      </c>
      <c r="G412" s="313"/>
      <c r="H412" s="313"/>
      <c r="I412" s="313"/>
      <c r="J412" s="313"/>
      <c r="K412" s="313"/>
      <c r="L412" s="313"/>
      <c r="M412" s="313"/>
      <c r="N412" s="313"/>
      <c r="O412" s="313"/>
      <c r="P412" s="313"/>
      <c r="Q412" s="313"/>
      <c r="R412" s="313">
        <v>6.7</v>
      </c>
      <c r="S412" s="313">
        <v>0</v>
      </c>
      <c r="T412" s="313">
        <v>18.8</v>
      </c>
      <c r="U412" s="313"/>
      <c r="V412" s="313"/>
      <c r="W412" s="313"/>
      <c r="X412" s="313">
        <v>0</v>
      </c>
      <c r="Y412" s="313">
        <v>500000000</v>
      </c>
      <c r="Z412" s="313"/>
      <c r="AA412" s="313" t="s">
        <v>1030</v>
      </c>
    </row>
    <row r="413" spans="1:27" ht="15" customHeight="1">
      <c r="A413" s="313" t="s">
        <v>276</v>
      </c>
      <c r="B413" s="313" t="s">
        <v>312</v>
      </c>
      <c r="C413" s="313" t="s">
        <v>7</v>
      </c>
      <c r="D413" s="313" t="s">
        <v>337</v>
      </c>
      <c r="E413" s="313" t="s">
        <v>13</v>
      </c>
      <c r="F413" s="313" t="s">
        <v>11</v>
      </c>
      <c r="G413" s="313"/>
      <c r="H413" s="313"/>
      <c r="I413" s="313"/>
      <c r="J413" s="313"/>
      <c r="K413" s="313"/>
      <c r="L413" s="313"/>
      <c r="M413" s="313"/>
      <c r="N413" s="313"/>
      <c r="O413" s="313"/>
      <c r="P413" s="313"/>
      <c r="Q413" s="313"/>
      <c r="R413" s="313">
        <v>17.2</v>
      </c>
      <c r="S413" s="313">
        <v>0</v>
      </c>
      <c r="T413" s="313">
        <v>31.4</v>
      </c>
      <c r="U413" s="313"/>
      <c r="V413" s="313"/>
      <c r="W413" s="313"/>
      <c r="X413" s="313">
        <v>0</v>
      </c>
      <c r="Y413" s="313">
        <v>500000000</v>
      </c>
      <c r="Z413" s="313"/>
      <c r="AA413" s="313" t="s">
        <v>1030</v>
      </c>
    </row>
    <row r="414" spans="1:27" ht="15" customHeight="1">
      <c r="A414" s="313" t="s">
        <v>276</v>
      </c>
      <c r="B414" s="313" t="s">
        <v>315</v>
      </c>
      <c r="C414" s="313" t="s">
        <v>7</v>
      </c>
      <c r="D414" s="313" t="s">
        <v>337</v>
      </c>
      <c r="E414" s="313" t="s">
        <v>13</v>
      </c>
      <c r="F414" s="313" t="s">
        <v>11</v>
      </c>
      <c r="G414" s="313"/>
      <c r="H414" s="313"/>
      <c r="I414" s="313"/>
      <c r="J414" s="313"/>
      <c r="K414" s="313"/>
      <c r="L414" s="313"/>
      <c r="M414" s="313"/>
      <c r="N414" s="313"/>
      <c r="O414" s="313"/>
      <c r="P414" s="313"/>
      <c r="Q414" s="313"/>
      <c r="R414" s="313">
        <v>10.5</v>
      </c>
      <c r="S414" s="313">
        <v>0</v>
      </c>
      <c r="T414" s="313">
        <v>31.4</v>
      </c>
      <c r="U414" s="313"/>
      <c r="V414" s="313"/>
      <c r="W414" s="313"/>
      <c r="X414" s="313">
        <v>0</v>
      </c>
      <c r="Y414" s="313">
        <v>500000000</v>
      </c>
      <c r="Z414" s="313"/>
      <c r="AA414" s="313" t="s">
        <v>1030</v>
      </c>
    </row>
    <row r="415" spans="1:27" ht="15" customHeight="1">
      <c r="A415" s="313" t="s">
        <v>277</v>
      </c>
      <c r="B415" s="313" t="s">
        <v>332</v>
      </c>
      <c r="C415" s="313" t="s">
        <v>7</v>
      </c>
      <c r="D415" s="313" t="s">
        <v>337</v>
      </c>
      <c r="E415" s="313" t="s">
        <v>13</v>
      </c>
      <c r="F415" s="313" t="s">
        <v>11</v>
      </c>
      <c r="G415" s="313"/>
      <c r="H415" s="313"/>
      <c r="I415" s="313"/>
      <c r="J415" s="313"/>
      <c r="K415" s="313"/>
      <c r="L415" s="313"/>
      <c r="M415" s="313"/>
      <c r="N415" s="313"/>
      <c r="O415" s="313"/>
      <c r="P415" s="313"/>
      <c r="Q415" s="313"/>
      <c r="R415" s="313">
        <v>11</v>
      </c>
      <c r="S415" s="313"/>
      <c r="T415" s="313"/>
      <c r="U415" s="313"/>
      <c r="V415" s="313"/>
      <c r="W415" s="313"/>
      <c r="X415" s="313">
        <v>0</v>
      </c>
      <c r="Y415" s="313">
        <v>500000000</v>
      </c>
      <c r="Z415" s="313"/>
      <c r="AA415" s="313" t="s">
        <v>1029</v>
      </c>
    </row>
    <row r="416" spans="1:27" ht="15" customHeight="1">
      <c r="A416" s="313" t="s">
        <v>277</v>
      </c>
      <c r="B416" s="313" t="s">
        <v>314</v>
      </c>
      <c r="C416" s="313" t="s">
        <v>7</v>
      </c>
      <c r="D416" s="313" t="s">
        <v>337</v>
      </c>
      <c r="E416" s="313" t="s">
        <v>13</v>
      </c>
      <c r="F416" s="313" t="s">
        <v>11</v>
      </c>
      <c r="G416" s="313"/>
      <c r="H416" s="313"/>
      <c r="I416" s="313"/>
      <c r="J416" s="313"/>
      <c r="K416" s="313"/>
      <c r="L416" s="313"/>
      <c r="M416" s="313"/>
      <c r="N416" s="313"/>
      <c r="O416" s="313"/>
      <c r="P416" s="313"/>
      <c r="Q416" s="313"/>
      <c r="R416" s="313">
        <v>119</v>
      </c>
      <c r="S416" s="313"/>
      <c r="T416" s="313"/>
      <c r="U416" s="313"/>
      <c r="V416" s="313"/>
      <c r="W416" s="313"/>
      <c r="X416" s="313">
        <v>0</v>
      </c>
      <c r="Y416" s="313">
        <v>500000000</v>
      </c>
      <c r="Z416" s="313"/>
      <c r="AA416" s="313" t="s">
        <v>1029</v>
      </c>
    </row>
    <row r="417" spans="1:27" ht="15" customHeight="1">
      <c r="A417" s="313" t="s">
        <v>277</v>
      </c>
      <c r="B417" s="313" t="s">
        <v>317</v>
      </c>
      <c r="C417" s="313" t="s">
        <v>7</v>
      </c>
      <c r="D417" s="313" t="s">
        <v>337</v>
      </c>
      <c r="E417" s="313" t="s">
        <v>13</v>
      </c>
      <c r="F417" s="313" t="s">
        <v>11</v>
      </c>
      <c r="G417" s="313"/>
      <c r="H417" s="313"/>
      <c r="I417" s="313"/>
      <c r="J417" s="313"/>
      <c r="K417" s="313"/>
      <c r="L417" s="313"/>
      <c r="M417" s="313"/>
      <c r="N417" s="313"/>
      <c r="O417" s="313"/>
      <c r="P417" s="313"/>
      <c r="Q417" s="313"/>
      <c r="R417" s="313">
        <v>27.4</v>
      </c>
      <c r="S417" s="313"/>
      <c r="T417" s="313"/>
      <c r="U417" s="313"/>
      <c r="V417" s="313"/>
      <c r="W417" s="313"/>
      <c r="X417" s="313">
        <v>0</v>
      </c>
      <c r="Y417" s="313">
        <v>500000000</v>
      </c>
      <c r="Z417" s="313"/>
      <c r="AA417" s="313" t="s">
        <v>1029</v>
      </c>
    </row>
    <row r="418" spans="1:27" ht="15" customHeight="1">
      <c r="A418" s="313" t="s">
        <v>277</v>
      </c>
      <c r="B418" s="313" t="s">
        <v>318</v>
      </c>
      <c r="C418" s="313" t="s">
        <v>7</v>
      </c>
      <c r="D418" s="313" t="s">
        <v>337</v>
      </c>
      <c r="E418" s="313" t="s">
        <v>13</v>
      </c>
      <c r="F418" s="313" t="s">
        <v>11</v>
      </c>
      <c r="G418" s="313"/>
      <c r="H418" s="313"/>
      <c r="I418" s="313"/>
      <c r="J418" s="313"/>
      <c r="K418" s="313"/>
      <c r="L418" s="313"/>
      <c r="M418" s="313"/>
      <c r="N418" s="313"/>
      <c r="O418" s="313"/>
      <c r="P418" s="313"/>
      <c r="Q418" s="313"/>
      <c r="R418" s="313">
        <v>47.6</v>
      </c>
      <c r="S418" s="313"/>
      <c r="T418" s="313"/>
      <c r="U418" s="313"/>
      <c r="V418" s="313"/>
      <c r="W418" s="313"/>
      <c r="X418" s="313">
        <v>0</v>
      </c>
      <c r="Y418" s="313">
        <v>500000000</v>
      </c>
      <c r="Z418" s="313"/>
      <c r="AA418" s="313" t="s">
        <v>1029</v>
      </c>
    </row>
    <row r="419" spans="1:27" ht="15" customHeight="1">
      <c r="A419" s="313" t="s">
        <v>277</v>
      </c>
      <c r="B419" s="313" t="s">
        <v>313</v>
      </c>
      <c r="C419" s="313" t="s">
        <v>7</v>
      </c>
      <c r="D419" s="313" t="s">
        <v>337</v>
      </c>
      <c r="E419" s="313" t="s">
        <v>13</v>
      </c>
      <c r="F419" s="313" t="s">
        <v>11</v>
      </c>
      <c r="G419" s="313"/>
      <c r="H419" s="313"/>
      <c r="I419" s="313"/>
      <c r="J419" s="313"/>
      <c r="K419" s="313"/>
      <c r="L419" s="313"/>
      <c r="M419" s="313"/>
      <c r="N419" s="313"/>
      <c r="O419" s="313"/>
      <c r="P419" s="313"/>
      <c r="Q419" s="313"/>
      <c r="R419" s="313">
        <v>194</v>
      </c>
      <c r="S419" s="313"/>
      <c r="T419" s="313"/>
      <c r="U419" s="313"/>
      <c r="V419" s="313"/>
      <c r="W419" s="313"/>
      <c r="X419" s="313">
        <v>0</v>
      </c>
      <c r="Y419" s="313">
        <v>500000000</v>
      </c>
      <c r="Z419" s="313"/>
      <c r="AA419" s="313" t="s">
        <v>1029</v>
      </c>
    </row>
    <row r="420" spans="1:27" ht="15" customHeight="1">
      <c r="A420" s="313" t="s">
        <v>277</v>
      </c>
      <c r="B420" s="313" t="s">
        <v>316</v>
      </c>
      <c r="C420" s="313" t="s">
        <v>7</v>
      </c>
      <c r="D420" s="313" t="s">
        <v>337</v>
      </c>
      <c r="E420" s="313" t="s">
        <v>13</v>
      </c>
      <c r="F420" s="313" t="s">
        <v>11</v>
      </c>
      <c r="G420" s="313"/>
      <c r="H420" s="313"/>
      <c r="I420" s="313"/>
      <c r="J420" s="313"/>
      <c r="K420" s="313"/>
      <c r="L420" s="313"/>
      <c r="M420" s="313"/>
      <c r="N420" s="313"/>
      <c r="O420" s="313"/>
      <c r="P420" s="313"/>
      <c r="Q420" s="313"/>
      <c r="R420" s="313">
        <v>75</v>
      </c>
      <c r="S420" s="313"/>
      <c r="T420" s="313"/>
      <c r="U420" s="313"/>
      <c r="V420" s="313"/>
      <c r="W420" s="313"/>
      <c r="X420" s="313">
        <v>0</v>
      </c>
      <c r="Y420" s="313">
        <v>500000000</v>
      </c>
      <c r="Z420" s="313"/>
      <c r="AA420" s="313" t="s">
        <v>1029</v>
      </c>
    </row>
    <row r="421" spans="1:27" ht="15" customHeight="1">
      <c r="A421" s="313" t="s">
        <v>277</v>
      </c>
      <c r="B421" s="313" t="s">
        <v>312</v>
      </c>
      <c r="C421" s="313" t="s">
        <v>7</v>
      </c>
      <c r="D421" s="313" t="s">
        <v>337</v>
      </c>
      <c r="E421" s="313" t="s">
        <v>13</v>
      </c>
      <c r="F421" s="313" t="s">
        <v>11</v>
      </c>
      <c r="G421" s="313"/>
      <c r="H421" s="313"/>
      <c r="I421" s="313"/>
      <c r="J421" s="313"/>
      <c r="K421" s="313"/>
      <c r="L421" s="313"/>
      <c r="M421" s="313"/>
      <c r="N421" s="313"/>
      <c r="O421" s="313"/>
      <c r="P421" s="313"/>
      <c r="Q421" s="313"/>
      <c r="R421" s="313">
        <v>194</v>
      </c>
      <c r="S421" s="313"/>
      <c r="T421" s="313"/>
      <c r="U421" s="313"/>
      <c r="V421" s="313"/>
      <c r="W421" s="313"/>
      <c r="X421" s="313">
        <v>0</v>
      </c>
      <c r="Y421" s="313">
        <v>500000000</v>
      </c>
      <c r="Z421" s="313"/>
      <c r="AA421" s="313" t="s">
        <v>1029</v>
      </c>
    </row>
    <row r="422" spans="1:27" ht="15" customHeight="1">
      <c r="A422" s="313" t="s">
        <v>277</v>
      </c>
      <c r="B422" s="313" t="s">
        <v>315</v>
      </c>
      <c r="C422" s="313" t="s">
        <v>7</v>
      </c>
      <c r="D422" s="313" t="s">
        <v>337</v>
      </c>
      <c r="E422" s="313" t="s">
        <v>13</v>
      </c>
      <c r="F422" s="313" t="s">
        <v>11</v>
      </c>
      <c r="G422" s="313"/>
      <c r="H422" s="313"/>
      <c r="I422" s="313"/>
      <c r="J422" s="313"/>
      <c r="K422" s="313"/>
      <c r="L422" s="313"/>
      <c r="M422" s="313"/>
      <c r="N422" s="313"/>
      <c r="O422" s="313"/>
      <c r="P422" s="313"/>
      <c r="Q422" s="313"/>
      <c r="R422" s="313">
        <v>119</v>
      </c>
      <c r="S422" s="313"/>
      <c r="T422" s="313"/>
      <c r="U422" s="313"/>
      <c r="V422" s="313"/>
      <c r="W422" s="313"/>
      <c r="X422" s="313">
        <v>0</v>
      </c>
      <c r="Y422" s="313">
        <v>500000000</v>
      </c>
      <c r="Z422" s="313"/>
      <c r="AA422" s="313" t="s">
        <v>1029</v>
      </c>
    </row>
    <row r="423" spans="1:27" ht="15" customHeight="1">
      <c r="A423" s="313" t="s">
        <v>278</v>
      </c>
      <c r="B423" s="313" t="s">
        <v>332</v>
      </c>
      <c r="C423" s="313" t="s">
        <v>7</v>
      </c>
      <c r="D423" s="313" t="s">
        <v>337</v>
      </c>
      <c r="E423" s="313" t="s">
        <v>13</v>
      </c>
      <c r="F423" s="313" t="s">
        <v>11</v>
      </c>
      <c r="G423" s="313" t="s">
        <v>337</v>
      </c>
      <c r="H423" s="313" t="s">
        <v>373</v>
      </c>
      <c r="I423" s="313" t="s">
        <v>251</v>
      </c>
      <c r="J423" s="313"/>
      <c r="K423" s="313" t="s">
        <v>339</v>
      </c>
      <c r="L423" s="313" t="s">
        <v>374</v>
      </c>
      <c r="M423" s="313" t="s">
        <v>48</v>
      </c>
      <c r="N423" s="313"/>
      <c r="O423" s="313" t="s">
        <v>341</v>
      </c>
      <c r="P423" s="313" t="s">
        <v>342</v>
      </c>
      <c r="Q423" s="313" t="s">
        <v>343</v>
      </c>
      <c r="R423" s="313">
        <v>4.2</v>
      </c>
      <c r="S423" s="313"/>
      <c r="T423" s="313"/>
      <c r="U423" s="313">
        <v>4.2</v>
      </c>
      <c r="V423" s="313">
        <v>0.21</v>
      </c>
      <c r="W423" s="313">
        <v>0.1</v>
      </c>
      <c r="X423" s="313">
        <v>0</v>
      </c>
      <c r="Y423" s="313">
        <v>500000000</v>
      </c>
      <c r="Z423" s="313">
        <v>0</v>
      </c>
      <c r="AA423" s="313" t="s">
        <v>1031</v>
      </c>
    </row>
    <row r="424" spans="1:27" ht="15" customHeight="1">
      <c r="A424" s="313" t="s">
        <v>278</v>
      </c>
      <c r="B424" s="313" t="s">
        <v>314</v>
      </c>
      <c r="C424" s="313" t="s">
        <v>7</v>
      </c>
      <c r="D424" s="313" t="s">
        <v>337</v>
      </c>
      <c r="E424" s="313" t="s">
        <v>13</v>
      </c>
      <c r="F424" s="313" t="s">
        <v>11</v>
      </c>
      <c r="G424" s="313" t="s">
        <v>449</v>
      </c>
      <c r="H424" s="313" t="s">
        <v>729</v>
      </c>
      <c r="I424" s="313" t="s">
        <v>251</v>
      </c>
      <c r="J424" s="313" t="s">
        <v>730</v>
      </c>
      <c r="K424" s="313" t="s">
        <v>702</v>
      </c>
      <c r="L424" s="313" t="s">
        <v>731</v>
      </c>
      <c r="M424" s="313" t="s">
        <v>48</v>
      </c>
      <c r="N424" s="313"/>
      <c r="O424" s="313" t="s">
        <v>348</v>
      </c>
      <c r="P424" s="313" t="s">
        <v>699</v>
      </c>
      <c r="Q424" s="313" t="s">
        <v>343</v>
      </c>
      <c r="R424" s="313">
        <v>115</v>
      </c>
      <c r="S424" s="313"/>
      <c r="T424" s="313"/>
      <c r="U424" s="313"/>
      <c r="V424" s="313"/>
      <c r="W424" s="313"/>
      <c r="X424" s="313">
        <v>0</v>
      </c>
      <c r="Y424" s="313">
        <v>500000000</v>
      </c>
      <c r="Z424" s="313"/>
      <c r="AA424" s="313" t="s">
        <v>1029</v>
      </c>
    </row>
    <row r="425" spans="1:27" ht="15" customHeight="1">
      <c r="A425" s="313" t="s">
        <v>278</v>
      </c>
      <c r="B425" s="313" t="s">
        <v>317</v>
      </c>
      <c r="C425" s="313" t="s">
        <v>7</v>
      </c>
      <c r="D425" s="313" t="s">
        <v>337</v>
      </c>
      <c r="E425" s="313" t="s">
        <v>13</v>
      </c>
      <c r="F425" s="313" t="s">
        <v>11</v>
      </c>
      <c r="G425" s="313" t="s">
        <v>449</v>
      </c>
      <c r="H425" s="313" t="s">
        <v>732</v>
      </c>
      <c r="I425" s="313" t="s">
        <v>251</v>
      </c>
      <c r="J425" s="313" t="s">
        <v>730</v>
      </c>
      <c r="K425" s="313" t="s">
        <v>702</v>
      </c>
      <c r="L425" s="313" t="s">
        <v>733</v>
      </c>
      <c r="M425" s="313" t="s">
        <v>48</v>
      </c>
      <c r="N425" s="313"/>
      <c r="O425" s="313" t="s">
        <v>348</v>
      </c>
      <c r="P425" s="313" t="s">
        <v>699</v>
      </c>
      <c r="Q425" s="313" t="s">
        <v>343</v>
      </c>
      <c r="R425" s="313">
        <v>5.74</v>
      </c>
      <c r="S425" s="313"/>
      <c r="T425" s="313"/>
      <c r="U425" s="313"/>
      <c r="V425" s="313"/>
      <c r="W425" s="313"/>
      <c r="X425" s="313">
        <v>0</v>
      </c>
      <c r="Y425" s="313">
        <v>500000000</v>
      </c>
      <c r="Z425" s="313"/>
      <c r="AA425" s="313" t="s">
        <v>1029</v>
      </c>
    </row>
    <row r="426" spans="1:27" ht="15" customHeight="1">
      <c r="A426" s="313" t="s">
        <v>278</v>
      </c>
      <c r="B426" s="313" t="s">
        <v>318</v>
      </c>
      <c r="C426" s="313" t="s">
        <v>7</v>
      </c>
      <c r="D426" s="313" t="s">
        <v>337</v>
      </c>
      <c r="E426" s="313" t="s">
        <v>13</v>
      </c>
      <c r="F426" s="313" t="s">
        <v>11</v>
      </c>
      <c r="G426" s="313" t="s">
        <v>449</v>
      </c>
      <c r="H426" s="313" t="s">
        <v>734</v>
      </c>
      <c r="I426" s="313" t="s">
        <v>251</v>
      </c>
      <c r="J426" s="313" t="s">
        <v>730</v>
      </c>
      <c r="K426" s="313" t="s">
        <v>702</v>
      </c>
      <c r="L426" s="313" t="s">
        <v>735</v>
      </c>
      <c r="M426" s="313" t="s">
        <v>48</v>
      </c>
      <c r="N426" s="313"/>
      <c r="O426" s="313" t="s">
        <v>348</v>
      </c>
      <c r="P426" s="313" t="s">
        <v>699</v>
      </c>
      <c r="Q426" s="313" t="s">
        <v>343</v>
      </c>
      <c r="R426" s="313">
        <v>0</v>
      </c>
      <c r="S426" s="313"/>
      <c r="T426" s="313"/>
      <c r="U426" s="313"/>
      <c r="V426" s="313"/>
      <c r="W426" s="313"/>
      <c r="X426" s="313">
        <v>0</v>
      </c>
      <c r="Y426" s="313">
        <v>500000000</v>
      </c>
      <c r="Z426" s="313"/>
      <c r="AA426" s="313" t="s">
        <v>1029</v>
      </c>
    </row>
    <row r="427" spans="1:27" ht="15" customHeight="1">
      <c r="A427" s="313" t="s">
        <v>278</v>
      </c>
      <c r="B427" s="313" t="s">
        <v>313</v>
      </c>
      <c r="C427" s="313" t="s">
        <v>7</v>
      </c>
      <c r="D427" s="313" t="s">
        <v>337</v>
      </c>
      <c r="E427" s="313" t="s">
        <v>13</v>
      </c>
      <c r="F427" s="313" t="s">
        <v>11</v>
      </c>
      <c r="G427" s="313"/>
      <c r="H427" s="313"/>
      <c r="I427" s="313"/>
      <c r="J427" s="313"/>
      <c r="K427" s="313"/>
      <c r="L427" s="313"/>
      <c r="M427" s="313"/>
      <c r="N427" s="313"/>
      <c r="O427" s="313"/>
      <c r="P427" s="313"/>
      <c r="Q427" s="313"/>
      <c r="R427" s="313">
        <v>120</v>
      </c>
      <c r="S427" s="313"/>
      <c r="T427" s="313"/>
      <c r="U427" s="313"/>
      <c r="V427" s="313"/>
      <c r="W427" s="313"/>
      <c r="X427" s="313">
        <v>0</v>
      </c>
      <c r="Y427" s="313">
        <v>500000000</v>
      </c>
      <c r="Z427" s="313"/>
      <c r="AA427" s="313" t="s">
        <v>1029</v>
      </c>
    </row>
    <row r="428" spans="1:27" ht="15" customHeight="1">
      <c r="A428" s="313" t="s">
        <v>278</v>
      </c>
      <c r="B428" s="313" t="s">
        <v>316</v>
      </c>
      <c r="C428" s="313" t="s">
        <v>7</v>
      </c>
      <c r="D428" s="313" t="s">
        <v>337</v>
      </c>
      <c r="E428" s="313" t="s">
        <v>13</v>
      </c>
      <c r="F428" s="313" t="s">
        <v>11</v>
      </c>
      <c r="G428" s="313" t="s">
        <v>449</v>
      </c>
      <c r="H428" s="313" t="s">
        <v>732</v>
      </c>
      <c r="I428" s="313" t="s">
        <v>251</v>
      </c>
      <c r="J428" s="313" t="s">
        <v>730</v>
      </c>
      <c r="K428" s="313" t="s">
        <v>702</v>
      </c>
      <c r="L428" s="313" t="s">
        <v>733</v>
      </c>
      <c r="M428" s="313" t="s">
        <v>48</v>
      </c>
      <c r="N428" s="313"/>
      <c r="O428" s="313" t="s">
        <v>348</v>
      </c>
      <c r="P428" s="313" t="s">
        <v>699</v>
      </c>
      <c r="Q428" s="313" t="s">
        <v>343</v>
      </c>
      <c r="R428" s="313">
        <v>5.74</v>
      </c>
      <c r="S428" s="313"/>
      <c r="T428" s="313"/>
      <c r="U428" s="313"/>
      <c r="V428" s="313"/>
      <c r="W428" s="313"/>
      <c r="X428" s="313">
        <v>0</v>
      </c>
      <c r="Y428" s="313">
        <v>500000000</v>
      </c>
      <c r="Z428" s="313"/>
      <c r="AA428" s="313" t="s">
        <v>1029</v>
      </c>
    </row>
    <row r="429" spans="1:27" ht="15" customHeight="1">
      <c r="A429" s="313" t="s">
        <v>278</v>
      </c>
      <c r="B429" s="313" t="s">
        <v>312</v>
      </c>
      <c r="C429" s="313" t="s">
        <v>7</v>
      </c>
      <c r="D429" s="313" t="s">
        <v>337</v>
      </c>
      <c r="E429" s="313" t="s">
        <v>13</v>
      </c>
      <c r="F429" s="313" t="s">
        <v>11</v>
      </c>
      <c r="G429" s="313"/>
      <c r="H429" s="313"/>
      <c r="I429" s="313"/>
      <c r="J429" s="313"/>
      <c r="K429" s="313"/>
      <c r="L429" s="313"/>
      <c r="M429" s="313"/>
      <c r="N429" s="313"/>
      <c r="O429" s="313"/>
      <c r="P429" s="313"/>
      <c r="Q429" s="313"/>
      <c r="R429" s="313">
        <v>120</v>
      </c>
      <c r="S429" s="313"/>
      <c r="T429" s="313"/>
      <c r="U429" s="313"/>
      <c r="V429" s="313"/>
      <c r="W429" s="313"/>
      <c r="X429" s="313">
        <v>0</v>
      </c>
      <c r="Y429" s="313">
        <v>500000000</v>
      </c>
      <c r="Z429" s="313"/>
      <c r="AA429" s="313" t="s">
        <v>1029</v>
      </c>
    </row>
    <row r="430" spans="1:27" ht="15" customHeight="1">
      <c r="A430" s="313" t="s">
        <v>278</v>
      </c>
      <c r="B430" s="313" t="s">
        <v>315</v>
      </c>
      <c r="C430" s="313" t="s">
        <v>7</v>
      </c>
      <c r="D430" s="313" t="s">
        <v>337</v>
      </c>
      <c r="E430" s="313" t="s">
        <v>13</v>
      </c>
      <c r="F430" s="313" t="s">
        <v>11</v>
      </c>
      <c r="G430" s="313"/>
      <c r="H430" s="313"/>
      <c r="I430" s="313"/>
      <c r="J430" s="313"/>
      <c r="K430" s="313"/>
      <c r="L430" s="313"/>
      <c r="M430" s="313"/>
      <c r="N430" s="313"/>
      <c r="O430" s="313"/>
      <c r="P430" s="313"/>
      <c r="Q430" s="313"/>
      <c r="R430" s="313">
        <v>115</v>
      </c>
      <c r="S430" s="313"/>
      <c r="T430" s="313"/>
      <c r="U430" s="313"/>
      <c r="V430" s="313"/>
      <c r="W430" s="313"/>
      <c r="X430" s="313">
        <v>0</v>
      </c>
      <c r="Y430" s="313">
        <v>500000000</v>
      </c>
      <c r="Z430" s="313"/>
      <c r="AA430" s="313" t="s">
        <v>1029</v>
      </c>
    </row>
    <row r="431" spans="1:27" ht="15" customHeight="1">
      <c r="A431" s="313" t="s">
        <v>279</v>
      </c>
      <c r="B431" s="313" t="s">
        <v>332</v>
      </c>
      <c r="C431" s="313" t="s">
        <v>7</v>
      </c>
      <c r="D431" s="313" t="s">
        <v>337</v>
      </c>
      <c r="E431" s="313" t="s">
        <v>13</v>
      </c>
      <c r="F431" s="313" t="s">
        <v>11</v>
      </c>
      <c r="G431" s="313"/>
      <c r="H431" s="313"/>
      <c r="I431" s="313"/>
      <c r="J431" s="313"/>
      <c r="K431" s="313"/>
      <c r="L431" s="313"/>
      <c r="M431" s="313"/>
      <c r="N431" s="313"/>
      <c r="O431" s="313"/>
      <c r="P431" s="313"/>
      <c r="Q431" s="313"/>
      <c r="R431" s="313">
        <v>4.2</v>
      </c>
      <c r="S431" s="313"/>
      <c r="T431" s="313"/>
      <c r="U431" s="313"/>
      <c r="V431" s="313"/>
      <c r="W431" s="313"/>
      <c r="X431" s="313">
        <v>0</v>
      </c>
      <c r="Y431" s="313">
        <v>500000000</v>
      </c>
      <c r="Z431" s="313"/>
      <c r="AA431" s="313" t="s">
        <v>1029</v>
      </c>
    </row>
    <row r="432" spans="1:27" ht="15" customHeight="1">
      <c r="A432" s="313" t="s">
        <v>279</v>
      </c>
      <c r="B432" s="313" t="s">
        <v>314</v>
      </c>
      <c r="C432" s="313" t="s">
        <v>7</v>
      </c>
      <c r="D432" s="313" t="s">
        <v>337</v>
      </c>
      <c r="E432" s="313" t="s">
        <v>13</v>
      </c>
      <c r="F432" s="313" t="s">
        <v>11</v>
      </c>
      <c r="G432" s="313"/>
      <c r="H432" s="313"/>
      <c r="I432" s="313"/>
      <c r="J432" s="313"/>
      <c r="K432" s="313"/>
      <c r="L432" s="313"/>
      <c r="M432" s="313"/>
      <c r="N432" s="313"/>
      <c r="O432" s="313"/>
      <c r="P432" s="313"/>
      <c r="Q432" s="313"/>
      <c r="R432" s="313">
        <v>115</v>
      </c>
      <c r="S432" s="313"/>
      <c r="T432" s="313"/>
      <c r="U432" s="313"/>
      <c r="V432" s="313"/>
      <c r="W432" s="313"/>
      <c r="X432" s="313">
        <v>0</v>
      </c>
      <c r="Y432" s="313">
        <v>500000000</v>
      </c>
      <c r="Z432" s="313"/>
      <c r="AA432" s="313" t="s">
        <v>1029</v>
      </c>
    </row>
    <row r="433" spans="1:27" ht="15" customHeight="1">
      <c r="A433" s="313" t="s">
        <v>279</v>
      </c>
      <c r="B433" s="313" t="s">
        <v>317</v>
      </c>
      <c r="C433" s="313" t="s">
        <v>7</v>
      </c>
      <c r="D433" s="313" t="s">
        <v>337</v>
      </c>
      <c r="E433" s="313" t="s">
        <v>13</v>
      </c>
      <c r="F433" s="313" t="s">
        <v>11</v>
      </c>
      <c r="G433" s="313"/>
      <c r="H433" s="313"/>
      <c r="I433" s="313"/>
      <c r="J433" s="313"/>
      <c r="K433" s="313"/>
      <c r="L433" s="313"/>
      <c r="M433" s="313"/>
      <c r="N433" s="313"/>
      <c r="O433" s="313"/>
      <c r="P433" s="313"/>
      <c r="Q433" s="313"/>
      <c r="R433" s="313">
        <v>5.74</v>
      </c>
      <c r="S433" s="313"/>
      <c r="T433" s="313"/>
      <c r="U433" s="313"/>
      <c r="V433" s="313"/>
      <c r="W433" s="313"/>
      <c r="X433" s="313">
        <v>0</v>
      </c>
      <c r="Y433" s="313">
        <v>500000000</v>
      </c>
      <c r="Z433" s="313"/>
      <c r="AA433" s="313" t="s">
        <v>1029</v>
      </c>
    </row>
    <row r="434" spans="1:27" ht="15" customHeight="1">
      <c r="A434" s="313" t="s">
        <v>279</v>
      </c>
      <c r="B434" s="313" t="s">
        <v>318</v>
      </c>
      <c r="C434" s="313" t="s">
        <v>7</v>
      </c>
      <c r="D434" s="313" t="s">
        <v>337</v>
      </c>
      <c r="E434" s="313" t="s">
        <v>13</v>
      </c>
      <c r="F434" s="313" t="s">
        <v>11</v>
      </c>
      <c r="G434" s="313"/>
      <c r="H434" s="313"/>
      <c r="I434" s="313"/>
      <c r="J434" s="313"/>
      <c r="K434" s="313"/>
      <c r="L434" s="313"/>
      <c r="M434" s="313"/>
      <c r="N434" s="313"/>
      <c r="O434" s="313"/>
      <c r="P434" s="313"/>
      <c r="Q434" s="313"/>
      <c r="R434" s="313">
        <v>0</v>
      </c>
      <c r="S434" s="313"/>
      <c r="T434" s="313"/>
      <c r="U434" s="313"/>
      <c r="V434" s="313"/>
      <c r="W434" s="313"/>
      <c r="X434" s="313">
        <v>0</v>
      </c>
      <c r="Y434" s="313">
        <v>500000000</v>
      </c>
      <c r="Z434" s="313"/>
      <c r="AA434" s="313" t="s">
        <v>1029</v>
      </c>
    </row>
    <row r="435" spans="1:27" ht="15" customHeight="1">
      <c r="A435" s="313" t="s">
        <v>279</v>
      </c>
      <c r="B435" s="313" t="s">
        <v>313</v>
      </c>
      <c r="C435" s="313" t="s">
        <v>7</v>
      </c>
      <c r="D435" s="313" t="s">
        <v>337</v>
      </c>
      <c r="E435" s="313" t="s">
        <v>13</v>
      </c>
      <c r="F435" s="313" t="s">
        <v>11</v>
      </c>
      <c r="G435" s="313"/>
      <c r="H435" s="313"/>
      <c r="I435" s="313"/>
      <c r="J435" s="313"/>
      <c r="K435" s="313"/>
      <c r="L435" s="313"/>
      <c r="M435" s="313"/>
      <c r="N435" s="313"/>
      <c r="O435" s="313"/>
      <c r="P435" s="313"/>
      <c r="Q435" s="313"/>
      <c r="R435" s="313">
        <v>120</v>
      </c>
      <c r="S435" s="313"/>
      <c r="T435" s="313"/>
      <c r="U435" s="313"/>
      <c r="V435" s="313"/>
      <c r="W435" s="313"/>
      <c r="X435" s="313">
        <v>0</v>
      </c>
      <c r="Y435" s="313">
        <v>500000000</v>
      </c>
      <c r="Z435" s="313"/>
      <c r="AA435" s="313" t="s">
        <v>1029</v>
      </c>
    </row>
    <row r="436" spans="1:27" ht="15" customHeight="1">
      <c r="A436" s="313" t="s">
        <v>279</v>
      </c>
      <c r="B436" s="313" t="s">
        <v>316</v>
      </c>
      <c r="C436" s="313" t="s">
        <v>7</v>
      </c>
      <c r="D436" s="313" t="s">
        <v>337</v>
      </c>
      <c r="E436" s="313" t="s">
        <v>13</v>
      </c>
      <c r="F436" s="313" t="s">
        <v>11</v>
      </c>
      <c r="G436" s="313"/>
      <c r="H436" s="313"/>
      <c r="I436" s="313"/>
      <c r="J436" s="313"/>
      <c r="K436" s="313"/>
      <c r="L436" s="313"/>
      <c r="M436" s="313"/>
      <c r="N436" s="313"/>
      <c r="O436" s="313"/>
      <c r="P436" s="313"/>
      <c r="Q436" s="313"/>
      <c r="R436" s="313">
        <v>5.74</v>
      </c>
      <c r="S436" s="313"/>
      <c r="T436" s="313"/>
      <c r="U436" s="313"/>
      <c r="V436" s="313"/>
      <c r="W436" s="313"/>
      <c r="X436" s="313">
        <v>0</v>
      </c>
      <c r="Y436" s="313">
        <v>500000000</v>
      </c>
      <c r="Z436" s="313"/>
      <c r="AA436" s="313" t="s">
        <v>1029</v>
      </c>
    </row>
    <row r="437" spans="1:27" ht="15" customHeight="1">
      <c r="A437" s="313" t="s">
        <v>279</v>
      </c>
      <c r="B437" s="313" t="s">
        <v>312</v>
      </c>
      <c r="C437" s="313" t="s">
        <v>7</v>
      </c>
      <c r="D437" s="313" t="s">
        <v>337</v>
      </c>
      <c r="E437" s="313" t="s">
        <v>13</v>
      </c>
      <c r="F437" s="313" t="s">
        <v>11</v>
      </c>
      <c r="G437" s="313"/>
      <c r="H437" s="313"/>
      <c r="I437" s="313"/>
      <c r="J437" s="313"/>
      <c r="K437" s="313"/>
      <c r="L437" s="313"/>
      <c r="M437" s="313"/>
      <c r="N437" s="313"/>
      <c r="O437" s="313"/>
      <c r="P437" s="313"/>
      <c r="Q437" s="313"/>
      <c r="R437" s="313">
        <v>120</v>
      </c>
      <c r="S437" s="313"/>
      <c r="T437" s="313"/>
      <c r="U437" s="313"/>
      <c r="V437" s="313"/>
      <c r="W437" s="313"/>
      <c r="X437" s="313">
        <v>0</v>
      </c>
      <c r="Y437" s="313">
        <v>500000000</v>
      </c>
      <c r="Z437" s="313"/>
      <c r="AA437" s="313" t="s">
        <v>1029</v>
      </c>
    </row>
    <row r="438" spans="1:27" ht="15" customHeight="1">
      <c r="A438" s="313" t="s">
        <v>279</v>
      </c>
      <c r="B438" s="313" t="s">
        <v>315</v>
      </c>
      <c r="C438" s="313" t="s">
        <v>7</v>
      </c>
      <c r="D438" s="313" t="s">
        <v>337</v>
      </c>
      <c r="E438" s="313" t="s">
        <v>13</v>
      </c>
      <c r="F438" s="313" t="s">
        <v>11</v>
      </c>
      <c r="G438" s="313"/>
      <c r="H438" s="313"/>
      <c r="I438" s="313"/>
      <c r="J438" s="313"/>
      <c r="K438" s="313"/>
      <c r="L438" s="313"/>
      <c r="M438" s="313"/>
      <c r="N438" s="313"/>
      <c r="O438" s="313"/>
      <c r="P438" s="313"/>
      <c r="Q438" s="313"/>
      <c r="R438" s="313">
        <v>115</v>
      </c>
      <c r="S438" s="313"/>
      <c r="T438" s="313"/>
      <c r="U438" s="313"/>
      <c r="V438" s="313"/>
      <c r="W438" s="313"/>
      <c r="X438" s="313">
        <v>0</v>
      </c>
      <c r="Y438" s="313">
        <v>500000000</v>
      </c>
      <c r="Z438" s="313"/>
      <c r="AA438" s="313" t="s">
        <v>1029</v>
      </c>
    </row>
    <row r="439" spans="1:27" ht="15" customHeight="1">
      <c r="A439" s="313" t="s">
        <v>280</v>
      </c>
      <c r="B439" s="313" t="s">
        <v>332</v>
      </c>
      <c r="C439" s="313" t="s">
        <v>7</v>
      </c>
      <c r="D439" s="313" t="s">
        <v>337</v>
      </c>
      <c r="E439" s="313" t="s">
        <v>13</v>
      </c>
      <c r="F439" s="313" t="s">
        <v>11</v>
      </c>
      <c r="G439" s="313"/>
      <c r="H439" s="313"/>
      <c r="I439" s="313"/>
      <c r="J439" s="313"/>
      <c r="K439" s="313"/>
      <c r="L439" s="313"/>
      <c r="M439" s="313"/>
      <c r="N439" s="313"/>
      <c r="O439" s="313"/>
      <c r="P439" s="313"/>
      <c r="Q439" s="313"/>
      <c r="R439" s="313">
        <v>6.8</v>
      </c>
      <c r="S439" s="313"/>
      <c r="T439" s="313"/>
      <c r="U439" s="313"/>
      <c r="V439" s="313"/>
      <c r="W439" s="313"/>
      <c r="X439" s="313">
        <v>0</v>
      </c>
      <c r="Y439" s="313">
        <v>500000000</v>
      </c>
      <c r="Z439" s="313"/>
      <c r="AA439" s="313" t="s">
        <v>1029</v>
      </c>
    </row>
    <row r="440" spans="1:27" ht="15" customHeight="1">
      <c r="A440" s="313" t="s">
        <v>280</v>
      </c>
      <c r="B440" s="313" t="s">
        <v>314</v>
      </c>
      <c r="C440" s="313" t="s">
        <v>7</v>
      </c>
      <c r="D440" s="313" t="s">
        <v>337</v>
      </c>
      <c r="E440" s="313" t="s">
        <v>13</v>
      </c>
      <c r="F440" s="313" t="s">
        <v>11</v>
      </c>
      <c r="G440" s="313"/>
      <c r="H440" s="313"/>
      <c r="I440" s="313"/>
      <c r="J440" s="313"/>
      <c r="K440" s="313"/>
      <c r="L440" s="313"/>
      <c r="M440" s="313"/>
      <c r="N440" s="313"/>
      <c r="O440" s="313"/>
      <c r="P440" s="313"/>
      <c r="Q440" s="313"/>
      <c r="R440" s="313">
        <v>4.33</v>
      </c>
      <c r="S440" s="313"/>
      <c r="T440" s="313"/>
      <c r="U440" s="313"/>
      <c r="V440" s="313"/>
      <c r="W440" s="313"/>
      <c r="X440" s="313">
        <v>0</v>
      </c>
      <c r="Y440" s="313">
        <v>500000000</v>
      </c>
      <c r="Z440" s="313"/>
      <c r="AA440" s="313" t="s">
        <v>1029</v>
      </c>
    </row>
    <row r="441" spans="1:27" ht="15" customHeight="1">
      <c r="A441" s="313" t="s">
        <v>280</v>
      </c>
      <c r="B441" s="313" t="s">
        <v>317</v>
      </c>
      <c r="C441" s="313" t="s">
        <v>7</v>
      </c>
      <c r="D441" s="313" t="s">
        <v>337</v>
      </c>
      <c r="E441" s="313" t="s">
        <v>13</v>
      </c>
      <c r="F441" s="313" t="s">
        <v>11</v>
      </c>
      <c r="G441" s="313"/>
      <c r="H441" s="313"/>
      <c r="I441" s="313"/>
      <c r="J441" s="313"/>
      <c r="K441" s="313"/>
      <c r="L441" s="313"/>
      <c r="M441" s="313"/>
      <c r="N441" s="313"/>
      <c r="O441" s="313"/>
      <c r="P441" s="313"/>
      <c r="Q441" s="313"/>
      <c r="R441" s="313">
        <v>21.6</v>
      </c>
      <c r="S441" s="313"/>
      <c r="T441" s="313"/>
      <c r="U441" s="313"/>
      <c r="V441" s="313"/>
      <c r="W441" s="313"/>
      <c r="X441" s="313">
        <v>0</v>
      </c>
      <c r="Y441" s="313">
        <v>500000000</v>
      </c>
      <c r="Z441" s="313"/>
      <c r="AA441" s="313" t="s">
        <v>1029</v>
      </c>
    </row>
    <row r="442" spans="1:27" ht="15" customHeight="1">
      <c r="A442" s="313" t="s">
        <v>280</v>
      </c>
      <c r="B442" s="313" t="s">
        <v>318</v>
      </c>
      <c r="C442" s="313" t="s">
        <v>7</v>
      </c>
      <c r="D442" s="313" t="s">
        <v>337</v>
      </c>
      <c r="E442" s="313" t="s">
        <v>13</v>
      </c>
      <c r="F442" s="313" t="s">
        <v>11</v>
      </c>
      <c r="G442" s="313"/>
      <c r="H442" s="313"/>
      <c r="I442" s="313"/>
      <c r="J442" s="313"/>
      <c r="K442" s="313"/>
      <c r="L442" s="313"/>
      <c r="M442" s="313"/>
      <c r="N442" s="313"/>
      <c r="O442" s="313"/>
      <c r="P442" s="313"/>
      <c r="Q442" s="313"/>
      <c r="R442" s="313">
        <v>47.6</v>
      </c>
      <c r="S442" s="313"/>
      <c r="T442" s="313"/>
      <c r="U442" s="313"/>
      <c r="V442" s="313"/>
      <c r="W442" s="313"/>
      <c r="X442" s="313">
        <v>0</v>
      </c>
      <c r="Y442" s="313">
        <v>500000000</v>
      </c>
      <c r="Z442" s="313"/>
      <c r="AA442" s="313" t="s">
        <v>1029</v>
      </c>
    </row>
    <row r="443" spans="1:27" ht="15" customHeight="1">
      <c r="A443" s="313" t="s">
        <v>280</v>
      </c>
      <c r="B443" s="313" t="s">
        <v>313</v>
      </c>
      <c r="C443" s="313" t="s">
        <v>7</v>
      </c>
      <c r="D443" s="313" t="s">
        <v>337</v>
      </c>
      <c r="E443" s="313" t="s">
        <v>13</v>
      </c>
      <c r="F443" s="313" t="s">
        <v>11</v>
      </c>
      <c r="G443" s="313"/>
      <c r="H443" s="313"/>
      <c r="I443" s="313"/>
      <c r="J443" s="313"/>
      <c r="K443" s="313"/>
      <c r="L443" s="313"/>
      <c r="M443" s="313"/>
      <c r="N443" s="313"/>
      <c r="O443" s="313"/>
      <c r="P443" s="313"/>
      <c r="Q443" s="313"/>
      <c r="R443" s="313">
        <v>73.599999999999994</v>
      </c>
      <c r="S443" s="313"/>
      <c r="T443" s="313"/>
      <c r="U443" s="313"/>
      <c r="V443" s="313"/>
      <c r="W443" s="313"/>
      <c r="X443" s="313">
        <v>0</v>
      </c>
      <c r="Y443" s="313">
        <v>500000000</v>
      </c>
      <c r="Z443" s="313"/>
      <c r="AA443" s="313" t="s">
        <v>1029</v>
      </c>
    </row>
    <row r="444" spans="1:27" ht="15" customHeight="1">
      <c r="A444" s="313" t="s">
        <v>280</v>
      </c>
      <c r="B444" s="313" t="s">
        <v>316</v>
      </c>
      <c r="C444" s="313" t="s">
        <v>7</v>
      </c>
      <c r="D444" s="313" t="s">
        <v>337</v>
      </c>
      <c r="E444" s="313" t="s">
        <v>13</v>
      </c>
      <c r="F444" s="313" t="s">
        <v>11</v>
      </c>
      <c r="G444" s="313"/>
      <c r="H444" s="313"/>
      <c r="I444" s="313"/>
      <c r="J444" s="313"/>
      <c r="K444" s="313"/>
      <c r="L444" s="313"/>
      <c r="M444" s="313"/>
      <c r="N444" s="313"/>
      <c r="O444" s="313"/>
      <c r="P444" s="313"/>
      <c r="Q444" s="313"/>
      <c r="R444" s="313">
        <v>69.3</v>
      </c>
      <c r="S444" s="313"/>
      <c r="T444" s="313"/>
      <c r="U444" s="313"/>
      <c r="V444" s="313"/>
      <c r="W444" s="313"/>
      <c r="X444" s="313">
        <v>0</v>
      </c>
      <c r="Y444" s="313">
        <v>500000000</v>
      </c>
      <c r="Z444" s="313"/>
      <c r="AA444" s="313" t="s">
        <v>1029</v>
      </c>
    </row>
    <row r="445" spans="1:27" ht="15" customHeight="1">
      <c r="A445" s="313" t="s">
        <v>280</v>
      </c>
      <c r="B445" s="313" t="s">
        <v>312</v>
      </c>
      <c r="C445" s="313" t="s">
        <v>7</v>
      </c>
      <c r="D445" s="313" t="s">
        <v>337</v>
      </c>
      <c r="E445" s="313" t="s">
        <v>13</v>
      </c>
      <c r="F445" s="313" t="s">
        <v>11</v>
      </c>
      <c r="G445" s="313"/>
      <c r="H445" s="313"/>
      <c r="I445" s="313"/>
      <c r="J445" s="313"/>
      <c r="K445" s="313"/>
      <c r="L445" s="313"/>
      <c r="M445" s="313"/>
      <c r="N445" s="313"/>
      <c r="O445" s="313"/>
      <c r="P445" s="313"/>
      <c r="Q445" s="313"/>
      <c r="R445" s="313">
        <v>73.599999999999994</v>
      </c>
      <c r="S445" s="313"/>
      <c r="T445" s="313"/>
      <c r="U445" s="313"/>
      <c r="V445" s="313"/>
      <c r="W445" s="313"/>
      <c r="X445" s="313">
        <v>0</v>
      </c>
      <c r="Y445" s="313">
        <v>500000000</v>
      </c>
      <c r="Z445" s="313"/>
      <c r="AA445" s="313" t="s">
        <v>1029</v>
      </c>
    </row>
    <row r="446" spans="1:27" ht="15" customHeight="1">
      <c r="A446" s="313" t="s">
        <v>280</v>
      </c>
      <c r="B446" s="313" t="s">
        <v>315</v>
      </c>
      <c r="C446" s="313" t="s">
        <v>7</v>
      </c>
      <c r="D446" s="313" t="s">
        <v>337</v>
      </c>
      <c r="E446" s="313" t="s">
        <v>13</v>
      </c>
      <c r="F446" s="313" t="s">
        <v>11</v>
      </c>
      <c r="G446" s="313"/>
      <c r="H446" s="313"/>
      <c r="I446" s="313"/>
      <c r="J446" s="313"/>
      <c r="K446" s="313"/>
      <c r="L446" s="313"/>
      <c r="M446" s="313"/>
      <c r="N446" s="313"/>
      <c r="O446" s="313"/>
      <c r="P446" s="313"/>
      <c r="Q446" s="313"/>
      <c r="R446" s="313">
        <v>4.33</v>
      </c>
      <c r="S446" s="313"/>
      <c r="T446" s="313"/>
      <c r="U446" s="313"/>
      <c r="V446" s="313"/>
      <c r="W446" s="313"/>
      <c r="X446" s="313">
        <v>0</v>
      </c>
      <c r="Y446" s="313">
        <v>500000000</v>
      </c>
      <c r="Z446" s="313"/>
      <c r="AA446" s="313" t="s">
        <v>1029</v>
      </c>
    </row>
    <row r="447" spans="1:27" ht="15" customHeight="1">
      <c r="A447" s="313" t="s">
        <v>281</v>
      </c>
      <c r="B447" s="313" t="s">
        <v>332</v>
      </c>
      <c r="C447" s="313" t="s">
        <v>7</v>
      </c>
      <c r="D447" s="313" t="s">
        <v>337</v>
      </c>
      <c r="E447" s="313" t="s">
        <v>13</v>
      </c>
      <c r="F447" s="313" t="s">
        <v>11</v>
      </c>
      <c r="G447" s="313"/>
      <c r="H447" s="313"/>
      <c r="I447" s="313"/>
      <c r="J447" s="313"/>
      <c r="K447" s="313"/>
      <c r="L447" s="313"/>
      <c r="M447" s="313"/>
      <c r="N447" s="313"/>
      <c r="O447" s="313"/>
      <c r="P447" s="313"/>
      <c r="Q447" s="313"/>
      <c r="R447" s="313">
        <v>6.8</v>
      </c>
      <c r="S447" s="313"/>
      <c r="T447" s="313"/>
      <c r="U447" s="313"/>
      <c r="V447" s="313"/>
      <c r="W447" s="313"/>
      <c r="X447" s="313">
        <v>0</v>
      </c>
      <c r="Y447" s="313">
        <v>500000000</v>
      </c>
      <c r="Z447" s="313"/>
      <c r="AA447" s="313" t="s">
        <v>1029</v>
      </c>
    </row>
    <row r="448" spans="1:27" ht="15" customHeight="1">
      <c r="A448" s="313" t="s">
        <v>281</v>
      </c>
      <c r="B448" s="313" t="s">
        <v>314</v>
      </c>
      <c r="C448" s="313" t="s">
        <v>7</v>
      </c>
      <c r="D448" s="313" t="s">
        <v>337</v>
      </c>
      <c r="E448" s="313" t="s">
        <v>13</v>
      </c>
      <c r="F448" s="313" t="s">
        <v>11</v>
      </c>
      <c r="G448" s="313"/>
      <c r="H448" s="313"/>
      <c r="I448" s="313"/>
      <c r="J448" s="313"/>
      <c r="K448" s="313"/>
      <c r="L448" s="313"/>
      <c r="M448" s="313"/>
      <c r="N448" s="313"/>
      <c r="O448" s="313"/>
      <c r="P448" s="313"/>
      <c r="Q448" s="313"/>
      <c r="R448" s="313">
        <v>4.33</v>
      </c>
      <c r="S448" s="313"/>
      <c r="T448" s="313"/>
      <c r="U448" s="313"/>
      <c r="V448" s="313"/>
      <c r="W448" s="313"/>
      <c r="X448" s="313">
        <v>0</v>
      </c>
      <c r="Y448" s="313">
        <v>500000000</v>
      </c>
      <c r="Z448" s="313"/>
      <c r="AA448" s="313" t="s">
        <v>1029</v>
      </c>
    </row>
    <row r="449" spans="1:27" ht="15" customHeight="1">
      <c r="A449" s="313" t="s">
        <v>281</v>
      </c>
      <c r="B449" s="313" t="s">
        <v>317</v>
      </c>
      <c r="C449" s="313" t="s">
        <v>7</v>
      </c>
      <c r="D449" s="313" t="s">
        <v>337</v>
      </c>
      <c r="E449" s="313" t="s">
        <v>13</v>
      </c>
      <c r="F449" s="313" t="s">
        <v>11</v>
      </c>
      <c r="G449" s="313"/>
      <c r="H449" s="313"/>
      <c r="I449" s="313"/>
      <c r="J449" s="313"/>
      <c r="K449" s="313"/>
      <c r="L449" s="313"/>
      <c r="M449" s="313"/>
      <c r="N449" s="313"/>
      <c r="O449" s="313"/>
      <c r="P449" s="313"/>
      <c r="Q449" s="313"/>
      <c r="R449" s="313">
        <v>21.6</v>
      </c>
      <c r="S449" s="313"/>
      <c r="T449" s="313"/>
      <c r="U449" s="313"/>
      <c r="V449" s="313"/>
      <c r="W449" s="313"/>
      <c r="X449" s="313">
        <v>0</v>
      </c>
      <c r="Y449" s="313">
        <v>500000000</v>
      </c>
      <c r="Z449" s="313"/>
      <c r="AA449" s="313" t="s">
        <v>1029</v>
      </c>
    </row>
    <row r="450" spans="1:27" ht="15" customHeight="1">
      <c r="A450" s="313" t="s">
        <v>281</v>
      </c>
      <c r="B450" s="313" t="s">
        <v>318</v>
      </c>
      <c r="C450" s="313" t="s">
        <v>7</v>
      </c>
      <c r="D450" s="313" t="s">
        <v>337</v>
      </c>
      <c r="E450" s="313" t="s">
        <v>13</v>
      </c>
      <c r="F450" s="313" t="s">
        <v>11</v>
      </c>
      <c r="G450" s="313"/>
      <c r="H450" s="313"/>
      <c r="I450" s="313"/>
      <c r="J450" s="313"/>
      <c r="K450" s="313"/>
      <c r="L450" s="313"/>
      <c r="M450" s="313"/>
      <c r="N450" s="313"/>
      <c r="O450" s="313"/>
      <c r="P450" s="313"/>
      <c r="Q450" s="313"/>
      <c r="R450" s="313">
        <v>47.6</v>
      </c>
      <c r="S450" s="313"/>
      <c r="T450" s="313"/>
      <c r="U450" s="313"/>
      <c r="V450" s="313"/>
      <c r="W450" s="313"/>
      <c r="X450" s="313">
        <v>0</v>
      </c>
      <c r="Y450" s="313">
        <v>500000000</v>
      </c>
      <c r="Z450" s="313"/>
      <c r="AA450" s="313" t="s">
        <v>1029</v>
      </c>
    </row>
    <row r="451" spans="1:27" ht="15" customHeight="1">
      <c r="A451" s="313" t="s">
        <v>281</v>
      </c>
      <c r="B451" s="313" t="s">
        <v>313</v>
      </c>
      <c r="C451" s="313" t="s">
        <v>7</v>
      </c>
      <c r="D451" s="313" t="s">
        <v>337</v>
      </c>
      <c r="E451" s="313" t="s">
        <v>13</v>
      </c>
      <c r="F451" s="313" t="s">
        <v>11</v>
      </c>
      <c r="G451" s="313"/>
      <c r="H451" s="313"/>
      <c r="I451" s="313"/>
      <c r="J451" s="313"/>
      <c r="K451" s="313"/>
      <c r="L451" s="313"/>
      <c r="M451" s="313"/>
      <c r="N451" s="313"/>
      <c r="O451" s="313"/>
      <c r="P451" s="313"/>
      <c r="Q451" s="313"/>
      <c r="R451" s="313">
        <v>73.599999999999994</v>
      </c>
      <c r="S451" s="313"/>
      <c r="T451" s="313"/>
      <c r="U451" s="313"/>
      <c r="V451" s="313"/>
      <c r="W451" s="313"/>
      <c r="X451" s="313">
        <v>0</v>
      </c>
      <c r="Y451" s="313">
        <v>500000000</v>
      </c>
      <c r="Z451" s="313"/>
      <c r="AA451" s="313" t="s">
        <v>1029</v>
      </c>
    </row>
    <row r="452" spans="1:27" ht="15" customHeight="1">
      <c r="A452" s="313" t="s">
        <v>281</v>
      </c>
      <c r="B452" s="313" t="s">
        <v>316</v>
      </c>
      <c r="C452" s="313" t="s">
        <v>7</v>
      </c>
      <c r="D452" s="313" t="s">
        <v>337</v>
      </c>
      <c r="E452" s="313" t="s">
        <v>13</v>
      </c>
      <c r="F452" s="313" t="s">
        <v>11</v>
      </c>
      <c r="G452" s="313"/>
      <c r="H452" s="313"/>
      <c r="I452" s="313"/>
      <c r="J452" s="313"/>
      <c r="K452" s="313"/>
      <c r="L452" s="313"/>
      <c r="M452" s="313"/>
      <c r="N452" s="313"/>
      <c r="O452" s="313"/>
      <c r="P452" s="313"/>
      <c r="Q452" s="313"/>
      <c r="R452" s="313">
        <v>69.3</v>
      </c>
      <c r="S452" s="313"/>
      <c r="T452" s="313"/>
      <c r="U452" s="313"/>
      <c r="V452" s="313"/>
      <c r="W452" s="313"/>
      <c r="X452" s="313">
        <v>0</v>
      </c>
      <c r="Y452" s="313">
        <v>500000000</v>
      </c>
      <c r="Z452" s="313"/>
      <c r="AA452" s="313" t="s">
        <v>1029</v>
      </c>
    </row>
    <row r="453" spans="1:27" ht="15" customHeight="1">
      <c r="A453" s="313" t="s">
        <v>281</v>
      </c>
      <c r="B453" s="313" t="s">
        <v>312</v>
      </c>
      <c r="C453" s="313" t="s">
        <v>7</v>
      </c>
      <c r="D453" s="313" t="s">
        <v>337</v>
      </c>
      <c r="E453" s="313" t="s">
        <v>13</v>
      </c>
      <c r="F453" s="313" t="s">
        <v>11</v>
      </c>
      <c r="G453" s="313"/>
      <c r="H453" s="313"/>
      <c r="I453" s="313"/>
      <c r="J453" s="313"/>
      <c r="K453" s="313"/>
      <c r="L453" s="313"/>
      <c r="M453" s="313"/>
      <c r="N453" s="313"/>
      <c r="O453" s="313"/>
      <c r="P453" s="313"/>
      <c r="Q453" s="313"/>
      <c r="R453" s="313">
        <v>73.599999999999994</v>
      </c>
      <c r="S453" s="313"/>
      <c r="T453" s="313"/>
      <c r="U453" s="313"/>
      <c r="V453" s="313"/>
      <c r="W453" s="313"/>
      <c r="X453" s="313">
        <v>0</v>
      </c>
      <c r="Y453" s="313">
        <v>500000000</v>
      </c>
      <c r="Z453" s="313"/>
      <c r="AA453" s="313" t="s">
        <v>1029</v>
      </c>
    </row>
    <row r="454" spans="1:27" ht="15" customHeight="1">
      <c r="A454" s="313" t="s">
        <v>281</v>
      </c>
      <c r="B454" s="313" t="s">
        <v>315</v>
      </c>
      <c r="C454" s="313" t="s">
        <v>7</v>
      </c>
      <c r="D454" s="313" t="s">
        <v>337</v>
      </c>
      <c r="E454" s="313" t="s">
        <v>13</v>
      </c>
      <c r="F454" s="313" t="s">
        <v>11</v>
      </c>
      <c r="G454" s="313"/>
      <c r="H454" s="313"/>
      <c r="I454" s="313"/>
      <c r="J454" s="313"/>
      <c r="K454" s="313"/>
      <c r="L454" s="313"/>
      <c r="M454" s="313"/>
      <c r="N454" s="313"/>
      <c r="O454" s="313"/>
      <c r="P454" s="313"/>
      <c r="Q454" s="313"/>
      <c r="R454" s="313">
        <v>4.33</v>
      </c>
      <c r="S454" s="313"/>
      <c r="T454" s="313"/>
      <c r="U454" s="313"/>
      <c r="V454" s="313"/>
      <c r="W454" s="313"/>
      <c r="X454" s="313">
        <v>0</v>
      </c>
      <c r="Y454" s="313">
        <v>500000000</v>
      </c>
      <c r="Z454" s="313"/>
      <c r="AA454" s="313" t="s">
        <v>1029</v>
      </c>
    </row>
    <row r="455" spans="1:27" ht="15" customHeight="1">
      <c r="A455" s="313" t="s">
        <v>282</v>
      </c>
      <c r="B455" s="313" t="s">
        <v>332</v>
      </c>
      <c r="C455" s="313" t="s">
        <v>7</v>
      </c>
      <c r="D455" s="313" t="s">
        <v>337</v>
      </c>
      <c r="E455" s="313" t="s">
        <v>13</v>
      </c>
      <c r="F455" s="313" t="s">
        <v>11</v>
      </c>
      <c r="G455" s="313" t="s">
        <v>337</v>
      </c>
      <c r="H455" s="313" t="s">
        <v>375</v>
      </c>
      <c r="I455" s="313" t="s">
        <v>251</v>
      </c>
      <c r="J455" s="313"/>
      <c r="K455" s="313" t="s">
        <v>339</v>
      </c>
      <c r="L455" s="313" t="s">
        <v>376</v>
      </c>
      <c r="M455" s="313" t="s">
        <v>48</v>
      </c>
      <c r="N455" s="313"/>
      <c r="O455" s="313" t="s">
        <v>341</v>
      </c>
      <c r="P455" s="313" t="s">
        <v>342</v>
      </c>
      <c r="Q455" s="313" t="s">
        <v>343</v>
      </c>
      <c r="R455" s="313">
        <v>6.8</v>
      </c>
      <c r="S455" s="313"/>
      <c r="T455" s="313"/>
      <c r="U455" s="313">
        <v>6.8</v>
      </c>
      <c r="V455" s="313">
        <v>0.34</v>
      </c>
      <c r="W455" s="313">
        <v>0.1</v>
      </c>
      <c r="X455" s="313">
        <v>0</v>
      </c>
      <c r="Y455" s="313">
        <v>500000000</v>
      </c>
      <c r="Z455" s="313">
        <v>0</v>
      </c>
      <c r="AA455" s="313" t="s">
        <v>1031</v>
      </c>
    </row>
    <row r="456" spans="1:27" ht="15" customHeight="1">
      <c r="A456" s="313" t="s">
        <v>282</v>
      </c>
      <c r="B456" s="313" t="s">
        <v>314</v>
      </c>
      <c r="C456" s="313" t="s">
        <v>7</v>
      </c>
      <c r="D456" s="313" t="s">
        <v>337</v>
      </c>
      <c r="E456" s="313" t="s">
        <v>13</v>
      </c>
      <c r="F456" s="313" t="s">
        <v>11</v>
      </c>
      <c r="G456" s="313" t="s">
        <v>449</v>
      </c>
      <c r="H456" s="313" t="s">
        <v>742</v>
      </c>
      <c r="I456" s="313" t="s">
        <v>251</v>
      </c>
      <c r="J456" s="313" t="s">
        <v>730</v>
      </c>
      <c r="K456" s="313" t="s">
        <v>702</v>
      </c>
      <c r="L456" s="313" t="s">
        <v>743</v>
      </c>
      <c r="M456" s="313" t="s">
        <v>48</v>
      </c>
      <c r="N456" s="313"/>
      <c r="O456" s="313" t="s">
        <v>348</v>
      </c>
      <c r="P456" s="313" t="s">
        <v>699</v>
      </c>
      <c r="Q456" s="313" t="s">
        <v>343</v>
      </c>
      <c r="R456" s="313">
        <v>4.33</v>
      </c>
      <c r="S456" s="313"/>
      <c r="T456" s="313"/>
      <c r="U456" s="313"/>
      <c r="V456" s="313"/>
      <c r="W456" s="313"/>
      <c r="X456" s="313">
        <v>0</v>
      </c>
      <c r="Y456" s="313">
        <v>500000000</v>
      </c>
      <c r="Z456" s="313"/>
      <c r="AA456" s="313" t="s">
        <v>1029</v>
      </c>
    </row>
    <row r="457" spans="1:27" ht="15" customHeight="1">
      <c r="A457" s="313" t="s">
        <v>282</v>
      </c>
      <c r="B457" s="313" t="s">
        <v>317</v>
      </c>
      <c r="C457" s="313" t="s">
        <v>7</v>
      </c>
      <c r="D457" s="313" t="s">
        <v>337</v>
      </c>
      <c r="E457" s="313" t="s">
        <v>13</v>
      </c>
      <c r="F457" s="313" t="s">
        <v>11</v>
      </c>
      <c r="G457" s="313" t="s">
        <v>449</v>
      </c>
      <c r="H457" s="313" t="s">
        <v>744</v>
      </c>
      <c r="I457" s="313" t="s">
        <v>251</v>
      </c>
      <c r="J457" s="313" t="s">
        <v>730</v>
      </c>
      <c r="K457" s="313" t="s">
        <v>702</v>
      </c>
      <c r="L457" s="313" t="s">
        <v>745</v>
      </c>
      <c r="M457" s="313" t="s">
        <v>48</v>
      </c>
      <c r="N457" s="313"/>
      <c r="O457" s="313" t="s">
        <v>348</v>
      </c>
      <c r="P457" s="313" t="s">
        <v>699</v>
      </c>
      <c r="Q457" s="313" t="s">
        <v>343</v>
      </c>
      <c r="R457" s="313">
        <v>21.6</v>
      </c>
      <c r="S457" s="313"/>
      <c r="T457" s="313"/>
      <c r="U457" s="313"/>
      <c r="V457" s="313"/>
      <c r="W457" s="313"/>
      <c r="X457" s="313">
        <v>0</v>
      </c>
      <c r="Y457" s="313">
        <v>500000000</v>
      </c>
      <c r="Z457" s="313"/>
      <c r="AA457" s="313" t="s">
        <v>1029</v>
      </c>
    </row>
    <row r="458" spans="1:27" ht="15" customHeight="1">
      <c r="A458" s="313" t="s">
        <v>282</v>
      </c>
      <c r="B458" s="313" t="s">
        <v>318</v>
      </c>
      <c r="C458" s="313" t="s">
        <v>7</v>
      </c>
      <c r="D458" s="313" t="s">
        <v>337</v>
      </c>
      <c r="E458" s="313" t="s">
        <v>13</v>
      </c>
      <c r="F458" s="313" t="s">
        <v>11</v>
      </c>
      <c r="G458" s="313" t="s">
        <v>449</v>
      </c>
      <c r="H458" s="313" t="s">
        <v>746</v>
      </c>
      <c r="I458" s="313" t="s">
        <v>251</v>
      </c>
      <c r="J458" s="313" t="s">
        <v>730</v>
      </c>
      <c r="K458" s="313" t="s">
        <v>702</v>
      </c>
      <c r="L458" s="313" t="s">
        <v>747</v>
      </c>
      <c r="M458" s="313" t="s">
        <v>48</v>
      </c>
      <c r="N458" s="313"/>
      <c r="O458" s="313" t="s">
        <v>348</v>
      </c>
      <c r="P458" s="313" t="s">
        <v>699</v>
      </c>
      <c r="Q458" s="313" t="s">
        <v>343</v>
      </c>
      <c r="R458" s="313">
        <v>47.6</v>
      </c>
      <c r="S458" s="313"/>
      <c r="T458" s="313"/>
      <c r="U458" s="313"/>
      <c r="V458" s="313"/>
      <c r="W458" s="313"/>
      <c r="X458" s="313">
        <v>0</v>
      </c>
      <c r="Y458" s="313">
        <v>500000000</v>
      </c>
      <c r="Z458" s="313"/>
      <c r="AA458" s="313" t="s">
        <v>1029</v>
      </c>
    </row>
    <row r="459" spans="1:27" ht="15" customHeight="1">
      <c r="A459" s="313" t="s">
        <v>282</v>
      </c>
      <c r="B459" s="313" t="s">
        <v>313</v>
      </c>
      <c r="C459" s="313" t="s">
        <v>7</v>
      </c>
      <c r="D459" s="313" t="s">
        <v>337</v>
      </c>
      <c r="E459" s="313" t="s">
        <v>13</v>
      </c>
      <c r="F459" s="313" t="s">
        <v>11</v>
      </c>
      <c r="G459" s="313"/>
      <c r="H459" s="313"/>
      <c r="I459" s="313"/>
      <c r="J459" s="313"/>
      <c r="K459" s="313"/>
      <c r="L459" s="313"/>
      <c r="M459" s="313"/>
      <c r="N459" s="313"/>
      <c r="O459" s="313"/>
      <c r="P459" s="313"/>
      <c r="Q459" s="313"/>
      <c r="R459" s="313">
        <v>73.599999999999994</v>
      </c>
      <c r="S459" s="313"/>
      <c r="T459" s="313"/>
      <c r="U459" s="313"/>
      <c r="V459" s="313"/>
      <c r="W459" s="313"/>
      <c r="X459" s="313">
        <v>0</v>
      </c>
      <c r="Y459" s="313">
        <v>500000000</v>
      </c>
      <c r="Z459" s="313"/>
      <c r="AA459" s="313" t="s">
        <v>1029</v>
      </c>
    </row>
    <row r="460" spans="1:27" ht="15" customHeight="1">
      <c r="A460" s="313" t="s">
        <v>282</v>
      </c>
      <c r="B460" s="313" t="s">
        <v>316</v>
      </c>
      <c r="C460" s="313" t="s">
        <v>7</v>
      </c>
      <c r="D460" s="313" t="s">
        <v>337</v>
      </c>
      <c r="E460" s="313" t="s">
        <v>13</v>
      </c>
      <c r="F460" s="313" t="s">
        <v>11</v>
      </c>
      <c r="G460" s="313" t="s">
        <v>449</v>
      </c>
      <c r="H460" s="313" t="s">
        <v>744</v>
      </c>
      <c r="I460" s="313" t="s">
        <v>251</v>
      </c>
      <c r="J460" s="313" t="s">
        <v>730</v>
      </c>
      <c r="K460" s="313" t="s">
        <v>702</v>
      </c>
      <c r="L460" s="313" t="s">
        <v>745</v>
      </c>
      <c r="M460" s="313" t="s">
        <v>48</v>
      </c>
      <c r="N460" s="313"/>
      <c r="O460" s="313" t="s">
        <v>348</v>
      </c>
      <c r="P460" s="313" t="s">
        <v>699</v>
      </c>
      <c r="Q460" s="313" t="s">
        <v>343</v>
      </c>
      <c r="R460" s="313">
        <v>69.3</v>
      </c>
      <c r="S460" s="313"/>
      <c r="T460" s="313"/>
      <c r="U460" s="313"/>
      <c r="V460" s="313"/>
      <c r="W460" s="313"/>
      <c r="X460" s="313">
        <v>0</v>
      </c>
      <c r="Y460" s="313">
        <v>500000000</v>
      </c>
      <c r="Z460" s="313"/>
      <c r="AA460" s="313" t="s">
        <v>1029</v>
      </c>
    </row>
    <row r="461" spans="1:27" ht="15" customHeight="1">
      <c r="A461" s="313" t="s">
        <v>282</v>
      </c>
      <c r="B461" s="313" t="s">
        <v>312</v>
      </c>
      <c r="C461" s="313" t="s">
        <v>7</v>
      </c>
      <c r="D461" s="313" t="s">
        <v>337</v>
      </c>
      <c r="E461" s="313" t="s">
        <v>13</v>
      </c>
      <c r="F461" s="313" t="s">
        <v>11</v>
      </c>
      <c r="G461" s="313"/>
      <c r="H461" s="313"/>
      <c r="I461" s="313"/>
      <c r="J461" s="313"/>
      <c r="K461" s="313"/>
      <c r="L461" s="313"/>
      <c r="M461" s="313"/>
      <c r="N461" s="313"/>
      <c r="O461" s="313"/>
      <c r="P461" s="313"/>
      <c r="Q461" s="313"/>
      <c r="R461" s="313">
        <v>73.599999999999994</v>
      </c>
      <c r="S461" s="313"/>
      <c r="T461" s="313"/>
      <c r="U461" s="313"/>
      <c r="V461" s="313"/>
      <c r="W461" s="313"/>
      <c r="X461" s="313">
        <v>0</v>
      </c>
      <c r="Y461" s="313">
        <v>500000000</v>
      </c>
      <c r="Z461" s="313"/>
      <c r="AA461" s="313" t="s">
        <v>1029</v>
      </c>
    </row>
    <row r="462" spans="1:27" ht="15" customHeight="1">
      <c r="A462" s="313" t="s">
        <v>282</v>
      </c>
      <c r="B462" s="313" t="s">
        <v>315</v>
      </c>
      <c r="C462" s="313" t="s">
        <v>7</v>
      </c>
      <c r="D462" s="313" t="s">
        <v>337</v>
      </c>
      <c r="E462" s="313" t="s">
        <v>13</v>
      </c>
      <c r="F462" s="313" t="s">
        <v>11</v>
      </c>
      <c r="G462" s="313"/>
      <c r="H462" s="313"/>
      <c r="I462" s="313"/>
      <c r="J462" s="313"/>
      <c r="K462" s="313"/>
      <c r="L462" s="313"/>
      <c r="M462" s="313"/>
      <c r="N462" s="313"/>
      <c r="O462" s="313"/>
      <c r="P462" s="313"/>
      <c r="Q462" s="313"/>
      <c r="R462" s="313">
        <v>4.33</v>
      </c>
      <c r="S462" s="313"/>
      <c r="T462" s="313"/>
      <c r="U462" s="313"/>
      <c r="V462" s="313"/>
      <c r="W462" s="313"/>
      <c r="X462" s="313">
        <v>0</v>
      </c>
      <c r="Y462" s="313">
        <v>500000000</v>
      </c>
      <c r="Z462" s="313"/>
      <c r="AA462" s="313" t="s">
        <v>1029</v>
      </c>
    </row>
    <row r="463" spans="1:27" ht="15" customHeight="1">
      <c r="A463" s="313" t="s">
        <v>283</v>
      </c>
      <c r="B463" s="313" t="s">
        <v>332</v>
      </c>
      <c r="C463" s="313" t="s">
        <v>7</v>
      </c>
      <c r="D463" s="313" t="s">
        <v>337</v>
      </c>
      <c r="E463" s="313" t="s">
        <v>13</v>
      </c>
      <c r="F463" s="313" t="s">
        <v>11</v>
      </c>
      <c r="G463" s="313"/>
      <c r="H463" s="313"/>
      <c r="I463" s="313"/>
      <c r="J463" s="313"/>
      <c r="K463" s="313"/>
      <c r="L463" s="313"/>
      <c r="M463" s="313"/>
      <c r="N463" s="313"/>
      <c r="O463" s="313"/>
      <c r="P463" s="313"/>
      <c r="Q463" s="313"/>
      <c r="R463" s="313">
        <v>6.8</v>
      </c>
      <c r="S463" s="313"/>
      <c r="T463" s="313"/>
      <c r="U463" s="313"/>
      <c r="V463" s="313"/>
      <c r="W463" s="313"/>
      <c r="X463" s="313">
        <v>0</v>
      </c>
      <c r="Y463" s="313">
        <v>500000000</v>
      </c>
      <c r="Z463" s="313"/>
      <c r="AA463" s="313" t="s">
        <v>1029</v>
      </c>
    </row>
    <row r="464" spans="1:27" ht="15" customHeight="1">
      <c r="A464" s="313" t="s">
        <v>283</v>
      </c>
      <c r="B464" s="313" t="s">
        <v>314</v>
      </c>
      <c r="C464" s="313" t="s">
        <v>7</v>
      </c>
      <c r="D464" s="313" t="s">
        <v>337</v>
      </c>
      <c r="E464" s="313" t="s">
        <v>13</v>
      </c>
      <c r="F464" s="313" t="s">
        <v>11</v>
      </c>
      <c r="G464" s="313"/>
      <c r="H464" s="313"/>
      <c r="I464" s="313"/>
      <c r="J464" s="313"/>
      <c r="K464" s="313"/>
      <c r="L464" s="313"/>
      <c r="M464" s="313"/>
      <c r="N464" s="313"/>
      <c r="O464" s="313"/>
      <c r="P464" s="313"/>
      <c r="Q464" s="313"/>
      <c r="R464" s="313">
        <v>4.33</v>
      </c>
      <c r="S464" s="313"/>
      <c r="T464" s="313"/>
      <c r="U464" s="313"/>
      <c r="V464" s="313"/>
      <c r="W464" s="313"/>
      <c r="X464" s="313">
        <v>0</v>
      </c>
      <c r="Y464" s="313">
        <v>500000000</v>
      </c>
      <c r="Z464" s="313"/>
      <c r="AA464" s="313" t="s">
        <v>1029</v>
      </c>
    </row>
    <row r="465" spans="1:27" ht="15" customHeight="1">
      <c r="A465" s="313" t="s">
        <v>283</v>
      </c>
      <c r="B465" s="313" t="s">
        <v>317</v>
      </c>
      <c r="C465" s="313" t="s">
        <v>7</v>
      </c>
      <c r="D465" s="313" t="s">
        <v>337</v>
      </c>
      <c r="E465" s="313" t="s">
        <v>13</v>
      </c>
      <c r="F465" s="313" t="s">
        <v>11</v>
      </c>
      <c r="G465" s="313"/>
      <c r="H465" s="313"/>
      <c r="I465" s="313"/>
      <c r="J465" s="313"/>
      <c r="K465" s="313"/>
      <c r="L465" s="313"/>
      <c r="M465" s="313"/>
      <c r="N465" s="313"/>
      <c r="O465" s="313"/>
      <c r="P465" s="313"/>
      <c r="Q465" s="313"/>
      <c r="R465" s="313">
        <v>21.6</v>
      </c>
      <c r="S465" s="313"/>
      <c r="T465" s="313"/>
      <c r="U465" s="313"/>
      <c r="V465" s="313"/>
      <c r="W465" s="313"/>
      <c r="X465" s="313">
        <v>0</v>
      </c>
      <c r="Y465" s="313">
        <v>500000000</v>
      </c>
      <c r="Z465" s="313"/>
      <c r="AA465" s="313" t="s">
        <v>1029</v>
      </c>
    </row>
    <row r="466" spans="1:27" ht="15" customHeight="1">
      <c r="A466" s="313" t="s">
        <v>283</v>
      </c>
      <c r="B466" s="313" t="s">
        <v>318</v>
      </c>
      <c r="C466" s="313" t="s">
        <v>7</v>
      </c>
      <c r="D466" s="313" t="s">
        <v>337</v>
      </c>
      <c r="E466" s="313" t="s">
        <v>13</v>
      </c>
      <c r="F466" s="313" t="s">
        <v>11</v>
      </c>
      <c r="G466" s="313"/>
      <c r="H466" s="313"/>
      <c r="I466" s="313"/>
      <c r="J466" s="313"/>
      <c r="K466" s="313"/>
      <c r="L466" s="313"/>
      <c r="M466" s="313"/>
      <c r="N466" s="313"/>
      <c r="O466" s="313"/>
      <c r="P466" s="313"/>
      <c r="Q466" s="313"/>
      <c r="R466" s="313">
        <v>47.6</v>
      </c>
      <c r="S466" s="313"/>
      <c r="T466" s="313"/>
      <c r="U466" s="313"/>
      <c r="V466" s="313"/>
      <c r="W466" s="313"/>
      <c r="X466" s="313">
        <v>0</v>
      </c>
      <c r="Y466" s="313">
        <v>500000000</v>
      </c>
      <c r="Z466" s="313"/>
      <c r="AA466" s="313" t="s">
        <v>1029</v>
      </c>
    </row>
    <row r="467" spans="1:27" ht="15" customHeight="1">
      <c r="A467" s="313" t="s">
        <v>283</v>
      </c>
      <c r="B467" s="313" t="s">
        <v>313</v>
      </c>
      <c r="C467" s="313" t="s">
        <v>7</v>
      </c>
      <c r="D467" s="313" t="s">
        <v>337</v>
      </c>
      <c r="E467" s="313" t="s">
        <v>13</v>
      </c>
      <c r="F467" s="313" t="s">
        <v>11</v>
      </c>
      <c r="G467" s="313"/>
      <c r="H467" s="313"/>
      <c r="I467" s="313"/>
      <c r="J467" s="313"/>
      <c r="K467" s="313"/>
      <c r="L467" s="313"/>
      <c r="M467" s="313"/>
      <c r="N467" s="313"/>
      <c r="O467" s="313"/>
      <c r="P467" s="313"/>
      <c r="Q467" s="313"/>
      <c r="R467" s="313">
        <v>73.599999999999994</v>
      </c>
      <c r="S467" s="313"/>
      <c r="T467" s="313"/>
      <c r="U467" s="313"/>
      <c r="V467" s="313"/>
      <c r="W467" s="313"/>
      <c r="X467" s="313">
        <v>0</v>
      </c>
      <c r="Y467" s="313">
        <v>500000000</v>
      </c>
      <c r="Z467" s="313"/>
      <c r="AA467" s="313" t="s">
        <v>1029</v>
      </c>
    </row>
    <row r="468" spans="1:27" ht="15" customHeight="1">
      <c r="A468" s="313" t="s">
        <v>283</v>
      </c>
      <c r="B468" s="313" t="s">
        <v>316</v>
      </c>
      <c r="C468" s="313" t="s">
        <v>7</v>
      </c>
      <c r="D468" s="313" t="s">
        <v>337</v>
      </c>
      <c r="E468" s="313" t="s">
        <v>13</v>
      </c>
      <c r="F468" s="313" t="s">
        <v>11</v>
      </c>
      <c r="G468" s="313"/>
      <c r="H468" s="313"/>
      <c r="I468" s="313"/>
      <c r="J468" s="313"/>
      <c r="K468" s="313"/>
      <c r="L468" s="313"/>
      <c r="M468" s="313"/>
      <c r="N468" s="313"/>
      <c r="O468" s="313"/>
      <c r="P468" s="313"/>
      <c r="Q468" s="313"/>
      <c r="R468" s="313">
        <v>69.3</v>
      </c>
      <c r="S468" s="313"/>
      <c r="T468" s="313"/>
      <c r="U468" s="313"/>
      <c r="V468" s="313"/>
      <c r="W468" s="313"/>
      <c r="X468" s="313">
        <v>0</v>
      </c>
      <c r="Y468" s="313">
        <v>500000000</v>
      </c>
      <c r="Z468" s="313"/>
      <c r="AA468" s="313" t="s">
        <v>1029</v>
      </c>
    </row>
    <row r="469" spans="1:27" ht="15" customHeight="1">
      <c r="A469" s="313" t="s">
        <v>283</v>
      </c>
      <c r="B469" s="313" t="s">
        <v>312</v>
      </c>
      <c r="C469" s="313" t="s">
        <v>7</v>
      </c>
      <c r="D469" s="313" t="s">
        <v>337</v>
      </c>
      <c r="E469" s="313" t="s">
        <v>13</v>
      </c>
      <c r="F469" s="313" t="s">
        <v>11</v>
      </c>
      <c r="G469" s="313"/>
      <c r="H469" s="313"/>
      <c r="I469" s="313"/>
      <c r="J469" s="313"/>
      <c r="K469" s="313"/>
      <c r="L469" s="313"/>
      <c r="M469" s="313"/>
      <c r="N469" s="313"/>
      <c r="O469" s="313"/>
      <c r="P469" s="313"/>
      <c r="Q469" s="313"/>
      <c r="R469" s="313">
        <v>73.599999999999994</v>
      </c>
      <c r="S469" s="313"/>
      <c r="T469" s="313"/>
      <c r="U469" s="313"/>
      <c r="V469" s="313"/>
      <c r="W469" s="313"/>
      <c r="X469" s="313">
        <v>0</v>
      </c>
      <c r="Y469" s="313">
        <v>500000000</v>
      </c>
      <c r="Z469" s="313"/>
      <c r="AA469" s="313" t="s">
        <v>1029</v>
      </c>
    </row>
    <row r="470" spans="1:27" ht="15" customHeight="1">
      <c r="A470" s="313" t="s">
        <v>283</v>
      </c>
      <c r="B470" s="313" t="s">
        <v>315</v>
      </c>
      <c r="C470" s="313" t="s">
        <v>7</v>
      </c>
      <c r="D470" s="313" t="s">
        <v>337</v>
      </c>
      <c r="E470" s="313" t="s">
        <v>13</v>
      </c>
      <c r="F470" s="313" t="s">
        <v>11</v>
      </c>
      <c r="G470" s="313"/>
      <c r="H470" s="313"/>
      <c r="I470" s="313"/>
      <c r="J470" s="313"/>
      <c r="K470" s="313"/>
      <c r="L470" s="313"/>
      <c r="M470" s="313"/>
      <c r="N470" s="313"/>
      <c r="O470" s="313"/>
      <c r="P470" s="313"/>
      <c r="Q470" s="313"/>
      <c r="R470" s="313">
        <v>4.33</v>
      </c>
      <c r="S470" s="313"/>
      <c r="T470" s="313"/>
      <c r="U470" s="313"/>
      <c r="V470" s="313"/>
      <c r="W470" s="313"/>
      <c r="X470" s="313">
        <v>0</v>
      </c>
      <c r="Y470" s="313">
        <v>500000000</v>
      </c>
      <c r="Z470" s="313"/>
      <c r="AA470" s="313" t="s">
        <v>1029</v>
      </c>
    </row>
    <row r="471" spans="1:27" ht="15" customHeight="1">
      <c r="A471" s="313" t="s">
        <v>285</v>
      </c>
      <c r="B471" s="313" t="s">
        <v>320</v>
      </c>
      <c r="C471" s="313" t="s">
        <v>7</v>
      </c>
      <c r="D471" s="313" t="s">
        <v>337</v>
      </c>
      <c r="E471" s="313" t="s">
        <v>13</v>
      </c>
      <c r="F471" s="313" t="s">
        <v>11</v>
      </c>
      <c r="G471" s="313"/>
      <c r="H471" s="313"/>
      <c r="I471" s="313"/>
      <c r="J471" s="313"/>
      <c r="K471" s="313"/>
      <c r="L471" s="313"/>
      <c r="M471" s="313"/>
      <c r="N471" s="313"/>
      <c r="O471" s="313"/>
      <c r="P471" s="313"/>
      <c r="Q471" s="313"/>
      <c r="R471" s="313">
        <v>211</v>
      </c>
      <c r="S471" s="313"/>
      <c r="T471" s="313"/>
      <c r="U471" s="313"/>
      <c r="V471" s="313"/>
      <c r="W471" s="313"/>
      <c r="X471" s="313">
        <v>0</v>
      </c>
      <c r="Y471" s="313">
        <v>500000000</v>
      </c>
      <c r="Z471" s="313"/>
      <c r="AA471" s="313" t="s">
        <v>1029</v>
      </c>
    </row>
    <row r="472" spans="1:27" ht="15" customHeight="1">
      <c r="A472" s="313" t="s">
        <v>285</v>
      </c>
      <c r="B472" s="313" t="s">
        <v>313</v>
      </c>
      <c r="C472" s="313" t="s">
        <v>7</v>
      </c>
      <c r="D472" s="313" t="s">
        <v>337</v>
      </c>
      <c r="E472" s="313" t="s">
        <v>13</v>
      </c>
      <c r="F472" s="313" t="s">
        <v>11</v>
      </c>
      <c r="G472" s="313"/>
      <c r="H472" s="313"/>
      <c r="I472" s="313"/>
      <c r="J472" s="313"/>
      <c r="K472" s="313"/>
      <c r="L472" s="313"/>
      <c r="M472" s="313"/>
      <c r="N472" s="313"/>
      <c r="O472" s="313"/>
      <c r="P472" s="313"/>
      <c r="Q472" s="313"/>
      <c r="R472" s="313">
        <v>4.47</v>
      </c>
      <c r="S472" s="313"/>
      <c r="T472" s="313"/>
      <c r="U472" s="313"/>
      <c r="V472" s="313"/>
      <c r="W472" s="313"/>
      <c r="X472" s="313">
        <v>0</v>
      </c>
      <c r="Y472" s="313">
        <v>500000000</v>
      </c>
      <c r="Z472" s="313"/>
      <c r="AA472" s="313" t="s">
        <v>1029</v>
      </c>
    </row>
    <row r="473" spans="1:27" ht="15" customHeight="1">
      <c r="A473" s="313" t="s">
        <v>285</v>
      </c>
      <c r="B473" s="313" t="s">
        <v>322</v>
      </c>
      <c r="C473" s="313" t="s">
        <v>7</v>
      </c>
      <c r="D473" s="313" t="s">
        <v>337</v>
      </c>
      <c r="E473" s="313" t="s">
        <v>13</v>
      </c>
      <c r="F473" s="313" t="s">
        <v>11</v>
      </c>
      <c r="G473" s="313"/>
      <c r="H473" s="313"/>
      <c r="I473" s="313"/>
      <c r="J473" s="313"/>
      <c r="K473" s="313"/>
      <c r="L473" s="313"/>
      <c r="M473" s="313"/>
      <c r="N473" s="313"/>
      <c r="O473" s="313"/>
      <c r="P473" s="313"/>
      <c r="Q473" s="313"/>
      <c r="R473" s="313">
        <v>17.899999999999999</v>
      </c>
      <c r="S473" s="313"/>
      <c r="T473" s="313"/>
      <c r="U473" s="313"/>
      <c r="V473" s="313"/>
      <c r="W473" s="313"/>
      <c r="X473" s="313">
        <v>0</v>
      </c>
      <c r="Y473" s="313">
        <v>500000000</v>
      </c>
      <c r="Z473" s="313"/>
      <c r="AA473" s="313" t="s">
        <v>1029</v>
      </c>
    </row>
    <row r="474" spans="1:27" ht="15" customHeight="1">
      <c r="A474" s="313" t="s">
        <v>285</v>
      </c>
      <c r="B474" s="313" t="s">
        <v>312</v>
      </c>
      <c r="C474" s="313" t="s">
        <v>7</v>
      </c>
      <c r="D474" s="313" t="s">
        <v>337</v>
      </c>
      <c r="E474" s="313" t="s">
        <v>13</v>
      </c>
      <c r="F474" s="313" t="s">
        <v>11</v>
      </c>
      <c r="G474" s="313"/>
      <c r="H474" s="313"/>
      <c r="I474" s="313"/>
      <c r="J474" s="313"/>
      <c r="K474" s="313"/>
      <c r="L474" s="313"/>
      <c r="M474" s="313"/>
      <c r="N474" s="313"/>
      <c r="O474" s="313"/>
      <c r="P474" s="313"/>
      <c r="Q474" s="313"/>
      <c r="R474" s="313">
        <v>233</v>
      </c>
      <c r="S474" s="313"/>
      <c r="T474" s="313"/>
      <c r="U474" s="313"/>
      <c r="V474" s="313"/>
      <c r="W474" s="313"/>
      <c r="X474" s="313">
        <v>0</v>
      </c>
      <c r="Y474" s="313">
        <v>500000000</v>
      </c>
      <c r="Z474" s="313"/>
      <c r="AA474" s="313" t="s">
        <v>1029</v>
      </c>
    </row>
    <row r="475" spans="1:27" ht="15" customHeight="1">
      <c r="A475" s="313" t="s">
        <v>285</v>
      </c>
      <c r="B475" s="313" t="s">
        <v>321</v>
      </c>
      <c r="C475" s="313" t="s">
        <v>7</v>
      </c>
      <c r="D475" s="313" t="s">
        <v>337</v>
      </c>
      <c r="E475" s="313" t="s">
        <v>13</v>
      </c>
      <c r="F475" s="313" t="s">
        <v>11</v>
      </c>
      <c r="G475" s="313"/>
      <c r="H475" s="313"/>
      <c r="I475" s="313"/>
      <c r="J475" s="313"/>
      <c r="K475" s="313"/>
      <c r="L475" s="313"/>
      <c r="M475" s="313"/>
      <c r="N475" s="313"/>
      <c r="O475" s="313"/>
      <c r="P475" s="313"/>
      <c r="Q475" s="313"/>
      <c r="R475" s="313">
        <v>17.899999999999999</v>
      </c>
      <c r="S475" s="313"/>
      <c r="T475" s="313"/>
      <c r="U475" s="313"/>
      <c r="V475" s="313"/>
      <c r="W475" s="313"/>
      <c r="X475" s="313">
        <v>0</v>
      </c>
      <c r="Y475" s="313">
        <v>500000000</v>
      </c>
      <c r="Z475" s="313"/>
      <c r="AA475" s="313" t="s">
        <v>1029</v>
      </c>
    </row>
    <row r="476" spans="1:27" ht="15" customHeight="1">
      <c r="A476" s="313" t="s">
        <v>285</v>
      </c>
      <c r="B476" s="313" t="s">
        <v>319</v>
      </c>
      <c r="C476" s="313" t="s">
        <v>7</v>
      </c>
      <c r="D476" s="313" t="s">
        <v>337</v>
      </c>
      <c r="E476" s="313" t="s">
        <v>13</v>
      </c>
      <c r="F476" s="313" t="s">
        <v>11</v>
      </c>
      <c r="G476" s="313"/>
      <c r="H476" s="313"/>
      <c r="I476" s="313"/>
      <c r="J476" s="313"/>
      <c r="K476" s="313"/>
      <c r="L476" s="313"/>
      <c r="M476" s="313"/>
      <c r="N476" s="313"/>
      <c r="O476" s="313"/>
      <c r="P476" s="313"/>
      <c r="Q476" s="313"/>
      <c r="R476" s="313">
        <v>4.47</v>
      </c>
      <c r="S476" s="313"/>
      <c r="T476" s="313"/>
      <c r="U476" s="313"/>
      <c r="V476" s="313"/>
      <c r="W476" s="313"/>
      <c r="X476" s="313">
        <v>0</v>
      </c>
      <c r="Y476" s="313">
        <v>500000000</v>
      </c>
      <c r="Z476" s="313"/>
      <c r="AA476" s="313" t="s">
        <v>1029</v>
      </c>
    </row>
    <row r="477" spans="1:27" ht="15" customHeight="1">
      <c r="A477" s="313" t="s">
        <v>285</v>
      </c>
      <c r="B477" s="313" t="s">
        <v>323</v>
      </c>
      <c r="C477" s="313" t="s">
        <v>7</v>
      </c>
      <c r="D477" s="313" t="s">
        <v>337</v>
      </c>
      <c r="E477" s="313" t="s">
        <v>13</v>
      </c>
      <c r="F477" s="313" t="s">
        <v>11</v>
      </c>
      <c r="G477" s="313"/>
      <c r="H477" s="313"/>
      <c r="I477" s="313"/>
      <c r="J477" s="313"/>
      <c r="K477" s="313"/>
      <c r="L477" s="313"/>
      <c r="M477" s="313"/>
      <c r="N477" s="313"/>
      <c r="O477" s="313"/>
      <c r="P477" s="313"/>
      <c r="Q477" s="313"/>
      <c r="R477" s="313">
        <v>5.96</v>
      </c>
      <c r="S477" s="313">
        <v>0</v>
      </c>
      <c r="T477" s="313">
        <v>17.899999999999999</v>
      </c>
      <c r="U477" s="313"/>
      <c r="V477" s="313"/>
      <c r="W477" s="313"/>
      <c r="X477" s="313">
        <v>0</v>
      </c>
      <c r="Y477" s="313">
        <v>500000000</v>
      </c>
      <c r="Z477" s="313"/>
      <c r="AA477" s="313" t="s">
        <v>1030</v>
      </c>
    </row>
    <row r="478" spans="1:27" ht="15" customHeight="1">
      <c r="A478" s="313" t="s">
        <v>285</v>
      </c>
      <c r="B478" s="313" t="s">
        <v>324</v>
      </c>
      <c r="C478" s="313" t="s">
        <v>7</v>
      </c>
      <c r="D478" s="313" t="s">
        <v>337</v>
      </c>
      <c r="E478" s="313" t="s">
        <v>13</v>
      </c>
      <c r="F478" s="313" t="s">
        <v>11</v>
      </c>
      <c r="G478" s="313"/>
      <c r="H478" s="313"/>
      <c r="I478" s="313"/>
      <c r="J478" s="313"/>
      <c r="K478" s="313"/>
      <c r="L478" s="313"/>
      <c r="M478" s="313"/>
      <c r="N478" s="313"/>
      <c r="O478" s="313"/>
      <c r="P478" s="313"/>
      <c r="Q478" s="313"/>
      <c r="R478" s="313">
        <v>5.96</v>
      </c>
      <c r="S478" s="313">
        <v>0</v>
      </c>
      <c r="T478" s="313">
        <v>17.899999999999999</v>
      </c>
      <c r="U478" s="313"/>
      <c r="V478" s="313"/>
      <c r="W478" s="313"/>
      <c r="X478" s="313">
        <v>0</v>
      </c>
      <c r="Y478" s="313">
        <v>500000000</v>
      </c>
      <c r="Z478" s="313"/>
      <c r="AA478" s="313" t="s">
        <v>1030</v>
      </c>
    </row>
    <row r="479" spans="1:27" ht="15" customHeight="1">
      <c r="A479" s="313" t="s">
        <v>285</v>
      </c>
      <c r="B479" s="313" t="s">
        <v>325</v>
      </c>
      <c r="C479" s="313" t="s">
        <v>7</v>
      </c>
      <c r="D479" s="313" t="s">
        <v>337</v>
      </c>
      <c r="E479" s="313" t="s">
        <v>13</v>
      </c>
      <c r="F479" s="313" t="s">
        <v>11</v>
      </c>
      <c r="G479" s="313"/>
      <c r="H479" s="313"/>
      <c r="I479" s="313"/>
      <c r="J479" s="313"/>
      <c r="K479" s="313"/>
      <c r="L479" s="313"/>
      <c r="M479" s="313"/>
      <c r="N479" s="313"/>
      <c r="O479" s="313"/>
      <c r="P479" s="313"/>
      <c r="Q479" s="313"/>
      <c r="R479" s="313">
        <v>5.96</v>
      </c>
      <c r="S479" s="313">
        <v>0</v>
      </c>
      <c r="T479" s="313">
        <v>17.899999999999999</v>
      </c>
      <c r="U479" s="313"/>
      <c r="V479" s="313"/>
      <c r="W479" s="313"/>
      <c r="X479" s="313">
        <v>0</v>
      </c>
      <c r="Y479" s="313">
        <v>500000000</v>
      </c>
      <c r="Z479" s="313"/>
      <c r="AA479" s="313" t="s">
        <v>1030</v>
      </c>
    </row>
    <row r="480" spans="1:27" ht="15" customHeight="1">
      <c r="A480" s="313" t="s">
        <v>287</v>
      </c>
      <c r="B480" s="313" t="s">
        <v>320</v>
      </c>
      <c r="C480" s="313" t="s">
        <v>7</v>
      </c>
      <c r="D480" s="313" t="s">
        <v>337</v>
      </c>
      <c r="E480" s="313" t="s">
        <v>13</v>
      </c>
      <c r="F480" s="313" t="s">
        <v>11</v>
      </c>
      <c r="G480" s="313" t="s">
        <v>181</v>
      </c>
      <c r="H480" s="313" t="s">
        <v>719</v>
      </c>
      <c r="I480" s="313" t="s">
        <v>288</v>
      </c>
      <c r="J480" s="313" t="s">
        <v>709</v>
      </c>
      <c r="K480" s="313" t="s">
        <v>702</v>
      </c>
      <c r="L480" s="313" t="s">
        <v>720</v>
      </c>
      <c r="M480" s="313" t="s">
        <v>47</v>
      </c>
      <c r="N480" s="313"/>
      <c r="O480" s="313" t="s">
        <v>348</v>
      </c>
      <c r="P480" s="313" t="s">
        <v>699</v>
      </c>
      <c r="Q480" s="313" t="s">
        <v>343</v>
      </c>
      <c r="R480" s="313">
        <v>87.6</v>
      </c>
      <c r="S480" s="313"/>
      <c r="T480" s="313"/>
      <c r="U480" s="313"/>
      <c r="V480" s="313"/>
      <c r="W480" s="313"/>
      <c r="X480" s="313">
        <v>0</v>
      </c>
      <c r="Y480" s="313">
        <v>500000000</v>
      </c>
      <c r="Z480" s="313"/>
      <c r="AA480" s="313" t="s">
        <v>1029</v>
      </c>
    </row>
    <row r="481" spans="1:27" ht="15" customHeight="1">
      <c r="A481" s="313" t="s">
        <v>287</v>
      </c>
      <c r="B481" s="313" t="s">
        <v>312</v>
      </c>
      <c r="C481" s="313" t="s">
        <v>7</v>
      </c>
      <c r="D481" s="313" t="s">
        <v>337</v>
      </c>
      <c r="E481" s="313" t="s">
        <v>13</v>
      </c>
      <c r="F481" s="313" t="s">
        <v>11</v>
      </c>
      <c r="G481" s="313"/>
      <c r="H481" s="313"/>
      <c r="I481" s="313"/>
      <c r="J481" s="313"/>
      <c r="K481" s="313"/>
      <c r="L481" s="313"/>
      <c r="M481" s="313"/>
      <c r="N481" s="313"/>
      <c r="O481" s="313"/>
      <c r="P481" s="313"/>
      <c r="Q481" s="313"/>
      <c r="R481" s="313">
        <v>87.6</v>
      </c>
      <c r="S481" s="313"/>
      <c r="T481" s="313"/>
      <c r="U481" s="313"/>
      <c r="V481" s="313"/>
      <c r="W481" s="313"/>
      <c r="X481" s="313">
        <v>0</v>
      </c>
      <c r="Y481" s="313">
        <v>500000000</v>
      </c>
      <c r="Z481" s="313"/>
      <c r="AA481" s="313" t="s">
        <v>1029</v>
      </c>
    </row>
    <row r="482" spans="1:27" ht="15" customHeight="1">
      <c r="A482" s="313" t="s">
        <v>289</v>
      </c>
      <c r="B482" s="313" t="s">
        <v>313</v>
      </c>
      <c r="C482" s="313" t="s">
        <v>7</v>
      </c>
      <c r="D482" s="313" t="s">
        <v>337</v>
      </c>
      <c r="E482" s="313" t="s">
        <v>13</v>
      </c>
      <c r="F482" s="313" t="s">
        <v>11</v>
      </c>
      <c r="G482" s="313"/>
      <c r="H482" s="313"/>
      <c r="I482" s="313"/>
      <c r="J482" s="313"/>
      <c r="K482" s="313"/>
      <c r="L482" s="313"/>
      <c r="M482" s="313"/>
      <c r="N482" s="313"/>
      <c r="O482" s="313"/>
      <c r="P482" s="313"/>
      <c r="Q482" s="313"/>
      <c r="R482" s="313">
        <v>4.47</v>
      </c>
      <c r="S482" s="313"/>
      <c r="T482" s="313"/>
      <c r="U482" s="313"/>
      <c r="V482" s="313"/>
      <c r="W482" s="313"/>
      <c r="X482" s="313">
        <v>0</v>
      </c>
      <c r="Y482" s="313">
        <v>500000000</v>
      </c>
      <c r="Z482" s="313"/>
      <c r="AA482" s="313" t="s">
        <v>1029</v>
      </c>
    </row>
    <row r="483" spans="1:27" ht="15" customHeight="1">
      <c r="A483" s="313" t="s">
        <v>289</v>
      </c>
      <c r="B483" s="313" t="s">
        <v>322</v>
      </c>
      <c r="C483" s="313" t="s">
        <v>7</v>
      </c>
      <c r="D483" s="313" t="s">
        <v>337</v>
      </c>
      <c r="E483" s="313" t="s">
        <v>13</v>
      </c>
      <c r="F483" s="313" t="s">
        <v>11</v>
      </c>
      <c r="G483" s="313"/>
      <c r="H483" s="313"/>
      <c r="I483" s="313"/>
      <c r="J483" s="313"/>
      <c r="K483" s="313"/>
      <c r="L483" s="313"/>
      <c r="M483" s="313"/>
      <c r="N483" s="313"/>
      <c r="O483" s="313"/>
      <c r="P483" s="313"/>
      <c r="Q483" s="313"/>
      <c r="R483" s="313">
        <v>17.899999999999999</v>
      </c>
      <c r="S483" s="313"/>
      <c r="T483" s="313"/>
      <c r="U483" s="313"/>
      <c r="V483" s="313"/>
      <c r="W483" s="313"/>
      <c r="X483" s="313">
        <v>0</v>
      </c>
      <c r="Y483" s="313">
        <v>500000000</v>
      </c>
      <c r="Z483" s="313"/>
      <c r="AA483" s="313" t="s">
        <v>1029</v>
      </c>
    </row>
    <row r="484" spans="1:27" ht="15" customHeight="1">
      <c r="A484" s="313" t="s">
        <v>289</v>
      </c>
      <c r="B484" s="313" t="s">
        <v>320</v>
      </c>
      <c r="C484" s="313" t="s">
        <v>7</v>
      </c>
      <c r="D484" s="313" t="s">
        <v>337</v>
      </c>
      <c r="E484" s="313" t="s">
        <v>13</v>
      </c>
      <c r="F484" s="313" t="s">
        <v>11</v>
      </c>
      <c r="G484" s="313"/>
      <c r="H484" s="313"/>
      <c r="I484" s="313"/>
      <c r="J484" s="313"/>
      <c r="K484" s="313"/>
      <c r="L484" s="313"/>
      <c r="M484" s="313"/>
      <c r="N484" s="313"/>
      <c r="O484" s="313"/>
      <c r="P484" s="313"/>
      <c r="Q484" s="313"/>
      <c r="R484" s="313">
        <v>123</v>
      </c>
      <c r="S484" s="313"/>
      <c r="T484" s="313"/>
      <c r="U484" s="313"/>
      <c r="V484" s="313"/>
      <c r="W484" s="313"/>
      <c r="X484" s="313">
        <v>0</v>
      </c>
      <c r="Y484" s="313">
        <v>500000000</v>
      </c>
      <c r="Z484" s="313"/>
      <c r="AA484" s="313" t="s">
        <v>1029</v>
      </c>
    </row>
    <row r="485" spans="1:27" ht="15" customHeight="1">
      <c r="A485" s="313" t="s">
        <v>289</v>
      </c>
      <c r="B485" s="313" t="s">
        <v>312</v>
      </c>
      <c r="C485" s="313" t="s">
        <v>7</v>
      </c>
      <c r="D485" s="313" t="s">
        <v>337</v>
      </c>
      <c r="E485" s="313" t="s">
        <v>13</v>
      </c>
      <c r="F485" s="313" t="s">
        <v>11</v>
      </c>
      <c r="G485" s="313"/>
      <c r="H485" s="313"/>
      <c r="I485" s="313"/>
      <c r="J485" s="313"/>
      <c r="K485" s="313"/>
      <c r="L485" s="313"/>
      <c r="M485" s="313"/>
      <c r="N485" s="313"/>
      <c r="O485" s="313"/>
      <c r="P485" s="313"/>
      <c r="Q485" s="313"/>
      <c r="R485" s="313">
        <v>145</v>
      </c>
      <c r="S485" s="313"/>
      <c r="T485" s="313"/>
      <c r="U485" s="313"/>
      <c r="V485" s="313"/>
      <c r="W485" s="313"/>
      <c r="X485" s="313">
        <v>0</v>
      </c>
      <c r="Y485" s="313">
        <v>500000000</v>
      </c>
      <c r="Z485" s="313"/>
      <c r="AA485" s="313" t="s">
        <v>1029</v>
      </c>
    </row>
    <row r="486" spans="1:27" ht="15" customHeight="1">
      <c r="A486" s="313" t="s">
        <v>289</v>
      </c>
      <c r="B486" s="313" t="s">
        <v>321</v>
      </c>
      <c r="C486" s="313" t="s">
        <v>7</v>
      </c>
      <c r="D486" s="313" t="s">
        <v>337</v>
      </c>
      <c r="E486" s="313" t="s">
        <v>13</v>
      </c>
      <c r="F486" s="313" t="s">
        <v>11</v>
      </c>
      <c r="G486" s="313"/>
      <c r="H486" s="313"/>
      <c r="I486" s="313"/>
      <c r="J486" s="313"/>
      <c r="K486" s="313"/>
      <c r="L486" s="313"/>
      <c r="M486" s="313"/>
      <c r="N486" s="313"/>
      <c r="O486" s="313"/>
      <c r="P486" s="313"/>
      <c r="Q486" s="313"/>
      <c r="R486" s="313">
        <v>17.899999999999999</v>
      </c>
      <c r="S486" s="313"/>
      <c r="T486" s="313"/>
      <c r="U486" s="313"/>
      <c r="V486" s="313"/>
      <c r="W486" s="313"/>
      <c r="X486" s="313">
        <v>0</v>
      </c>
      <c r="Y486" s="313">
        <v>500000000</v>
      </c>
      <c r="Z486" s="313"/>
      <c r="AA486" s="313" t="s">
        <v>1029</v>
      </c>
    </row>
    <row r="487" spans="1:27" ht="15" customHeight="1">
      <c r="A487" s="313" t="s">
        <v>289</v>
      </c>
      <c r="B487" s="313" t="s">
        <v>319</v>
      </c>
      <c r="C487" s="313" t="s">
        <v>7</v>
      </c>
      <c r="D487" s="313" t="s">
        <v>337</v>
      </c>
      <c r="E487" s="313" t="s">
        <v>13</v>
      </c>
      <c r="F487" s="313" t="s">
        <v>11</v>
      </c>
      <c r="G487" s="313"/>
      <c r="H487" s="313"/>
      <c r="I487" s="313"/>
      <c r="J487" s="313"/>
      <c r="K487" s="313"/>
      <c r="L487" s="313"/>
      <c r="M487" s="313"/>
      <c r="N487" s="313"/>
      <c r="O487" s="313"/>
      <c r="P487" s="313"/>
      <c r="Q487" s="313"/>
      <c r="R487" s="313">
        <v>4.47</v>
      </c>
      <c r="S487" s="313"/>
      <c r="T487" s="313"/>
      <c r="U487" s="313"/>
      <c r="V487" s="313"/>
      <c r="W487" s="313"/>
      <c r="X487" s="313">
        <v>0</v>
      </c>
      <c r="Y487" s="313">
        <v>500000000</v>
      </c>
      <c r="Z487" s="313"/>
      <c r="AA487" s="313" t="s">
        <v>1029</v>
      </c>
    </row>
    <row r="488" spans="1:27" ht="15" customHeight="1">
      <c r="A488" s="313" t="s">
        <v>289</v>
      </c>
      <c r="B488" s="313" t="s">
        <v>323</v>
      </c>
      <c r="C488" s="313" t="s">
        <v>7</v>
      </c>
      <c r="D488" s="313" t="s">
        <v>337</v>
      </c>
      <c r="E488" s="313" t="s">
        <v>13</v>
      </c>
      <c r="F488" s="313" t="s">
        <v>11</v>
      </c>
      <c r="G488" s="313"/>
      <c r="H488" s="313"/>
      <c r="I488" s="313"/>
      <c r="J488" s="313"/>
      <c r="K488" s="313"/>
      <c r="L488" s="313"/>
      <c r="M488" s="313"/>
      <c r="N488" s="313"/>
      <c r="O488" s="313"/>
      <c r="P488" s="313"/>
      <c r="Q488" s="313"/>
      <c r="R488" s="313">
        <v>5.96</v>
      </c>
      <c r="S488" s="313">
        <v>0</v>
      </c>
      <c r="T488" s="313">
        <v>17.899999999999999</v>
      </c>
      <c r="U488" s="313"/>
      <c r="V488" s="313"/>
      <c r="W488" s="313"/>
      <c r="X488" s="313">
        <v>0</v>
      </c>
      <c r="Y488" s="313">
        <v>500000000</v>
      </c>
      <c r="Z488" s="313"/>
      <c r="AA488" s="313" t="s">
        <v>1030</v>
      </c>
    </row>
    <row r="489" spans="1:27" ht="15" customHeight="1">
      <c r="A489" s="313" t="s">
        <v>289</v>
      </c>
      <c r="B489" s="313" t="s">
        <v>324</v>
      </c>
      <c r="C489" s="313" t="s">
        <v>7</v>
      </c>
      <c r="D489" s="313" t="s">
        <v>337</v>
      </c>
      <c r="E489" s="313" t="s">
        <v>13</v>
      </c>
      <c r="F489" s="313" t="s">
        <v>11</v>
      </c>
      <c r="G489" s="313"/>
      <c r="H489" s="313"/>
      <c r="I489" s="313"/>
      <c r="J489" s="313"/>
      <c r="K489" s="313"/>
      <c r="L489" s="313"/>
      <c r="M489" s="313"/>
      <c r="N489" s="313"/>
      <c r="O489" s="313"/>
      <c r="P489" s="313"/>
      <c r="Q489" s="313"/>
      <c r="R489" s="313">
        <v>5.96</v>
      </c>
      <c r="S489" s="313">
        <v>0</v>
      </c>
      <c r="T489" s="313">
        <v>17.899999999999999</v>
      </c>
      <c r="U489" s="313"/>
      <c r="V489" s="313"/>
      <c r="W489" s="313"/>
      <c r="X489" s="313">
        <v>0</v>
      </c>
      <c r="Y489" s="313">
        <v>500000000</v>
      </c>
      <c r="Z489" s="313"/>
      <c r="AA489" s="313" t="s">
        <v>1030</v>
      </c>
    </row>
    <row r="490" spans="1:27" ht="15" customHeight="1">
      <c r="A490" s="313" t="s">
        <v>289</v>
      </c>
      <c r="B490" s="313" t="s">
        <v>325</v>
      </c>
      <c r="C490" s="313" t="s">
        <v>7</v>
      </c>
      <c r="D490" s="313" t="s">
        <v>337</v>
      </c>
      <c r="E490" s="313" t="s">
        <v>13</v>
      </c>
      <c r="F490" s="313" t="s">
        <v>11</v>
      </c>
      <c r="G490" s="313"/>
      <c r="H490" s="313"/>
      <c r="I490" s="313"/>
      <c r="J490" s="313"/>
      <c r="K490" s="313"/>
      <c r="L490" s="313"/>
      <c r="M490" s="313"/>
      <c r="N490" s="313"/>
      <c r="O490" s="313"/>
      <c r="P490" s="313"/>
      <c r="Q490" s="313"/>
      <c r="R490" s="313">
        <v>5.96</v>
      </c>
      <c r="S490" s="313">
        <v>0</v>
      </c>
      <c r="T490" s="313">
        <v>17.899999999999999</v>
      </c>
      <c r="U490" s="313"/>
      <c r="V490" s="313"/>
      <c r="W490" s="313"/>
      <c r="X490" s="313">
        <v>0</v>
      </c>
      <c r="Y490" s="313">
        <v>500000000</v>
      </c>
      <c r="Z490" s="313"/>
      <c r="AA490" s="313" t="s">
        <v>1030</v>
      </c>
    </row>
    <row r="491" spans="1:27" ht="15" customHeight="1">
      <c r="A491" s="313" t="s">
        <v>290</v>
      </c>
      <c r="B491" s="313" t="s">
        <v>313</v>
      </c>
      <c r="C491" s="313" t="s">
        <v>7</v>
      </c>
      <c r="D491" s="313" t="s">
        <v>337</v>
      </c>
      <c r="E491" s="313" t="s">
        <v>13</v>
      </c>
      <c r="F491" s="313" t="s">
        <v>11</v>
      </c>
      <c r="G491" s="313" t="s">
        <v>181</v>
      </c>
      <c r="H491" s="313" t="s">
        <v>721</v>
      </c>
      <c r="I491" s="313" t="s">
        <v>288</v>
      </c>
      <c r="J491" s="313" t="s">
        <v>709</v>
      </c>
      <c r="K491" s="313" t="s">
        <v>702</v>
      </c>
      <c r="L491" s="313" t="s">
        <v>722</v>
      </c>
      <c r="M491" s="313" t="s">
        <v>47</v>
      </c>
      <c r="N491" s="313"/>
      <c r="O491" s="313" t="s">
        <v>348</v>
      </c>
      <c r="P491" s="313" t="s">
        <v>699</v>
      </c>
      <c r="Q491" s="313" t="s">
        <v>343</v>
      </c>
      <c r="R491" s="313">
        <v>4.47</v>
      </c>
      <c r="S491" s="313"/>
      <c r="T491" s="313"/>
      <c r="U491" s="313"/>
      <c r="V491" s="313"/>
      <c r="W491" s="313"/>
      <c r="X491" s="313">
        <v>0</v>
      </c>
      <c r="Y491" s="313">
        <v>500000000</v>
      </c>
      <c r="Z491" s="313"/>
      <c r="AA491" s="313" t="s">
        <v>1029</v>
      </c>
    </row>
    <row r="492" spans="1:27" ht="15" customHeight="1">
      <c r="A492" s="313" t="s">
        <v>290</v>
      </c>
      <c r="B492" s="313" t="s">
        <v>322</v>
      </c>
      <c r="C492" s="313" t="s">
        <v>7</v>
      </c>
      <c r="D492" s="313" t="s">
        <v>337</v>
      </c>
      <c r="E492" s="313" t="s">
        <v>13</v>
      </c>
      <c r="F492" s="313" t="s">
        <v>11</v>
      </c>
      <c r="G492" s="313" t="s">
        <v>181</v>
      </c>
      <c r="H492" s="313" t="s">
        <v>723</v>
      </c>
      <c r="I492" s="313" t="s">
        <v>288</v>
      </c>
      <c r="J492" s="313" t="s">
        <v>709</v>
      </c>
      <c r="K492" s="313" t="s">
        <v>702</v>
      </c>
      <c r="L492" s="313" t="s">
        <v>724</v>
      </c>
      <c r="M492" s="313" t="s">
        <v>47</v>
      </c>
      <c r="N492" s="313"/>
      <c r="O492" s="313" t="s">
        <v>348</v>
      </c>
      <c r="P492" s="313" t="s">
        <v>699</v>
      </c>
      <c r="Q492" s="313" t="s">
        <v>343</v>
      </c>
      <c r="R492" s="313">
        <v>17.899999999999999</v>
      </c>
      <c r="S492" s="313"/>
      <c r="T492" s="313"/>
      <c r="U492" s="313"/>
      <c r="V492" s="313"/>
      <c r="W492" s="313"/>
      <c r="X492" s="313">
        <v>0</v>
      </c>
      <c r="Y492" s="313">
        <v>500000000</v>
      </c>
      <c r="Z492" s="313"/>
      <c r="AA492" s="313" t="s">
        <v>1029</v>
      </c>
    </row>
    <row r="493" spans="1:27" ht="15" customHeight="1">
      <c r="A493" s="313" t="s">
        <v>290</v>
      </c>
      <c r="B493" s="313" t="s">
        <v>312</v>
      </c>
      <c r="C493" s="313" t="s">
        <v>7</v>
      </c>
      <c r="D493" s="313" t="s">
        <v>337</v>
      </c>
      <c r="E493" s="313" t="s">
        <v>13</v>
      </c>
      <c r="F493" s="313" t="s">
        <v>11</v>
      </c>
      <c r="G493" s="313"/>
      <c r="H493" s="313"/>
      <c r="I493" s="313"/>
      <c r="J493" s="313"/>
      <c r="K493" s="313"/>
      <c r="L493" s="313"/>
      <c r="M493" s="313"/>
      <c r="N493" s="313"/>
      <c r="O493" s="313"/>
      <c r="P493" s="313"/>
      <c r="Q493" s="313"/>
      <c r="R493" s="313">
        <v>22.4</v>
      </c>
      <c r="S493" s="313"/>
      <c r="T493" s="313"/>
      <c r="U493" s="313"/>
      <c r="V493" s="313"/>
      <c r="W493" s="313"/>
      <c r="X493" s="313">
        <v>0</v>
      </c>
      <c r="Y493" s="313">
        <v>500000000</v>
      </c>
      <c r="Z493" s="313"/>
      <c r="AA493" s="313" t="s">
        <v>1029</v>
      </c>
    </row>
    <row r="494" spans="1:27" ht="15" customHeight="1">
      <c r="A494" s="313" t="s">
        <v>290</v>
      </c>
      <c r="B494" s="313" t="s">
        <v>321</v>
      </c>
      <c r="C494" s="313" t="s">
        <v>7</v>
      </c>
      <c r="D494" s="313" t="s">
        <v>337</v>
      </c>
      <c r="E494" s="313" t="s">
        <v>13</v>
      </c>
      <c r="F494" s="313" t="s">
        <v>11</v>
      </c>
      <c r="G494" s="313" t="s">
        <v>181</v>
      </c>
      <c r="H494" s="313" t="s">
        <v>723</v>
      </c>
      <c r="I494" s="313" t="s">
        <v>288</v>
      </c>
      <c r="J494" s="313" t="s">
        <v>709</v>
      </c>
      <c r="K494" s="313" t="s">
        <v>702</v>
      </c>
      <c r="L494" s="313" t="s">
        <v>724</v>
      </c>
      <c r="M494" s="313" t="s">
        <v>47</v>
      </c>
      <c r="N494" s="313"/>
      <c r="O494" s="313" t="s">
        <v>348</v>
      </c>
      <c r="P494" s="313" t="s">
        <v>699</v>
      </c>
      <c r="Q494" s="313" t="s">
        <v>343</v>
      </c>
      <c r="R494" s="313">
        <v>17.899999999999999</v>
      </c>
      <c r="S494" s="313"/>
      <c r="T494" s="313"/>
      <c r="U494" s="313"/>
      <c r="V494" s="313"/>
      <c r="W494" s="313"/>
      <c r="X494" s="313">
        <v>0</v>
      </c>
      <c r="Y494" s="313">
        <v>500000000</v>
      </c>
      <c r="Z494" s="313"/>
      <c r="AA494" s="313" t="s">
        <v>1029</v>
      </c>
    </row>
    <row r="495" spans="1:27" ht="15" customHeight="1">
      <c r="A495" s="313" t="s">
        <v>290</v>
      </c>
      <c r="B495" s="313" t="s">
        <v>319</v>
      </c>
      <c r="C495" s="313" t="s">
        <v>7</v>
      </c>
      <c r="D495" s="313" t="s">
        <v>337</v>
      </c>
      <c r="E495" s="313" t="s">
        <v>13</v>
      </c>
      <c r="F495" s="313" t="s">
        <v>11</v>
      </c>
      <c r="G495" s="313" t="s">
        <v>181</v>
      </c>
      <c r="H495" s="313" t="s">
        <v>721</v>
      </c>
      <c r="I495" s="313" t="s">
        <v>288</v>
      </c>
      <c r="J495" s="313" t="s">
        <v>709</v>
      </c>
      <c r="K495" s="313" t="s">
        <v>702</v>
      </c>
      <c r="L495" s="313" t="s">
        <v>722</v>
      </c>
      <c r="M495" s="313" t="s">
        <v>47</v>
      </c>
      <c r="N495" s="313"/>
      <c r="O495" s="313" t="s">
        <v>348</v>
      </c>
      <c r="P495" s="313" t="s">
        <v>699</v>
      </c>
      <c r="Q495" s="313" t="s">
        <v>343</v>
      </c>
      <c r="R495" s="313">
        <v>4.47</v>
      </c>
      <c r="S495" s="313"/>
      <c r="T495" s="313"/>
      <c r="U495" s="313"/>
      <c r="V495" s="313"/>
      <c r="W495" s="313"/>
      <c r="X495" s="313">
        <v>0</v>
      </c>
      <c r="Y495" s="313">
        <v>500000000</v>
      </c>
      <c r="Z495" s="313"/>
      <c r="AA495" s="313" t="s">
        <v>1029</v>
      </c>
    </row>
    <row r="496" spans="1:27" ht="15" customHeight="1">
      <c r="A496" s="313" t="s">
        <v>290</v>
      </c>
      <c r="B496" s="313" t="s">
        <v>323</v>
      </c>
      <c r="C496" s="313" t="s">
        <v>7</v>
      </c>
      <c r="D496" s="313" t="s">
        <v>337</v>
      </c>
      <c r="E496" s="313" t="s">
        <v>13</v>
      </c>
      <c r="F496" s="313" t="s">
        <v>11</v>
      </c>
      <c r="G496" s="313"/>
      <c r="H496" s="313"/>
      <c r="I496" s="313"/>
      <c r="J496" s="313"/>
      <c r="K496" s="313"/>
      <c r="L496" s="313"/>
      <c r="M496" s="313"/>
      <c r="N496" s="313"/>
      <c r="O496" s="313"/>
      <c r="P496" s="313"/>
      <c r="Q496" s="313"/>
      <c r="R496" s="313">
        <v>5.96</v>
      </c>
      <c r="S496" s="313">
        <v>0</v>
      </c>
      <c r="T496" s="313">
        <v>17.899999999999999</v>
      </c>
      <c r="U496" s="313"/>
      <c r="V496" s="313"/>
      <c r="W496" s="313"/>
      <c r="X496" s="313">
        <v>0</v>
      </c>
      <c r="Y496" s="313">
        <v>500000000</v>
      </c>
      <c r="Z496" s="313"/>
      <c r="AA496" s="313" t="s">
        <v>1030</v>
      </c>
    </row>
    <row r="497" spans="1:27" ht="15" customHeight="1">
      <c r="A497" s="313" t="s">
        <v>290</v>
      </c>
      <c r="B497" s="313" t="s">
        <v>324</v>
      </c>
      <c r="C497" s="313" t="s">
        <v>7</v>
      </c>
      <c r="D497" s="313" t="s">
        <v>337</v>
      </c>
      <c r="E497" s="313" t="s">
        <v>13</v>
      </c>
      <c r="F497" s="313" t="s">
        <v>11</v>
      </c>
      <c r="G497" s="313"/>
      <c r="H497" s="313"/>
      <c r="I497" s="313"/>
      <c r="J497" s="313"/>
      <c r="K497" s="313"/>
      <c r="L497" s="313"/>
      <c r="M497" s="313"/>
      <c r="N497" s="313"/>
      <c r="O497" s="313"/>
      <c r="P497" s="313"/>
      <c r="Q497" s="313"/>
      <c r="R497" s="313">
        <v>5.96</v>
      </c>
      <c r="S497" s="313">
        <v>0</v>
      </c>
      <c r="T497" s="313">
        <v>17.899999999999999</v>
      </c>
      <c r="U497" s="313"/>
      <c r="V497" s="313"/>
      <c r="W497" s="313"/>
      <c r="X497" s="313">
        <v>0</v>
      </c>
      <c r="Y497" s="313">
        <v>500000000</v>
      </c>
      <c r="Z497" s="313"/>
      <c r="AA497" s="313" t="s">
        <v>1030</v>
      </c>
    </row>
    <row r="498" spans="1:27" ht="15" customHeight="1">
      <c r="A498" s="313" t="s">
        <v>290</v>
      </c>
      <c r="B498" s="313" t="s">
        <v>325</v>
      </c>
      <c r="C498" s="313" t="s">
        <v>7</v>
      </c>
      <c r="D498" s="313" t="s">
        <v>337</v>
      </c>
      <c r="E498" s="313" t="s">
        <v>13</v>
      </c>
      <c r="F498" s="313" t="s">
        <v>11</v>
      </c>
      <c r="G498" s="313"/>
      <c r="H498" s="313"/>
      <c r="I498" s="313"/>
      <c r="J498" s="313"/>
      <c r="K498" s="313"/>
      <c r="L498" s="313"/>
      <c r="M498" s="313"/>
      <c r="N498" s="313"/>
      <c r="O498" s="313"/>
      <c r="P498" s="313"/>
      <c r="Q498" s="313"/>
      <c r="R498" s="313">
        <v>5.96</v>
      </c>
      <c r="S498" s="313">
        <v>0</v>
      </c>
      <c r="T498" s="313">
        <v>17.899999999999999</v>
      </c>
      <c r="U498" s="313"/>
      <c r="V498" s="313"/>
      <c r="W498" s="313"/>
      <c r="X498" s="313">
        <v>0</v>
      </c>
      <c r="Y498" s="313">
        <v>500000000</v>
      </c>
      <c r="Z498" s="313"/>
      <c r="AA498" s="313" t="s">
        <v>1030</v>
      </c>
    </row>
    <row r="499" spans="1:27" ht="15" customHeight="1">
      <c r="A499" s="313" t="s">
        <v>291</v>
      </c>
      <c r="B499" s="313" t="s">
        <v>320</v>
      </c>
      <c r="C499" s="313" t="s">
        <v>7</v>
      </c>
      <c r="D499" s="313" t="s">
        <v>337</v>
      </c>
      <c r="E499" s="313" t="s">
        <v>13</v>
      </c>
      <c r="F499" s="313" t="s">
        <v>11</v>
      </c>
      <c r="G499" s="313" t="s">
        <v>181</v>
      </c>
      <c r="H499" s="313" t="s">
        <v>725</v>
      </c>
      <c r="I499" s="313" t="s">
        <v>288</v>
      </c>
      <c r="J499" s="313" t="s">
        <v>709</v>
      </c>
      <c r="K499" s="313" t="s">
        <v>702</v>
      </c>
      <c r="L499" s="313" t="s">
        <v>726</v>
      </c>
      <c r="M499" s="313" t="s">
        <v>47</v>
      </c>
      <c r="N499" s="313"/>
      <c r="O499" s="313" t="s">
        <v>348</v>
      </c>
      <c r="P499" s="313" t="s">
        <v>699</v>
      </c>
      <c r="Q499" s="313" t="s">
        <v>343</v>
      </c>
      <c r="R499" s="313">
        <v>67.099999999999994</v>
      </c>
      <c r="S499" s="313"/>
      <c r="T499" s="313"/>
      <c r="U499" s="313"/>
      <c r="V499" s="313"/>
      <c r="W499" s="313"/>
      <c r="X499" s="313">
        <v>0</v>
      </c>
      <c r="Y499" s="313">
        <v>500000000</v>
      </c>
      <c r="Z499" s="313"/>
      <c r="AA499" s="313" t="s">
        <v>1029</v>
      </c>
    </row>
    <row r="500" spans="1:27" ht="15" customHeight="1">
      <c r="A500" s="313" t="s">
        <v>291</v>
      </c>
      <c r="B500" s="313" t="s">
        <v>312</v>
      </c>
      <c r="C500" s="313" t="s">
        <v>7</v>
      </c>
      <c r="D500" s="313" t="s">
        <v>337</v>
      </c>
      <c r="E500" s="313" t="s">
        <v>13</v>
      </c>
      <c r="F500" s="313" t="s">
        <v>11</v>
      </c>
      <c r="G500" s="313"/>
      <c r="H500" s="313"/>
      <c r="I500" s="313"/>
      <c r="J500" s="313"/>
      <c r="K500" s="313"/>
      <c r="L500" s="313"/>
      <c r="M500" s="313"/>
      <c r="N500" s="313"/>
      <c r="O500" s="313"/>
      <c r="P500" s="313"/>
      <c r="Q500" s="313"/>
      <c r="R500" s="313">
        <v>67.099999999999994</v>
      </c>
      <c r="S500" s="313"/>
      <c r="T500" s="313"/>
      <c r="U500" s="313"/>
      <c r="V500" s="313"/>
      <c r="W500" s="313"/>
      <c r="X500" s="313">
        <v>0</v>
      </c>
      <c r="Y500" s="313">
        <v>500000000</v>
      </c>
      <c r="Z500" s="313"/>
      <c r="AA500" s="313" t="s">
        <v>1029</v>
      </c>
    </row>
    <row r="501" spans="1:27" ht="15" customHeight="1">
      <c r="A501" s="313" t="s">
        <v>292</v>
      </c>
      <c r="B501" s="313" t="s">
        <v>320</v>
      </c>
      <c r="C501" s="313" t="s">
        <v>7</v>
      </c>
      <c r="D501" s="313" t="s">
        <v>337</v>
      </c>
      <c r="E501" s="313" t="s">
        <v>13</v>
      </c>
      <c r="F501" s="313" t="s">
        <v>11</v>
      </c>
      <c r="G501" s="313" t="s">
        <v>181</v>
      </c>
      <c r="H501" s="313" t="s">
        <v>727</v>
      </c>
      <c r="I501" s="313" t="s">
        <v>288</v>
      </c>
      <c r="J501" s="313" t="s">
        <v>709</v>
      </c>
      <c r="K501" s="313" t="s">
        <v>702</v>
      </c>
      <c r="L501" s="313" t="s">
        <v>728</v>
      </c>
      <c r="M501" s="313" t="s">
        <v>47</v>
      </c>
      <c r="N501" s="313"/>
      <c r="O501" s="313" t="s">
        <v>348</v>
      </c>
      <c r="P501" s="313" t="s">
        <v>699</v>
      </c>
      <c r="Q501" s="313" t="s">
        <v>343</v>
      </c>
      <c r="R501" s="313">
        <v>55.9</v>
      </c>
      <c r="S501" s="313"/>
      <c r="T501" s="313"/>
      <c r="U501" s="313"/>
      <c r="V501" s="313"/>
      <c r="W501" s="313"/>
      <c r="X501" s="313">
        <v>0</v>
      </c>
      <c r="Y501" s="313">
        <v>500000000</v>
      </c>
      <c r="Z501" s="313"/>
      <c r="AA501" s="313" t="s">
        <v>1029</v>
      </c>
    </row>
    <row r="502" spans="1:27" ht="15" customHeight="1">
      <c r="A502" s="313" t="s">
        <v>292</v>
      </c>
      <c r="B502" s="313" t="s">
        <v>312</v>
      </c>
      <c r="C502" s="313" t="s">
        <v>7</v>
      </c>
      <c r="D502" s="313" t="s">
        <v>337</v>
      </c>
      <c r="E502" s="313" t="s">
        <v>13</v>
      </c>
      <c r="F502" s="313" t="s">
        <v>11</v>
      </c>
      <c r="G502" s="313"/>
      <c r="H502" s="313"/>
      <c r="I502" s="313"/>
      <c r="J502" s="313"/>
      <c r="K502" s="313"/>
      <c r="L502" s="313"/>
      <c r="M502" s="313"/>
      <c r="N502" s="313"/>
      <c r="O502" s="313"/>
      <c r="P502" s="313"/>
      <c r="Q502" s="313"/>
      <c r="R502" s="313">
        <v>55.9</v>
      </c>
      <c r="S502" s="313"/>
      <c r="T502" s="313"/>
      <c r="U502" s="313"/>
      <c r="V502" s="313"/>
      <c r="W502" s="313"/>
      <c r="X502" s="313">
        <v>0</v>
      </c>
      <c r="Y502" s="313">
        <v>500000000</v>
      </c>
      <c r="Z502" s="313"/>
      <c r="AA502" s="313" t="s">
        <v>1029</v>
      </c>
    </row>
    <row r="503" spans="1:27" ht="15" customHeight="1">
      <c r="A503" s="313" t="s">
        <v>293</v>
      </c>
      <c r="B503" s="313" t="s">
        <v>328</v>
      </c>
      <c r="C503" s="313" t="s">
        <v>7</v>
      </c>
      <c r="D503" s="313" t="s">
        <v>337</v>
      </c>
      <c r="E503" s="313" t="s">
        <v>13</v>
      </c>
      <c r="F503" s="313" t="s">
        <v>11</v>
      </c>
      <c r="G503" s="313"/>
      <c r="H503" s="313"/>
      <c r="I503" s="313"/>
      <c r="J503" s="313"/>
      <c r="K503" s="313"/>
      <c r="L503" s="313"/>
      <c r="M503" s="313"/>
      <c r="N503" s="313"/>
      <c r="O503" s="313"/>
      <c r="P503" s="313"/>
      <c r="Q503" s="313"/>
      <c r="R503" s="313">
        <v>64.2</v>
      </c>
      <c r="S503" s="313"/>
      <c r="T503" s="313"/>
      <c r="U503" s="313"/>
      <c r="V503" s="313"/>
      <c r="W503" s="313"/>
      <c r="X503" s="313">
        <v>0</v>
      </c>
      <c r="Y503" s="313">
        <v>500000000</v>
      </c>
      <c r="Z503" s="313"/>
      <c r="AA503" s="313" t="s">
        <v>1029</v>
      </c>
    </row>
    <row r="504" spans="1:27" ht="15" customHeight="1">
      <c r="A504" s="313" t="s">
        <v>293</v>
      </c>
      <c r="B504" s="313" t="s">
        <v>326</v>
      </c>
      <c r="C504" s="313" t="s">
        <v>7</v>
      </c>
      <c r="D504" s="313" t="s">
        <v>337</v>
      </c>
      <c r="E504" s="313" t="s">
        <v>13</v>
      </c>
      <c r="F504" s="313" t="s">
        <v>11</v>
      </c>
      <c r="G504" s="313"/>
      <c r="H504" s="313"/>
      <c r="I504" s="313"/>
      <c r="J504" s="313"/>
      <c r="K504" s="313"/>
      <c r="L504" s="313"/>
      <c r="M504" s="313"/>
      <c r="N504" s="313"/>
      <c r="O504" s="313"/>
      <c r="P504" s="313"/>
      <c r="Q504" s="313"/>
      <c r="R504" s="313">
        <v>64.2</v>
      </c>
      <c r="S504" s="313"/>
      <c r="T504" s="313"/>
      <c r="U504" s="313"/>
      <c r="V504" s="313"/>
      <c r="W504" s="313"/>
      <c r="X504" s="313">
        <v>0</v>
      </c>
      <c r="Y504" s="313">
        <v>500000000</v>
      </c>
      <c r="Z504" s="313"/>
      <c r="AA504" s="313" t="s">
        <v>1029</v>
      </c>
    </row>
    <row r="505" spans="1:27" ht="15" customHeight="1">
      <c r="A505" s="313" t="s">
        <v>293</v>
      </c>
      <c r="B505" s="313" t="s">
        <v>312</v>
      </c>
      <c r="C505" s="313" t="s">
        <v>7</v>
      </c>
      <c r="D505" s="313" t="s">
        <v>337</v>
      </c>
      <c r="E505" s="313" t="s">
        <v>13</v>
      </c>
      <c r="F505" s="313" t="s">
        <v>11</v>
      </c>
      <c r="G505" s="313"/>
      <c r="H505" s="313"/>
      <c r="I505" s="313"/>
      <c r="J505" s="313"/>
      <c r="K505" s="313"/>
      <c r="L505" s="313"/>
      <c r="M505" s="313"/>
      <c r="N505" s="313"/>
      <c r="O505" s="313"/>
      <c r="P505" s="313"/>
      <c r="Q505" s="313"/>
      <c r="R505" s="313">
        <v>64.2</v>
      </c>
      <c r="S505" s="313"/>
      <c r="T505" s="313"/>
      <c r="U505" s="313"/>
      <c r="V505" s="313"/>
      <c r="W505" s="313"/>
      <c r="X505" s="313">
        <v>0</v>
      </c>
      <c r="Y505" s="313">
        <v>500000000</v>
      </c>
      <c r="Z505" s="313"/>
      <c r="AA505" s="313" t="s">
        <v>1029</v>
      </c>
    </row>
    <row r="506" spans="1:27" ht="15" customHeight="1">
      <c r="A506" s="313" t="s">
        <v>297</v>
      </c>
      <c r="B506" s="313" t="s">
        <v>328</v>
      </c>
      <c r="C506" s="313" t="s">
        <v>7</v>
      </c>
      <c r="D506" s="313" t="s">
        <v>337</v>
      </c>
      <c r="E506" s="313" t="s">
        <v>13</v>
      </c>
      <c r="F506" s="313" t="s">
        <v>11</v>
      </c>
      <c r="G506" s="313"/>
      <c r="H506" s="313"/>
      <c r="I506" s="313"/>
      <c r="J506" s="313"/>
      <c r="K506" s="313"/>
      <c r="L506" s="313"/>
      <c r="M506" s="313"/>
      <c r="N506" s="313"/>
      <c r="O506" s="313"/>
      <c r="P506" s="313"/>
      <c r="Q506" s="313"/>
      <c r="R506" s="313">
        <v>64.2</v>
      </c>
      <c r="S506" s="313"/>
      <c r="T506" s="313"/>
      <c r="U506" s="313"/>
      <c r="V506" s="313"/>
      <c r="W506" s="313"/>
      <c r="X506" s="313">
        <v>0</v>
      </c>
      <c r="Y506" s="313">
        <v>500000000</v>
      </c>
      <c r="Z506" s="313"/>
      <c r="AA506" s="313" t="s">
        <v>1029</v>
      </c>
    </row>
    <row r="507" spans="1:27" ht="15" customHeight="1">
      <c r="A507" s="313" t="s">
        <v>297</v>
      </c>
      <c r="B507" s="313" t="s">
        <v>326</v>
      </c>
      <c r="C507" s="313" t="s">
        <v>7</v>
      </c>
      <c r="D507" s="313" t="s">
        <v>337</v>
      </c>
      <c r="E507" s="313" t="s">
        <v>13</v>
      </c>
      <c r="F507" s="313" t="s">
        <v>11</v>
      </c>
      <c r="G507" s="313"/>
      <c r="H507" s="313"/>
      <c r="I507" s="313"/>
      <c r="J507" s="313"/>
      <c r="K507" s="313"/>
      <c r="L507" s="313"/>
      <c r="M507" s="313"/>
      <c r="N507" s="313"/>
      <c r="O507" s="313"/>
      <c r="P507" s="313"/>
      <c r="Q507" s="313"/>
      <c r="R507" s="313">
        <v>64.2</v>
      </c>
      <c r="S507" s="313"/>
      <c r="T507" s="313"/>
      <c r="U507" s="313"/>
      <c r="V507" s="313"/>
      <c r="W507" s="313"/>
      <c r="X507" s="313">
        <v>0</v>
      </c>
      <c r="Y507" s="313">
        <v>500000000</v>
      </c>
      <c r="Z507" s="313"/>
      <c r="AA507" s="313" t="s">
        <v>1029</v>
      </c>
    </row>
    <row r="508" spans="1:27" ht="15" customHeight="1">
      <c r="A508" s="313" t="s">
        <v>297</v>
      </c>
      <c r="B508" s="313" t="s">
        <v>312</v>
      </c>
      <c r="C508" s="313" t="s">
        <v>7</v>
      </c>
      <c r="D508" s="313" t="s">
        <v>337</v>
      </c>
      <c r="E508" s="313" t="s">
        <v>13</v>
      </c>
      <c r="F508" s="313" t="s">
        <v>11</v>
      </c>
      <c r="G508" s="313"/>
      <c r="H508" s="313"/>
      <c r="I508" s="313"/>
      <c r="J508" s="313"/>
      <c r="K508" s="313"/>
      <c r="L508" s="313"/>
      <c r="M508" s="313"/>
      <c r="N508" s="313"/>
      <c r="O508" s="313"/>
      <c r="P508" s="313"/>
      <c r="Q508" s="313"/>
      <c r="R508" s="313">
        <v>64.2</v>
      </c>
      <c r="S508" s="313"/>
      <c r="T508" s="313"/>
      <c r="U508" s="313"/>
      <c r="V508" s="313"/>
      <c r="W508" s="313"/>
      <c r="X508" s="313">
        <v>0</v>
      </c>
      <c r="Y508" s="313">
        <v>500000000</v>
      </c>
      <c r="Z508" s="313"/>
      <c r="AA508" s="313" t="s">
        <v>1029</v>
      </c>
    </row>
    <row r="509" spans="1:27" ht="15" customHeight="1">
      <c r="A509" s="313" t="s">
        <v>298</v>
      </c>
      <c r="B509" s="313" t="s">
        <v>328</v>
      </c>
      <c r="C509" s="313" t="s">
        <v>7</v>
      </c>
      <c r="D509" s="313" t="s">
        <v>337</v>
      </c>
      <c r="E509" s="313" t="s">
        <v>13</v>
      </c>
      <c r="F509" s="313" t="s">
        <v>11</v>
      </c>
      <c r="G509" s="313"/>
      <c r="H509" s="313"/>
      <c r="I509" s="313"/>
      <c r="J509" s="313"/>
      <c r="K509" s="313"/>
      <c r="L509" s="313"/>
      <c r="M509" s="313"/>
      <c r="N509" s="313"/>
      <c r="O509" s="313" t="s">
        <v>357</v>
      </c>
      <c r="P509" s="313" t="s">
        <v>693</v>
      </c>
      <c r="Q509" s="313" t="s">
        <v>694</v>
      </c>
      <c r="R509" s="313">
        <v>64.2</v>
      </c>
      <c r="S509" s="313"/>
      <c r="T509" s="313"/>
      <c r="U509" s="313"/>
      <c r="V509" s="313"/>
      <c r="W509" s="313"/>
      <c r="X509" s="313">
        <v>0</v>
      </c>
      <c r="Y509" s="313">
        <v>500000000</v>
      </c>
      <c r="Z509" s="313"/>
      <c r="AA509" s="313" t="s">
        <v>1029</v>
      </c>
    </row>
    <row r="510" spans="1:27" ht="15" customHeight="1">
      <c r="A510" s="313" t="s">
        <v>298</v>
      </c>
      <c r="B510" s="313" t="s">
        <v>326</v>
      </c>
      <c r="C510" s="313" t="s">
        <v>7</v>
      </c>
      <c r="D510" s="313" t="s">
        <v>337</v>
      </c>
      <c r="E510" s="313" t="s">
        <v>13</v>
      </c>
      <c r="F510" s="313" t="s">
        <v>11</v>
      </c>
      <c r="G510" s="313"/>
      <c r="H510" s="313"/>
      <c r="I510" s="313"/>
      <c r="J510" s="313"/>
      <c r="K510" s="313"/>
      <c r="L510" s="313"/>
      <c r="M510" s="313"/>
      <c r="N510" s="313"/>
      <c r="O510" s="313"/>
      <c r="P510" s="313"/>
      <c r="Q510" s="313"/>
      <c r="R510" s="313">
        <v>64.2</v>
      </c>
      <c r="S510" s="313"/>
      <c r="T510" s="313"/>
      <c r="U510" s="313"/>
      <c r="V510" s="313"/>
      <c r="W510" s="313"/>
      <c r="X510" s="313">
        <v>0</v>
      </c>
      <c r="Y510" s="313">
        <v>500000000</v>
      </c>
      <c r="Z510" s="313"/>
      <c r="AA510" s="313" t="s">
        <v>1029</v>
      </c>
    </row>
    <row r="511" spans="1:27" ht="15" customHeight="1">
      <c r="A511" s="313" t="s">
        <v>298</v>
      </c>
      <c r="B511" s="313" t="s">
        <v>312</v>
      </c>
      <c r="C511" s="313" t="s">
        <v>7</v>
      </c>
      <c r="D511" s="313" t="s">
        <v>337</v>
      </c>
      <c r="E511" s="313" t="s">
        <v>13</v>
      </c>
      <c r="F511" s="313" t="s">
        <v>11</v>
      </c>
      <c r="G511" s="313"/>
      <c r="H511" s="313"/>
      <c r="I511" s="313"/>
      <c r="J511" s="313"/>
      <c r="K511" s="313"/>
      <c r="L511" s="313"/>
      <c r="M511" s="313"/>
      <c r="N511" s="313"/>
      <c r="O511" s="313"/>
      <c r="P511" s="313"/>
      <c r="Q511" s="313"/>
      <c r="R511" s="313">
        <v>64.2</v>
      </c>
      <c r="S511" s="313"/>
      <c r="T511" s="313"/>
      <c r="U511" s="313"/>
      <c r="V511" s="313"/>
      <c r="W511" s="313"/>
      <c r="X511" s="313">
        <v>0</v>
      </c>
      <c r="Y511" s="313">
        <v>500000000</v>
      </c>
      <c r="Z511" s="313"/>
      <c r="AA511" s="313" t="s">
        <v>1029</v>
      </c>
    </row>
    <row r="512" spans="1:27" ht="15" customHeight="1">
      <c r="A512" s="313" t="s">
        <v>301</v>
      </c>
      <c r="B512" s="313" t="s">
        <v>234</v>
      </c>
      <c r="C512" s="313" t="s">
        <v>7</v>
      </c>
      <c r="D512" s="313" t="s">
        <v>337</v>
      </c>
      <c r="E512" s="313" t="s">
        <v>13</v>
      </c>
      <c r="F512" s="313" t="s">
        <v>11</v>
      </c>
      <c r="G512" s="313"/>
      <c r="H512" s="313"/>
      <c r="I512" s="313"/>
      <c r="J512" s="313"/>
      <c r="K512" s="313"/>
      <c r="L512" s="313"/>
      <c r="M512" s="313"/>
      <c r="N512" s="313"/>
      <c r="O512" s="313"/>
      <c r="P512" s="313"/>
      <c r="Q512" s="313"/>
      <c r="R512" s="313">
        <v>926</v>
      </c>
      <c r="S512" s="313"/>
      <c r="T512" s="313"/>
      <c r="U512" s="313"/>
      <c r="V512" s="313"/>
      <c r="W512" s="313"/>
      <c r="X512" s="313">
        <v>0</v>
      </c>
      <c r="Y512" s="313">
        <v>500000000</v>
      </c>
      <c r="Z512" s="313"/>
      <c r="AA512" s="313" t="s">
        <v>1029</v>
      </c>
    </row>
    <row r="513" spans="1:27" ht="15" customHeight="1">
      <c r="A513" s="313" t="s">
        <v>301</v>
      </c>
      <c r="B513" s="313" t="s">
        <v>233</v>
      </c>
      <c r="C513" s="313" t="s">
        <v>7</v>
      </c>
      <c r="D513" s="313" t="s">
        <v>337</v>
      </c>
      <c r="E513" s="313" t="s">
        <v>13</v>
      </c>
      <c r="F513" s="313" t="s">
        <v>11</v>
      </c>
      <c r="G513" s="313"/>
      <c r="H513" s="313"/>
      <c r="I513" s="313"/>
      <c r="J513" s="313"/>
      <c r="K513" s="313"/>
      <c r="L513" s="313"/>
      <c r="M513" s="313"/>
      <c r="N513" s="313"/>
      <c r="O513" s="313"/>
      <c r="P513" s="313"/>
      <c r="Q513" s="313"/>
      <c r="R513" s="313">
        <v>6550</v>
      </c>
      <c r="S513" s="313"/>
      <c r="T513" s="313"/>
      <c r="U513" s="313"/>
      <c r="V513" s="313"/>
      <c r="W513" s="313"/>
      <c r="X513" s="313">
        <v>0</v>
      </c>
      <c r="Y513" s="313">
        <v>500000000</v>
      </c>
      <c r="Z513" s="313"/>
      <c r="AA513" s="313" t="s">
        <v>1029</v>
      </c>
    </row>
    <row r="514" spans="1:27" ht="15" customHeight="1">
      <c r="A514" s="313" t="s">
        <v>301</v>
      </c>
      <c r="B514" s="313" t="s">
        <v>223</v>
      </c>
      <c r="C514" s="313" t="s">
        <v>7</v>
      </c>
      <c r="D514" s="313" t="s">
        <v>337</v>
      </c>
      <c r="E514" s="313" t="s">
        <v>13</v>
      </c>
      <c r="F514" s="313" t="s">
        <v>11</v>
      </c>
      <c r="G514" s="313"/>
      <c r="H514" s="313"/>
      <c r="I514" s="313"/>
      <c r="J514" s="313"/>
      <c r="K514" s="313"/>
      <c r="L514" s="313"/>
      <c r="M514" s="313"/>
      <c r="N514" s="313"/>
      <c r="O514" s="313"/>
      <c r="P514" s="313"/>
      <c r="Q514" s="313"/>
      <c r="R514" s="313">
        <v>7170</v>
      </c>
      <c r="S514" s="313"/>
      <c r="T514" s="313"/>
      <c r="U514" s="313"/>
      <c r="V514" s="313"/>
      <c r="W514" s="313"/>
      <c r="X514" s="313">
        <v>0</v>
      </c>
      <c r="Y514" s="313">
        <v>500000000</v>
      </c>
      <c r="Z514" s="313"/>
      <c r="AA514" s="313" t="s">
        <v>1029</v>
      </c>
    </row>
    <row r="515" spans="1:27" ht="15" customHeight="1">
      <c r="A515" s="313" t="s">
        <v>301</v>
      </c>
      <c r="B515" s="313" t="s">
        <v>236</v>
      </c>
      <c r="C515" s="313" t="s">
        <v>7</v>
      </c>
      <c r="D515" s="313" t="s">
        <v>337</v>
      </c>
      <c r="E515" s="313" t="s">
        <v>13</v>
      </c>
      <c r="F515" s="313" t="s">
        <v>11</v>
      </c>
      <c r="G515" s="313"/>
      <c r="H515" s="313"/>
      <c r="I515" s="313"/>
      <c r="J515" s="313"/>
      <c r="K515" s="313"/>
      <c r="L515" s="313"/>
      <c r="M515" s="313"/>
      <c r="N515" s="313"/>
      <c r="O515" s="313"/>
      <c r="P515" s="313"/>
      <c r="Q515" s="313"/>
      <c r="R515" s="313">
        <v>926</v>
      </c>
      <c r="S515" s="313"/>
      <c r="T515" s="313"/>
      <c r="U515" s="313"/>
      <c r="V515" s="313"/>
      <c r="W515" s="313"/>
      <c r="X515" s="313">
        <v>0</v>
      </c>
      <c r="Y515" s="313">
        <v>500000000</v>
      </c>
      <c r="Z515" s="313"/>
      <c r="AA515" s="313" t="s">
        <v>1029</v>
      </c>
    </row>
    <row r="516" spans="1:27" ht="15" customHeight="1">
      <c r="A516" s="313" t="s">
        <v>301</v>
      </c>
      <c r="B516" s="313" t="s">
        <v>239</v>
      </c>
      <c r="C516" s="313" t="s">
        <v>7</v>
      </c>
      <c r="D516" s="313" t="s">
        <v>337</v>
      </c>
      <c r="E516" s="313" t="s">
        <v>13</v>
      </c>
      <c r="F516" s="313" t="s">
        <v>11</v>
      </c>
      <c r="G516" s="313"/>
      <c r="H516" s="313"/>
      <c r="I516" s="313"/>
      <c r="J516" s="313"/>
      <c r="K516" s="313"/>
      <c r="L516" s="313"/>
      <c r="M516" s="313"/>
      <c r="N516" s="313"/>
      <c r="O516" s="313"/>
      <c r="P516" s="313"/>
      <c r="Q516" s="313"/>
      <c r="R516" s="313">
        <v>209</v>
      </c>
      <c r="S516" s="313"/>
      <c r="T516" s="313"/>
      <c r="U516" s="313"/>
      <c r="V516" s="313"/>
      <c r="W516" s="313"/>
      <c r="X516" s="313">
        <v>0</v>
      </c>
      <c r="Y516" s="313">
        <v>500000000</v>
      </c>
      <c r="Z516" s="313"/>
      <c r="AA516" s="313" t="s">
        <v>1029</v>
      </c>
    </row>
    <row r="517" spans="1:27" ht="15" customHeight="1">
      <c r="A517" s="313" t="s">
        <v>301</v>
      </c>
      <c r="B517" s="313" t="s">
        <v>242</v>
      </c>
      <c r="C517" s="313" t="s">
        <v>7</v>
      </c>
      <c r="D517" s="313" t="s">
        <v>337</v>
      </c>
      <c r="E517" s="313" t="s">
        <v>13</v>
      </c>
      <c r="F517" s="313" t="s">
        <v>11</v>
      </c>
      <c r="G517" s="313"/>
      <c r="H517" s="313"/>
      <c r="I517" s="313"/>
      <c r="J517" s="313"/>
      <c r="K517" s="313"/>
      <c r="L517" s="313"/>
      <c r="M517" s="313"/>
      <c r="N517" s="313"/>
      <c r="O517" s="313"/>
      <c r="P517" s="313"/>
      <c r="Q517" s="313"/>
      <c r="R517" s="313">
        <v>5330</v>
      </c>
      <c r="S517" s="313"/>
      <c r="T517" s="313"/>
      <c r="U517" s="313"/>
      <c r="V517" s="313"/>
      <c r="W517" s="313"/>
      <c r="X517" s="313">
        <v>0</v>
      </c>
      <c r="Y517" s="313">
        <v>500000000</v>
      </c>
      <c r="Z517" s="313"/>
      <c r="AA517" s="313" t="s">
        <v>1029</v>
      </c>
    </row>
    <row r="518" spans="1:27" ht="15" customHeight="1">
      <c r="A518" s="313" t="s">
        <v>301</v>
      </c>
      <c r="B518" s="313" t="s">
        <v>238</v>
      </c>
      <c r="C518" s="313" t="s">
        <v>7</v>
      </c>
      <c r="D518" s="313" t="s">
        <v>337</v>
      </c>
      <c r="E518" s="313" t="s">
        <v>13</v>
      </c>
      <c r="F518" s="313" t="s">
        <v>11</v>
      </c>
      <c r="G518" s="313"/>
      <c r="H518" s="313"/>
      <c r="I518" s="313"/>
      <c r="J518" s="313"/>
      <c r="K518" s="313"/>
      <c r="L518" s="313"/>
      <c r="M518" s="313"/>
      <c r="N518" s="313"/>
      <c r="O518" s="313"/>
      <c r="P518" s="313"/>
      <c r="Q518" s="313"/>
      <c r="R518" s="313">
        <v>5620</v>
      </c>
      <c r="S518" s="313"/>
      <c r="T518" s="313"/>
      <c r="U518" s="313"/>
      <c r="V518" s="313"/>
      <c r="W518" s="313"/>
      <c r="X518" s="313">
        <v>0</v>
      </c>
      <c r="Y518" s="313">
        <v>500000000</v>
      </c>
      <c r="Z518" s="313"/>
      <c r="AA518" s="313" t="s">
        <v>1029</v>
      </c>
    </row>
    <row r="519" spans="1:27" ht="15" customHeight="1">
      <c r="A519" s="313" t="s">
        <v>301</v>
      </c>
      <c r="B519" s="313" t="s">
        <v>240</v>
      </c>
      <c r="C519" s="313" t="s">
        <v>7</v>
      </c>
      <c r="D519" s="313" t="s">
        <v>337</v>
      </c>
      <c r="E519" s="313" t="s">
        <v>13</v>
      </c>
      <c r="F519" s="313" t="s">
        <v>11</v>
      </c>
      <c r="G519" s="313"/>
      <c r="H519" s="313"/>
      <c r="I519" s="313"/>
      <c r="J519" s="313"/>
      <c r="K519" s="313"/>
      <c r="L519" s="313"/>
      <c r="M519" s="313"/>
      <c r="N519" s="313"/>
      <c r="O519" s="313"/>
      <c r="P519" s="313"/>
      <c r="Q519" s="313"/>
      <c r="R519" s="313">
        <v>209</v>
      </c>
      <c r="S519" s="313"/>
      <c r="T519" s="313"/>
      <c r="U519" s="313"/>
      <c r="V519" s="313"/>
      <c r="W519" s="313"/>
      <c r="X519" s="313">
        <v>0</v>
      </c>
      <c r="Y519" s="313">
        <v>500000000</v>
      </c>
      <c r="Z519" s="313"/>
      <c r="AA519" s="313" t="s">
        <v>1029</v>
      </c>
    </row>
    <row r="520" spans="1:27" ht="15" customHeight="1">
      <c r="A520" s="313" t="s">
        <v>301</v>
      </c>
      <c r="B520" s="313" t="s">
        <v>243</v>
      </c>
      <c r="C520" s="313" t="s">
        <v>7</v>
      </c>
      <c r="D520" s="313" t="s">
        <v>337</v>
      </c>
      <c r="E520" s="313" t="s">
        <v>13</v>
      </c>
      <c r="F520" s="313" t="s">
        <v>11</v>
      </c>
      <c r="G520" s="313"/>
      <c r="H520" s="313"/>
      <c r="I520" s="313"/>
      <c r="J520" s="313"/>
      <c r="K520" s="313"/>
      <c r="L520" s="313"/>
      <c r="M520" s="313"/>
      <c r="N520" s="313"/>
      <c r="O520" s="313"/>
      <c r="P520" s="313"/>
      <c r="Q520" s="313"/>
      <c r="R520" s="313">
        <v>5330</v>
      </c>
      <c r="S520" s="313"/>
      <c r="T520" s="313"/>
      <c r="U520" s="313"/>
      <c r="V520" s="313"/>
      <c r="W520" s="313"/>
      <c r="X520" s="313">
        <v>0</v>
      </c>
      <c r="Y520" s="313">
        <v>500000000</v>
      </c>
      <c r="Z520" s="313"/>
      <c r="AA520" s="313" t="s">
        <v>1029</v>
      </c>
    </row>
    <row r="521" spans="1:27" ht="15" customHeight="1">
      <c r="A521" s="313" t="s">
        <v>301</v>
      </c>
      <c r="B521" s="313" t="s">
        <v>226</v>
      </c>
      <c r="C521" s="313" t="s">
        <v>7</v>
      </c>
      <c r="D521" s="313" t="s">
        <v>337</v>
      </c>
      <c r="E521" s="313" t="s">
        <v>13</v>
      </c>
      <c r="F521" s="313" t="s">
        <v>11</v>
      </c>
      <c r="G521" s="313"/>
      <c r="H521" s="313"/>
      <c r="I521" s="313"/>
      <c r="J521" s="313"/>
      <c r="K521" s="313"/>
      <c r="L521" s="313"/>
      <c r="M521" s="313"/>
      <c r="N521" s="313"/>
      <c r="O521" s="313"/>
      <c r="P521" s="313"/>
      <c r="Q521" s="313"/>
      <c r="R521" s="313">
        <v>625</v>
      </c>
      <c r="S521" s="313"/>
      <c r="T521" s="313"/>
      <c r="U521" s="313"/>
      <c r="V521" s="313"/>
      <c r="W521" s="313"/>
      <c r="X521" s="313">
        <v>0</v>
      </c>
      <c r="Y521" s="313">
        <v>500000000</v>
      </c>
      <c r="Z521" s="313"/>
      <c r="AA521" s="313" t="s">
        <v>1029</v>
      </c>
    </row>
    <row r="522" spans="1:27" ht="15" customHeight="1">
      <c r="A522" s="313" t="s">
        <v>301</v>
      </c>
      <c r="B522" s="313" t="s">
        <v>244</v>
      </c>
      <c r="C522" s="313" t="s">
        <v>7</v>
      </c>
      <c r="D522" s="313" t="s">
        <v>337</v>
      </c>
      <c r="E522" s="313" t="s">
        <v>13</v>
      </c>
      <c r="F522" s="313" t="s">
        <v>11</v>
      </c>
      <c r="G522" s="313"/>
      <c r="H522" s="313"/>
      <c r="I522" s="313"/>
      <c r="J522" s="313"/>
      <c r="K522" s="313"/>
      <c r="L522" s="313"/>
      <c r="M522" s="313"/>
      <c r="N522" s="313"/>
      <c r="O522" s="313"/>
      <c r="P522" s="313"/>
      <c r="Q522" s="313"/>
      <c r="R522" s="313">
        <v>80.2</v>
      </c>
      <c r="S522" s="313"/>
      <c r="T522" s="313"/>
      <c r="U522" s="313"/>
      <c r="V522" s="313"/>
      <c r="W522" s="313"/>
      <c r="X522" s="313">
        <v>0</v>
      </c>
      <c r="Y522" s="313">
        <v>500000000</v>
      </c>
      <c r="Z522" s="313"/>
      <c r="AA522" s="313" t="s">
        <v>1029</v>
      </c>
    </row>
    <row r="523" spans="1:27" ht="15" customHeight="1">
      <c r="A523" s="313" t="s">
        <v>301</v>
      </c>
      <c r="B523" s="313" t="s">
        <v>230</v>
      </c>
      <c r="C523" s="313" t="s">
        <v>7</v>
      </c>
      <c r="D523" s="313" t="s">
        <v>337</v>
      </c>
      <c r="E523" s="313" t="s">
        <v>13</v>
      </c>
      <c r="F523" s="313" t="s">
        <v>11</v>
      </c>
      <c r="G523" s="313"/>
      <c r="H523" s="313"/>
      <c r="I523" s="313"/>
      <c r="J523" s="313"/>
      <c r="K523" s="313"/>
      <c r="L523" s="313"/>
      <c r="M523" s="313"/>
      <c r="N523" s="313"/>
      <c r="O523" s="313"/>
      <c r="P523" s="313"/>
      <c r="Q523" s="313"/>
      <c r="R523" s="313">
        <v>625</v>
      </c>
      <c r="S523" s="313"/>
      <c r="T523" s="313"/>
      <c r="U523" s="313"/>
      <c r="V523" s="313"/>
      <c r="W523" s="313"/>
      <c r="X523" s="313">
        <v>0</v>
      </c>
      <c r="Y523" s="313">
        <v>500000000</v>
      </c>
      <c r="Z523" s="313"/>
      <c r="AA523" s="313" t="s">
        <v>1029</v>
      </c>
    </row>
    <row r="524" spans="1:27" ht="15" customHeight="1">
      <c r="A524" s="313" t="s">
        <v>301</v>
      </c>
      <c r="B524" s="313" t="s">
        <v>247</v>
      </c>
      <c r="C524" s="313" t="s">
        <v>7</v>
      </c>
      <c r="D524" s="313" t="s">
        <v>337</v>
      </c>
      <c r="E524" s="313" t="s">
        <v>13</v>
      </c>
      <c r="F524" s="313" t="s">
        <v>11</v>
      </c>
      <c r="G524" s="313"/>
      <c r="H524" s="313"/>
      <c r="I524" s="313"/>
      <c r="J524" s="313"/>
      <c r="K524" s="313"/>
      <c r="L524" s="313"/>
      <c r="M524" s="313"/>
      <c r="N524" s="313"/>
      <c r="O524" s="313"/>
      <c r="P524" s="313"/>
      <c r="Q524" s="313"/>
      <c r="R524" s="313">
        <v>209</v>
      </c>
      <c r="S524" s="313"/>
      <c r="T524" s="313"/>
      <c r="U524" s="313"/>
      <c r="V524" s="313"/>
      <c r="W524" s="313"/>
      <c r="X524" s="313">
        <v>0</v>
      </c>
      <c r="Y524" s="313">
        <v>500000000</v>
      </c>
      <c r="Z524" s="313"/>
      <c r="AA524" s="313" t="s">
        <v>1029</v>
      </c>
    </row>
    <row r="525" spans="1:27" ht="15" customHeight="1">
      <c r="A525" s="313" t="s">
        <v>301</v>
      </c>
      <c r="B525" s="313" t="s">
        <v>249</v>
      </c>
      <c r="C525" s="313" t="s">
        <v>7</v>
      </c>
      <c r="D525" s="313" t="s">
        <v>337</v>
      </c>
      <c r="E525" s="313" t="s">
        <v>13</v>
      </c>
      <c r="F525" s="313" t="s">
        <v>11</v>
      </c>
      <c r="G525" s="313"/>
      <c r="H525" s="313"/>
      <c r="I525" s="313"/>
      <c r="J525" s="313"/>
      <c r="K525" s="313"/>
      <c r="L525" s="313"/>
      <c r="M525" s="313"/>
      <c r="N525" s="313"/>
      <c r="O525" s="313"/>
      <c r="P525" s="313"/>
      <c r="Q525" s="313"/>
      <c r="R525" s="313">
        <v>5330</v>
      </c>
      <c r="S525" s="313"/>
      <c r="T525" s="313"/>
      <c r="U525" s="313"/>
      <c r="V525" s="313"/>
      <c r="W525" s="313"/>
      <c r="X525" s="313">
        <v>0</v>
      </c>
      <c r="Y525" s="313">
        <v>500000000</v>
      </c>
      <c r="Z525" s="313"/>
      <c r="AA525" s="313" t="s">
        <v>1029</v>
      </c>
    </row>
    <row r="526" spans="1:27" ht="15" customHeight="1">
      <c r="A526" s="313" t="s">
        <v>301</v>
      </c>
      <c r="B526" s="313" t="s">
        <v>250</v>
      </c>
      <c r="C526" s="313" t="s">
        <v>7</v>
      </c>
      <c r="D526" s="313" t="s">
        <v>337</v>
      </c>
      <c r="E526" s="313" t="s">
        <v>13</v>
      </c>
      <c r="F526" s="313" t="s">
        <v>11</v>
      </c>
      <c r="G526" s="313"/>
      <c r="H526" s="313"/>
      <c r="I526" s="313"/>
      <c r="J526" s="313"/>
      <c r="K526" s="313"/>
      <c r="L526" s="313"/>
      <c r="M526" s="313"/>
      <c r="N526" s="313"/>
      <c r="O526" s="313"/>
      <c r="P526" s="313"/>
      <c r="Q526" s="313"/>
      <c r="R526" s="313">
        <v>2930</v>
      </c>
      <c r="S526" s="313">
        <v>652</v>
      </c>
      <c r="T526" s="313">
        <v>5540</v>
      </c>
      <c r="U526" s="313"/>
      <c r="V526" s="313"/>
      <c r="W526" s="313"/>
      <c r="X526" s="313">
        <v>0</v>
      </c>
      <c r="Y526" s="313">
        <v>500000000</v>
      </c>
      <c r="Z526" s="313"/>
      <c r="AA526" s="313" t="s">
        <v>1030</v>
      </c>
    </row>
    <row r="527" spans="1:27" ht="15" customHeight="1">
      <c r="A527" s="313" t="s">
        <v>301</v>
      </c>
      <c r="B527" s="313" t="s">
        <v>252</v>
      </c>
      <c r="C527" s="313" t="s">
        <v>7</v>
      </c>
      <c r="D527" s="313" t="s">
        <v>337</v>
      </c>
      <c r="E527" s="313" t="s">
        <v>13</v>
      </c>
      <c r="F527" s="313" t="s">
        <v>11</v>
      </c>
      <c r="G527" s="313"/>
      <c r="H527" s="313"/>
      <c r="I527" s="313"/>
      <c r="J527" s="313"/>
      <c r="K527" s="313"/>
      <c r="L527" s="313"/>
      <c r="M527" s="313"/>
      <c r="N527" s="313"/>
      <c r="O527" s="313"/>
      <c r="P527" s="313"/>
      <c r="Q527" s="313"/>
      <c r="R527" s="313">
        <v>2700</v>
      </c>
      <c r="S527" s="313">
        <v>85</v>
      </c>
      <c r="T527" s="313">
        <v>4970</v>
      </c>
      <c r="U527" s="313"/>
      <c r="V527" s="313"/>
      <c r="W527" s="313"/>
      <c r="X527" s="313">
        <v>0</v>
      </c>
      <c r="Y527" s="313">
        <v>500000000</v>
      </c>
      <c r="Z527" s="313"/>
      <c r="AA527" s="313" t="s">
        <v>1030</v>
      </c>
    </row>
    <row r="528" spans="1:27" ht="15" customHeight="1">
      <c r="A528" s="313" t="s">
        <v>302</v>
      </c>
      <c r="B528" s="313" t="s">
        <v>234</v>
      </c>
      <c r="C528" s="313" t="s">
        <v>7</v>
      </c>
      <c r="D528" s="313" t="s">
        <v>337</v>
      </c>
      <c r="E528" s="313" t="s">
        <v>13</v>
      </c>
      <c r="F528" s="313" t="s">
        <v>11</v>
      </c>
      <c r="G528" s="313" t="s">
        <v>337</v>
      </c>
      <c r="H528" s="313" t="s">
        <v>377</v>
      </c>
      <c r="I528" s="313" t="s">
        <v>229</v>
      </c>
      <c r="J528" s="313"/>
      <c r="K528" s="313" t="s">
        <v>339</v>
      </c>
      <c r="L528" s="313" t="s">
        <v>378</v>
      </c>
      <c r="M528" s="313" t="s">
        <v>39</v>
      </c>
      <c r="N528" s="313"/>
      <c r="O528" s="313" t="s">
        <v>379</v>
      </c>
      <c r="P528" s="313" t="s">
        <v>342</v>
      </c>
      <c r="Q528" s="313" t="s">
        <v>343</v>
      </c>
      <c r="R528" s="313">
        <v>926</v>
      </c>
      <c r="S528" s="313"/>
      <c r="T528" s="313"/>
      <c r="U528" s="313">
        <v>926.35</v>
      </c>
      <c r="V528" s="313">
        <v>46.32</v>
      </c>
      <c r="W528" s="313">
        <v>0.1</v>
      </c>
      <c r="X528" s="313">
        <v>0</v>
      </c>
      <c r="Y528" s="313">
        <v>500000000</v>
      </c>
      <c r="Z528" s="313">
        <v>0</v>
      </c>
      <c r="AA528" s="313" t="s">
        <v>1031</v>
      </c>
    </row>
    <row r="529" spans="1:27" ht="15" customHeight="1">
      <c r="A529" s="313" t="s">
        <v>302</v>
      </c>
      <c r="B529" s="313" t="s">
        <v>233</v>
      </c>
      <c r="C529" s="313" t="s">
        <v>7</v>
      </c>
      <c r="D529" s="313" t="s">
        <v>337</v>
      </c>
      <c r="E529" s="313" t="s">
        <v>13</v>
      </c>
      <c r="F529" s="313" t="s">
        <v>11</v>
      </c>
      <c r="G529" s="313"/>
      <c r="H529" s="313"/>
      <c r="I529" s="313"/>
      <c r="J529" s="313"/>
      <c r="K529" s="313"/>
      <c r="L529" s="313"/>
      <c r="M529" s="313"/>
      <c r="N529" s="313"/>
      <c r="O529" s="313"/>
      <c r="P529" s="313"/>
      <c r="Q529" s="313"/>
      <c r="R529" s="313">
        <v>926</v>
      </c>
      <c r="S529" s="313"/>
      <c r="T529" s="313"/>
      <c r="U529" s="313"/>
      <c r="V529" s="313"/>
      <c r="W529" s="313"/>
      <c r="X529" s="313">
        <v>0</v>
      </c>
      <c r="Y529" s="313">
        <v>500000000</v>
      </c>
      <c r="Z529" s="313"/>
      <c r="AA529" s="313" t="s">
        <v>1029</v>
      </c>
    </row>
    <row r="530" spans="1:27" ht="15" customHeight="1">
      <c r="A530" s="313" t="s">
        <v>302</v>
      </c>
      <c r="B530" s="313" t="s">
        <v>223</v>
      </c>
      <c r="C530" s="313" t="s">
        <v>7</v>
      </c>
      <c r="D530" s="313" t="s">
        <v>337</v>
      </c>
      <c r="E530" s="313" t="s">
        <v>13</v>
      </c>
      <c r="F530" s="313" t="s">
        <v>11</v>
      </c>
      <c r="G530" s="313"/>
      <c r="H530" s="313"/>
      <c r="I530" s="313"/>
      <c r="J530" s="313"/>
      <c r="K530" s="313"/>
      <c r="L530" s="313"/>
      <c r="M530" s="313"/>
      <c r="N530" s="313"/>
      <c r="O530" s="313"/>
      <c r="P530" s="313"/>
      <c r="Q530" s="313"/>
      <c r="R530" s="313">
        <v>926</v>
      </c>
      <c r="S530" s="313"/>
      <c r="T530" s="313"/>
      <c r="U530" s="313"/>
      <c r="V530" s="313"/>
      <c r="W530" s="313"/>
      <c r="X530" s="313">
        <v>0</v>
      </c>
      <c r="Y530" s="313">
        <v>500000000</v>
      </c>
      <c r="Z530" s="313"/>
      <c r="AA530" s="313" t="s">
        <v>1029</v>
      </c>
    </row>
    <row r="531" spans="1:27" ht="15" customHeight="1">
      <c r="A531" s="313" t="s">
        <v>302</v>
      </c>
      <c r="B531" s="313" t="s">
        <v>236</v>
      </c>
      <c r="C531" s="313" t="s">
        <v>7</v>
      </c>
      <c r="D531" s="313" t="s">
        <v>337</v>
      </c>
      <c r="E531" s="313" t="s">
        <v>13</v>
      </c>
      <c r="F531" s="313" t="s">
        <v>11</v>
      </c>
      <c r="G531" s="313"/>
      <c r="H531" s="313"/>
      <c r="I531" s="313"/>
      <c r="J531" s="313"/>
      <c r="K531" s="313"/>
      <c r="L531" s="313"/>
      <c r="M531" s="313"/>
      <c r="N531" s="313"/>
      <c r="O531" s="313"/>
      <c r="P531" s="313"/>
      <c r="Q531" s="313"/>
      <c r="R531" s="313">
        <v>926</v>
      </c>
      <c r="S531" s="313"/>
      <c r="T531" s="313"/>
      <c r="U531" s="313"/>
      <c r="V531" s="313"/>
      <c r="W531" s="313"/>
      <c r="X531" s="313">
        <v>0</v>
      </c>
      <c r="Y531" s="313">
        <v>500000000</v>
      </c>
      <c r="Z531" s="313"/>
      <c r="AA531" s="313" t="s">
        <v>1029</v>
      </c>
    </row>
    <row r="532" spans="1:27" ht="15" customHeight="1">
      <c r="A532" s="313" t="s">
        <v>303</v>
      </c>
      <c r="B532" s="313" t="s">
        <v>239</v>
      </c>
      <c r="C532" s="313" t="s">
        <v>7</v>
      </c>
      <c r="D532" s="313" t="s">
        <v>337</v>
      </c>
      <c r="E532" s="313" t="s">
        <v>13</v>
      </c>
      <c r="F532" s="313" t="s">
        <v>11</v>
      </c>
      <c r="G532" s="313" t="s">
        <v>337</v>
      </c>
      <c r="H532" s="313" t="s">
        <v>380</v>
      </c>
      <c r="I532" s="313" t="s">
        <v>229</v>
      </c>
      <c r="J532" s="313"/>
      <c r="K532" s="313" t="s">
        <v>339</v>
      </c>
      <c r="L532" s="313" t="s">
        <v>381</v>
      </c>
      <c r="M532" s="313" t="s">
        <v>39</v>
      </c>
      <c r="N532" s="313"/>
      <c r="O532" s="313" t="s">
        <v>379</v>
      </c>
      <c r="P532" s="313" t="s">
        <v>342</v>
      </c>
      <c r="Q532" s="313" t="s">
        <v>343</v>
      </c>
      <c r="R532" s="313">
        <v>209</v>
      </c>
      <c r="S532" s="313"/>
      <c r="T532" s="313"/>
      <c r="U532" s="313">
        <v>208.57</v>
      </c>
      <c r="V532" s="313">
        <v>10.43</v>
      </c>
      <c r="W532" s="313">
        <v>0.1</v>
      </c>
      <c r="X532" s="313">
        <v>0</v>
      </c>
      <c r="Y532" s="313">
        <v>500000000</v>
      </c>
      <c r="Z532" s="313">
        <v>0</v>
      </c>
      <c r="AA532" s="313" t="s">
        <v>1031</v>
      </c>
    </row>
    <row r="533" spans="1:27" ht="15" customHeight="1">
      <c r="A533" s="313" t="s">
        <v>303</v>
      </c>
      <c r="B533" s="313" t="s">
        <v>242</v>
      </c>
      <c r="C533" s="313" t="s">
        <v>7</v>
      </c>
      <c r="D533" s="313" t="s">
        <v>337</v>
      </c>
      <c r="E533" s="313" t="s">
        <v>13</v>
      </c>
      <c r="F533" s="313" t="s">
        <v>11</v>
      </c>
      <c r="G533" s="313" t="s">
        <v>337</v>
      </c>
      <c r="H533" s="313" t="s">
        <v>382</v>
      </c>
      <c r="I533" s="313" t="s">
        <v>229</v>
      </c>
      <c r="J533" s="313"/>
      <c r="K533" s="313" t="s">
        <v>339</v>
      </c>
      <c r="L533" s="313" t="s">
        <v>383</v>
      </c>
      <c r="M533" s="313" t="s">
        <v>39</v>
      </c>
      <c r="N533" s="313"/>
      <c r="O533" s="313" t="s">
        <v>379</v>
      </c>
      <c r="P533" s="313" t="s">
        <v>342</v>
      </c>
      <c r="Q533" s="313" t="s">
        <v>343</v>
      </c>
      <c r="R533" s="313">
        <v>5330</v>
      </c>
      <c r="S533" s="313"/>
      <c r="T533" s="313"/>
      <c r="U533" s="313">
        <v>5333.07</v>
      </c>
      <c r="V533" s="313">
        <v>266.64999999999998</v>
      </c>
      <c r="W533" s="313">
        <v>0.1</v>
      </c>
      <c r="X533" s="313">
        <v>0</v>
      </c>
      <c r="Y533" s="313">
        <v>500000000</v>
      </c>
      <c r="Z533" s="313">
        <v>0</v>
      </c>
      <c r="AA533" s="313" t="s">
        <v>1031</v>
      </c>
    </row>
    <row r="534" spans="1:27" ht="15" customHeight="1">
      <c r="A534" s="313" t="s">
        <v>303</v>
      </c>
      <c r="B534" s="313" t="s">
        <v>238</v>
      </c>
      <c r="C534" s="313" t="s">
        <v>7</v>
      </c>
      <c r="D534" s="313" t="s">
        <v>337</v>
      </c>
      <c r="E534" s="313" t="s">
        <v>13</v>
      </c>
      <c r="F534" s="313" t="s">
        <v>11</v>
      </c>
      <c r="G534" s="313" t="s">
        <v>337</v>
      </c>
      <c r="H534" s="313" t="s">
        <v>996</v>
      </c>
      <c r="I534" s="313" t="s">
        <v>229</v>
      </c>
      <c r="J534" s="313" t="s">
        <v>709</v>
      </c>
      <c r="K534" s="313" t="s">
        <v>339</v>
      </c>
      <c r="L534" s="313" t="s">
        <v>997</v>
      </c>
      <c r="M534" s="313" t="s">
        <v>39</v>
      </c>
      <c r="N534" s="313"/>
      <c r="O534" s="313" t="s">
        <v>379</v>
      </c>
      <c r="P534" s="313" t="s">
        <v>342</v>
      </c>
      <c r="Q534" s="313" t="s">
        <v>343</v>
      </c>
      <c r="R534" s="313">
        <v>5540</v>
      </c>
      <c r="S534" s="313"/>
      <c r="T534" s="313"/>
      <c r="U534" s="313"/>
      <c r="V534" s="313"/>
      <c r="W534" s="313"/>
      <c r="X534" s="313">
        <v>0</v>
      </c>
      <c r="Y534" s="313">
        <v>500000000</v>
      </c>
      <c r="Z534" s="313"/>
      <c r="AA534" s="313" t="s">
        <v>1029</v>
      </c>
    </row>
    <row r="535" spans="1:27" ht="15" customHeight="1">
      <c r="A535" s="313" t="s">
        <v>303</v>
      </c>
      <c r="B535" s="313" t="s">
        <v>233</v>
      </c>
      <c r="C535" s="313" t="s">
        <v>7</v>
      </c>
      <c r="D535" s="313" t="s">
        <v>337</v>
      </c>
      <c r="E535" s="313" t="s">
        <v>13</v>
      </c>
      <c r="F535" s="313" t="s">
        <v>11</v>
      </c>
      <c r="G535" s="313"/>
      <c r="H535" s="313"/>
      <c r="I535" s="313"/>
      <c r="J535" s="313"/>
      <c r="K535" s="313"/>
      <c r="L535" s="313"/>
      <c r="M535" s="313"/>
      <c r="N535" s="313"/>
      <c r="O535" s="313"/>
      <c r="P535" s="313"/>
      <c r="Q535" s="313"/>
      <c r="R535" s="313">
        <v>5540</v>
      </c>
      <c r="S535" s="313"/>
      <c r="T535" s="313"/>
      <c r="U535" s="313"/>
      <c r="V535" s="313"/>
      <c r="W535" s="313"/>
      <c r="X535" s="313">
        <v>0</v>
      </c>
      <c r="Y535" s="313">
        <v>500000000</v>
      </c>
      <c r="Z535" s="313"/>
      <c r="AA535" s="313" t="s">
        <v>1029</v>
      </c>
    </row>
    <row r="536" spans="1:27" ht="15" customHeight="1">
      <c r="A536" s="313" t="s">
        <v>303</v>
      </c>
      <c r="B536" s="313" t="s">
        <v>223</v>
      </c>
      <c r="C536" s="313" t="s">
        <v>7</v>
      </c>
      <c r="D536" s="313" t="s">
        <v>337</v>
      </c>
      <c r="E536" s="313" t="s">
        <v>13</v>
      </c>
      <c r="F536" s="313" t="s">
        <v>11</v>
      </c>
      <c r="G536" s="313"/>
      <c r="H536" s="313"/>
      <c r="I536" s="313"/>
      <c r="J536" s="313"/>
      <c r="K536" s="313"/>
      <c r="L536" s="313"/>
      <c r="M536" s="313"/>
      <c r="N536" s="313"/>
      <c r="O536" s="313"/>
      <c r="P536" s="313"/>
      <c r="Q536" s="313"/>
      <c r="R536" s="313">
        <v>5540</v>
      </c>
      <c r="S536" s="313"/>
      <c r="T536" s="313"/>
      <c r="U536" s="313"/>
      <c r="V536" s="313"/>
      <c r="W536" s="313"/>
      <c r="X536" s="313">
        <v>0</v>
      </c>
      <c r="Y536" s="313">
        <v>500000000</v>
      </c>
      <c r="Z536" s="313"/>
      <c r="AA536" s="313" t="s">
        <v>1029</v>
      </c>
    </row>
    <row r="537" spans="1:27" ht="15" customHeight="1">
      <c r="A537" s="313" t="s">
        <v>303</v>
      </c>
      <c r="B537" s="313" t="s">
        <v>240</v>
      </c>
      <c r="C537" s="313" t="s">
        <v>7</v>
      </c>
      <c r="D537" s="313" t="s">
        <v>337</v>
      </c>
      <c r="E537" s="313" t="s">
        <v>13</v>
      </c>
      <c r="F537" s="313" t="s">
        <v>11</v>
      </c>
      <c r="G537" s="313"/>
      <c r="H537" s="313"/>
      <c r="I537" s="313"/>
      <c r="J537" s="313"/>
      <c r="K537" s="313"/>
      <c r="L537" s="313"/>
      <c r="M537" s="313"/>
      <c r="N537" s="313"/>
      <c r="O537" s="313"/>
      <c r="P537" s="313"/>
      <c r="Q537" s="313"/>
      <c r="R537" s="313">
        <v>209</v>
      </c>
      <c r="S537" s="313"/>
      <c r="T537" s="313"/>
      <c r="U537" s="313"/>
      <c r="V537" s="313"/>
      <c r="W537" s="313"/>
      <c r="X537" s="313">
        <v>0</v>
      </c>
      <c r="Y537" s="313">
        <v>500000000</v>
      </c>
      <c r="Z537" s="313"/>
      <c r="AA537" s="313" t="s">
        <v>1029</v>
      </c>
    </row>
    <row r="538" spans="1:27" ht="15" customHeight="1">
      <c r="A538" s="313" t="s">
        <v>303</v>
      </c>
      <c r="B538" s="313" t="s">
        <v>243</v>
      </c>
      <c r="C538" s="313" t="s">
        <v>7</v>
      </c>
      <c r="D538" s="313" t="s">
        <v>337</v>
      </c>
      <c r="E538" s="313" t="s">
        <v>13</v>
      </c>
      <c r="F538" s="313" t="s">
        <v>11</v>
      </c>
      <c r="G538" s="313"/>
      <c r="H538" s="313"/>
      <c r="I538" s="313"/>
      <c r="J538" s="313"/>
      <c r="K538" s="313"/>
      <c r="L538" s="313"/>
      <c r="M538" s="313"/>
      <c r="N538" s="313"/>
      <c r="O538" s="313"/>
      <c r="P538" s="313"/>
      <c r="Q538" s="313"/>
      <c r="R538" s="313">
        <v>5330</v>
      </c>
      <c r="S538" s="313"/>
      <c r="T538" s="313"/>
      <c r="U538" s="313"/>
      <c r="V538" s="313"/>
      <c r="W538" s="313"/>
      <c r="X538" s="313">
        <v>0</v>
      </c>
      <c r="Y538" s="313">
        <v>500000000</v>
      </c>
      <c r="Z538" s="313"/>
      <c r="AA538" s="313" t="s">
        <v>1029</v>
      </c>
    </row>
    <row r="539" spans="1:27" ht="15" customHeight="1">
      <c r="A539" s="313" t="s">
        <v>303</v>
      </c>
      <c r="B539" s="313" t="s">
        <v>247</v>
      </c>
      <c r="C539" s="313" t="s">
        <v>7</v>
      </c>
      <c r="D539" s="313" t="s">
        <v>337</v>
      </c>
      <c r="E539" s="313" t="s">
        <v>13</v>
      </c>
      <c r="F539" s="313" t="s">
        <v>11</v>
      </c>
      <c r="G539" s="313"/>
      <c r="H539" s="313"/>
      <c r="I539" s="313"/>
      <c r="J539" s="313"/>
      <c r="K539" s="313"/>
      <c r="L539" s="313"/>
      <c r="M539" s="313"/>
      <c r="N539" s="313"/>
      <c r="O539" s="313"/>
      <c r="P539" s="313"/>
      <c r="Q539" s="313"/>
      <c r="R539" s="313">
        <v>209</v>
      </c>
      <c r="S539" s="313"/>
      <c r="T539" s="313"/>
      <c r="U539" s="313"/>
      <c r="V539" s="313"/>
      <c r="W539" s="313"/>
      <c r="X539" s="313">
        <v>0</v>
      </c>
      <c r="Y539" s="313">
        <v>500000000</v>
      </c>
      <c r="Z539" s="313"/>
      <c r="AA539" s="313" t="s">
        <v>1029</v>
      </c>
    </row>
    <row r="540" spans="1:27" ht="15" customHeight="1">
      <c r="A540" s="313" t="s">
        <v>303</v>
      </c>
      <c r="B540" s="313" t="s">
        <v>249</v>
      </c>
      <c r="C540" s="313" t="s">
        <v>7</v>
      </c>
      <c r="D540" s="313" t="s">
        <v>337</v>
      </c>
      <c r="E540" s="313" t="s">
        <v>13</v>
      </c>
      <c r="F540" s="313" t="s">
        <v>11</v>
      </c>
      <c r="G540" s="313"/>
      <c r="H540" s="313"/>
      <c r="I540" s="313"/>
      <c r="J540" s="313"/>
      <c r="K540" s="313"/>
      <c r="L540" s="313"/>
      <c r="M540" s="313"/>
      <c r="N540" s="313"/>
      <c r="O540" s="313"/>
      <c r="P540" s="313"/>
      <c r="Q540" s="313"/>
      <c r="R540" s="313">
        <v>5330</v>
      </c>
      <c r="S540" s="313"/>
      <c r="T540" s="313"/>
      <c r="U540" s="313"/>
      <c r="V540" s="313"/>
      <c r="W540" s="313"/>
      <c r="X540" s="313">
        <v>0</v>
      </c>
      <c r="Y540" s="313">
        <v>500000000</v>
      </c>
      <c r="Z540" s="313"/>
      <c r="AA540" s="313" t="s">
        <v>1029</v>
      </c>
    </row>
    <row r="541" spans="1:27" ht="15" customHeight="1">
      <c r="A541" s="313" t="s">
        <v>303</v>
      </c>
      <c r="B541" s="313" t="s">
        <v>250</v>
      </c>
      <c r="C541" s="313" t="s">
        <v>7</v>
      </c>
      <c r="D541" s="313" t="s">
        <v>337</v>
      </c>
      <c r="E541" s="313" t="s">
        <v>13</v>
      </c>
      <c r="F541" s="313" t="s">
        <v>11</v>
      </c>
      <c r="G541" s="313"/>
      <c r="H541" s="313"/>
      <c r="I541" s="313"/>
      <c r="J541" s="313"/>
      <c r="K541" s="313"/>
      <c r="L541" s="313"/>
      <c r="M541" s="313"/>
      <c r="N541" s="313"/>
      <c r="O541" s="313"/>
      <c r="P541" s="313"/>
      <c r="Q541" s="313"/>
      <c r="R541" s="313">
        <v>2850</v>
      </c>
      <c r="S541" s="313">
        <v>571</v>
      </c>
      <c r="T541" s="313">
        <v>5540</v>
      </c>
      <c r="U541" s="313"/>
      <c r="V541" s="313"/>
      <c r="W541" s="313"/>
      <c r="X541" s="313">
        <v>0</v>
      </c>
      <c r="Y541" s="313">
        <v>500000000</v>
      </c>
      <c r="Z541" s="313"/>
      <c r="AA541" s="313" t="s">
        <v>1030</v>
      </c>
    </row>
    <row r="542" spans="1:27" ht="15" customHeight="1">
      <c r="A542" s="313" t="s">
        <v>303</v>
      </c>
      <c r="B542" s="313" t="s">
        <v>252</v>
      </c>
      <c r="C542" s="313" t="s">
        <v>7</v>
      </c>
      <c r="D542" s="313" t="s">
        <v>337</v>
      </c>
      <c r="E542" s="313" t="s">
        <v>13</v>
      </c>
      <c r="F542" s="313" t="s">
        <v>11</v>
      </c>
      <c r="G542" s="313"/>
      <c r="H542" s="313"/>
      <c r="I542" s="313"/>
      <c r="J542" s="313"/>
      <c r="K542" s="313"/>
      <c r="L542" s="313"/>
      <c r="M542" s="313"/>
      <c r="N542" s="313"/>
      <c r="O542" s="313"/>
      <c r="P542" s="313"/>
      <c r="Q542" s="313"/>
      <c r="R542" s="313">
        <v>2690</v>
      </c>
      <c r="S542" s="313">
        <v>4.84</v>
      </c>
      <c r="T542" s="313">
        <v>4970</v>
      </c>
      <c r="U542" s="313"/>
      <c r="V542" s="313"/>
      <c r="W542" s="313"/>
      <c r="X542" s="313">
        <v>0</v>
      </c>
      <c r="Y542" s="313">
        <v>500000000</v>
      </c>
      <c r="Z542" s="313"/>
      <c r="AA542" s="313" t="s">
        <v>1030</v>
      </c>
    </row>
    <row r="543" spans="1:27" ht="15" customHeight="1">
      <c r="A543" s="313" t="s">
        <v>304</v>
      </c>
      <c r="B543" s="313" t="s">
        <v>226</v>
      </c>
      <c r="C543" s="313" t="s">
        <v>7</v>
      </c>
      <c r="D543" s="313" t="s">
        <v>337</v>
      </c>
      <c r="E543" s="313" t="s">
        <v>13</v>
      </c>
      <c r="F543" s="313" t="s">
        <v>11</v>
      </c>
      <c r="G543" s="313" t="s">
        <v>337</v>
      </c>
      <c r="H543" s="313" t="s">
        <v>384</v>
      </c>
      <c r="I543" s="313" t="s">
        <v>229</v>
      </c>
      <c r="J543" s="313"/>
      <c r="K543" s="313" t="s">
        <v>339</v>
      </c>
      <c r="L543" s="313" t="s">
        <v>385</v>
      </c>
      <c r="M543" s="313" t="s">
        <v>39</v>
      </c>
      <c r="N543" s="313"/>
      <c r="O543" s="313" t="s">
        <v>379</v>
      </c>
      <c r="P543" s="313" t="s">
        <v>342</v>
      </c>
      <c r="Q543" s="313" t="s">
        <v>343</v>
      </c>
      <c r="R543" s="313">
        <v>625</v>
      </c>
      <c r="S543" s="313"/>
      <c r="T543" s="313"/>
      <c r="U543" s="313">
        <v>624.79999999999995</v>
      </c>
      <c r="V543" s="313">
        <v>31.24</v>
      </c>
      <c r="W543" s="313">
        <v>0.1</v>
      </c>
      <c r="X543" s="313">
        <v>0</v>
      </c>
      <c r="Y543" s="313">
        <v>500000000</v>
      </c>
      <c r="Z543" s="313">
        <v>0</v>
      </c>
      <c r="AA543" s="313" t="s">
        <v>1031</v>
      </c>
    </row>
    <row r="544" spans="1:27" ht="15" customHeight="1">
      <c r="A544" s="313" t="s">
        <v>304</v>
      </c>
      <c r="B544" s="313" t="s">
        <v>244</v>
      </c>
      <c r="C544" s="313" t="s">
        <v>7</v>
      </c>
      <c r="D544" s="313" t="s">
        <v>337</v>
      </c>
      <c r="E544" s="313" t="s">
        <v>13</v>
      </c>
      <c r="F544" s="313" t="s">
        <v>11</v>
      </c>
      <c r="G544" s="313" t="s">
        <v>337</v>
      </c>
      <c r="H544" s="313" t="s">
        <v>386</v>
      </c>
      <c r="I544" s="313" t="s">
        <v>229</v>
      </c>
      <c r="J544" s="313"/>
      <c r="K544" s="313" t="s">
        <v>339</v>
      </c>
      <c r="L544" s="313" t="s">
        <v>387</v>
      </c>
      <c r="M544" s="313" t="s">
        <v>39</v>
      </c>
      <c r="N544" s="313"/>
      <c r="O544" s="313" t="s">
        <v>379</v>
      </c>
      <c r="P544" s="313" t="s">
        <v>342</v>
      </c>
      <c r="Q544" s="313" t="s">
        <v>343</v>
      </c>
      <c r="R544" s="313">
        <v>80.2</v>
      </c>
      <c r="S544" s="313"/>
      <c r="T544" s="313"/>
      <c r="U544" s="313">
        <v>80.16</v>
      </c>
      <c r="V544" s="313">
        <v>4.01</v>
      </c>
      <c r="W544" s="313">
        <v>0.1</v>
      </c>
      <c r="X544" s="313">
        <v>0</v>
      </c>
      <c r="Y544" s="313">
        <v>500000000</v>
      </c>
      <c r="Z544" s="313">
        <v>0</v>
      </c>
      <c r="AA544" s="313" t="s">
        <v>1031</v>
      </c>
    </row>
    <row r="545" spans="1:27" ht="15" customHeight="1">
      <c r="A545" s="313" t="s">
        <v>304</v>
      </c>
      <c r="B545" s="313" t="s">
        <v>223</v>
      </c>
      <c r="C545" s="313" t="s">
        <v>7</v>
      </c>
      <c r="D545" s="313" t="s">
        <v>337</v>
      </c>
      <c r="E545" s="313" t="s">
        <v>13</v>
      </c>
      <c r="F545" s="313" t="s">
        <v>11</v>
      </c>
      <c r="G545" s="313"/>
      <c r="H545" s="313"/>
      <c r="I545" s="313"/>
      <c r="J545" s="313"/>
      <c r="K545" s="313"/>
      <c r="L545" s="313"/>
      <c r="M545" s="313"/>
      <c r="N545" s="313"/>
      <c r="O545" s="313"/>
      <c r="P545" s="313"/>
      <c r="Q545" s="313"/>
      <c r="R545" s="313">
        <v>705</v>
      </c>
      <c r="S545" s="313"/>
      <c r="T545" s="313"/>
      <c r="U545" s="313"/>
      <c r="V545" s="313"/>
      <c r="W545" s="313"/>
      <c r="X545" s="313">
        <v>0</v>
      </c>
      <c r="Y545" s="313">
        <v>500000000</v>
      </c>
      <c r="Z545" s="313"/>
      <c r="AA545" s="313" t="s">
        <v>1029</v>
      </c>
    </row>
    <row r="546" spans="1:27" ht="15" customHeight="1">
      <c r="A546" s="313" t="s">
        <v>304</v>
      </c>
      <c r="B546" s="313" t="s">
        <v>238</v>
      </c>
      <c r="C546" s="313" t="s">
        <v>7</v>
      </c>
      <c r="D546" s="313" t="s">
        <v>337</v>
      </c>
      <c r="E546" s="313" t="s">
        <v>13</v>
      </c>
      <c r="F546" s="313" t="s">
        <v>11</v>
      </c>
      <c r="G546" s="313" t="s">
        <v>337</v>
      </c>
      <c r="H546" s="313" t="s">
        <v>386</v>
      </c>
      <c r="I546" s="313" t="s">
        <v>229</v>
      </c>
      <c r="J546" s="313" t="s">
        <v>709</v>
      </c>
      <c r="K546" s="313" t="s">
        <v>339</v>
      </c>
      <c r="L546" s="313" t="s">
        <v>387</v>
      </c>
      <c r="M546" s="313" t="s">
        <v>39</v>
      </c>
      <c r="N546" s="313"/>
      <c r="O546" s="313" t="s">
        <v>379</v>
      </c>
      <c r="P546" s="313" t="s">
        <v>342</v>
      </c>
      <c r="Q546" s="313" t="s">
        <v>343</v>
      </c>
      <c r="R546" s="313">
        <v>80.2</v>
      </c>
      <c r="S546" s="313"/>
      <c r="T546" s="313"/>
      <c r="U546" s="313"/>
      <c r="V546" s="313"/>
      <c r="W546" s="313"/>
      <c r="X546" s="313">
        <v>0</v>
      </c>
      <c r="Y546" s="313">
        <v>500000000</v>
      </c>
      <c r="Z546" s="313"/>
      <c r="AA546" s="313" t="s">
        <v>1029</v>
      </c>
    </row>
    <row r="547" spans="1:27" ht="15" customHeight="1">
      <c r="A547" s="313" t="s">
        <v>304</v>
      </c>
      <c r="B547" s="313" t="s">
        <v>233</v>
      </c>
      <c r="C547" s="313" t="s">
        <v>7</v>
      </c>
      <c r="D547" s="313" t="s">
        <v>337</v>
      </c>
      <c r="E547" s="313" t="s">
        <v>13</v>
      </c>
      <c r="F547" s="313" t="s">
        <v>11</v>
      </c>
      <c r="G547" s="313"/>
      <c r="H547" s="313"/>
      <c r="I547" s="313"/>
      <c r="J547" s="313"/>
      <c r="K547" s="313"/>
      <c r="L547" s="313"/>
      <c r="M547" s="313"/>
      <c r="N547" s="313"/>
      <c r="O547" s="313"/>
      <c r="P547" s="313"/>
      <c r="Q547" s="313"/>
      <c r="R547" s="313">
        <v>80.2</v>
      </c>
      <c r="S547" s="313"/>
      <c r="T547" s="313"/>
      <c r="U547" s="313"/>
      <c r="V547" s="313"/>
      <c r="W547" s="313"/>
      <c r="X547" s="313">
        <v>0</v>
      </c>
      <c r="Y547" s="313">
        <v>500000000</v>
      </c>
      <c r="Z547" s="313"/>
      <c r="AA547" s="313" t="s">
        <v>1029</v>
      </c>
    </row>
    <row r="548" spans="1:27" ht="15" customHeight="1">
      <c r="A548" s="313" t="s">
        <v>304</v>
      </c>
      <c r="B548" s="313" t="s">
        <v>230</v>
      </c>
      <c r="C548" s="313" t="s">
        <v>7</v>
      </c>
      <c r="D548" s="313" t="s">
        <v>337</v>
      </c>
      <c r="E548" s="313" t="s">
        <v>13</v>
      </c>
      <c r="F548" s="313" t="s">
        <v>11</v>
      </c>
      <c r="G548" s="313" t="s">
        <v>337</v>
      </c>
      <c r="H548" s="313" t="s">
        <v>998</v>
      </c>
      <c r="I548" s="313" t="s">
        <v>229</v>
      </c>
      <c r="J548" s="313" t="s">
        <v>709</v>
      </c>
      <c r="K548" s="313" t="s">
        <v>339</v>
      </c>
      <c r="L548" s="313" t="s">
        <v>999</v>
      </c>
      <c r="M548" s="313" t="s">
        <v>39</v>
      </c>
      <c r="N548" s="313"/>
      <c r="O548" s="313" t="s">
        <v>379</v>
      </c>
      <c r="P548" s="313" t="s">
        <v>342</v>
      </c>
      <c r="Q548" s="313" t="s">
        <v>343</v>
      </c>
      <c r="R548" s="313">
        <v>625</v>
      </c>
      <c r="S548" s="313"/>
      <c r="T548" s="313"/>
      <c r="U548" s="313"/>
      <c r="V548" s="313"/>
      <c r="W548" s="313"/>
      <c r="X548" s="313">
        <v>0</v>
      </c>
      <c r="Y548" s="313">
        <v>500000000</v>
      </c>
      <c r="Z548" s="313"/>
      <c r="AA548" s="313" t="s">
        <v>1029</v>
      </c>
    </row>
    <row r="549" spans="1:27" ht="15" customHeight="1">
      <c r="A549" s="313" t="s">
        <v>304</v>
      </c>
      <c r="B549" s="313" t="s">
        <v>250</v>
      </c>
      <c r="C549" s="313" t="s">
        <v>7</v>
      </c>
      <c r="D549" s="313" t="s">
        <v>337</v>
      </c>
      <c r="E549" s="313" t="s">
        <v>13</v>
      </c>
      <c r="F549" s="313" t="s">
        <v>11</v>
      </c>
      <c r="G549" s="313"/>
      <c r="H549" s="313"/>
      <c r="I549" s="313"/>
      <c r="J549" s="313"/>
      <c r="K549" s="313"/>
      <c r="L549" s="313"/>
      <c r="M549" s="313"/>
      <c r="N549" s="313"/>
      <c r="O549" s="313"/>
      <c r="P549" s="313"/>
      <c r="Q549" s="313"/>
      <c r="R549" s="313">
        <v>72.599999999999994</v>
      </c>
      <c r="S549" s="313">
        <v>0</v>
      </c>
      <c r="T549" s="313">
        <v>80.2</v>
      </c>
      <c r="U549" s="313"/>
      <c r="V549" s="313"/>
      <c r="W549" s="313"/>
      <c r="X549" s="313">
        <v>0</v>
      </c>
      <c r="Y549" s="313">
        <v>500000000</v>
      </c>
      <c r="Z549" s="313"/>
      <c r="AA549" s="313" t="s">
        <v>1030</v>
      </c>
    </row>
    <row r="550" spans="1:27" ht="15" customHeight="1">
      <c r="A550" s="313" t="s">
        <v>304</v>
      </c>
      <c r="B550" s="313" t="s">
        <v>252</v>
      </c>
      <c r="C550" s="313" t="s">
        <v>7</v>
      </c>
      <c r="D550" s="313" t="s">
        <v>337</v>
      </c>
      <c r="E550" s="313" t="s">
        <v>13</v>
      </c>
      <c r="F550" s="313" t="s">
        <v>11</v>
      </c>
      <c r="G550" s="313"/>
      <c r="H550" s="313"/>
      <c r="I550" s="313"/>
      <c r="J550" s="313"/>
      <c r="K550" s="313"/>
      <c r="L550" s="313"/>
      <c r="M550" s="313"/>
      <c r="N550" s="313"/>
      <c r="O550" s="313"/>
      <c r="P550" s="313"/>
      <c r="Q550" s="313"/>
      <c r="R550" s="313">
        <v>7.55</v>
      </c>
      <c r="S550" s="313">
        <v>0</v>
      </c>
      <c r="T550" s="313">
        <v>80.2</v>
      </c>
      <c r="U550" s="313"/>
      <c r="V550" s="313"/>
      <c r="W550" s="313"/>
      <c r="X550" s="313">
        <v>0</v>
      </c>
      <c r="Y550" s="313">
        <v>500000000</v>
      </c>
      <c r="Z550" s="313"/>
      <c r="AA550" s="313" t="s">
        <v>1030</v>
      </c>
    </row>
    <row r="551" spans="1:27" ht="15" customHeight="1">
      <c r="A551" s="313" t="s">
        <v>305</v>
      </c>
      <c r="B551" s="313" t="s">
        <v>295</v>
      </c>
      <c r="C551" s="313" t="s">
        <v>7</v>
      </c>
      <c r="D551" s="313" t="s">
        <v>337</v>
      </c>
      <c r="E551" s="313" t="s">
        <v>13</v>
      </c>
      <c r="F551" s="313" t="s">
        <v>11</v>
      </c>
      <c r="G551" s="313"/>
      <c r="H551" s="313"/>
      <c r="I551" s="313"/>
      <c r="J551" s="313"/>
      <c r="K551" s="313"/>
      <c r="L551" s="313"/>
      <c r="M551" s="313"/>
      <c r="N551" s="313"/>
      <c r="O551" s="313"/>
      <c r="P551" s="313"/>
      <c r="Q551" s="313"/>
      <c r="R551" s="313">
        <v>604</v>
      </c>
      <c r="S551" s="313"/>
      <c r="T551" s="313"/>
      <c r="U551" s="313"/>
      <c r="V551" s="313"/>
      <c r="W551" s="313"/>
      <c r="X551" s="313">
        <v>0</v>
      </c>
      <c r="Y551" s="313">
        <v>500000000</v>
      </c>
      <c r="Z551" s="313"/>
      <c r="AA551" s="313" t="s">
        <v>1029</v>
      </c>
    </row>
    <row r="552" spans="1:27" ht="15" customHeight="1">
      <c r="A552" s="313" t="s">
        <v>305</v>
      </c>
      <c r="B552" s="313" t="s">
        <v>293</v>
      </c>
      <c r="C552" s="313" t="s">
        <v>7</v>
      </c>
      <c r="D552" s="313" t="s">
        <v>337</v>
      </c>
      <c r="E552" s="313" t="s">
        <v>13</v>
      </c>
      <c r="F552" s="313" t="s">
        <v>11</v>
      </c>
      <c r="G552" s="313"/>
      <c r="H552" s="313"/>
      <c r="I552" s="313"/>
      <c r="J552" s="313"/>
      <c r="K552" s="313"/>
      <c r="L552" s="313"/>
      <c r="M552" s="313"/>
      <c r="N552" s="313"/>
      <c r="O552" s="313"/>
      <c r="P552" s="313"/>
      <c r="Q552" s="313"/>
      <c r="R552" s="313">
        <v>1030</v>
      </c>
      <c r="S552" s="313"/>
      <c r="T552" s="313"/>
      <c r="U552" s="313"/>
      <c r="V552" s="313"/>
      <c r="W552" s="313"/>
      <c r="X552" s="313">
        <v>0</v>
      </c>
      <c r="Y552" s="313">
        <v>500000000</v>
      </c>
      <c r="Z552" s="313"/>
      <c r="AA552" s="313" t="s">
        <v>1029</v>
      </c>
    </row>
    <row r="553" spans="1:27" ht="15" customHeight="1">
      <c r="A553" s="313" t="s">
        <v>305</v>
      </c>
      <c r="B553" s="313" t="s">
        <v>298</v>
      </c>
      <c r="C553" s="313" t="s">
        <v>7</v>
      </c>
      <c r="D553" s="313" t="s">
        <v>337</v>
      </c>
      <c r="E553" s="313" t="s">
        <v>13</v>
      </c>
      <c r="F553" s="313" t="s">
        <v>11</v>
      </c>
      <c r="G553" s="313"/>
      <c r="H553" s="313"/>
      <c r="I553" s="313"/>
      <c r="J553" s="313"/>
      <c r="K553" s="313"/>
      <c r="L553" s="313"/>
      <c r="M553" s="313"/>
      <c r="N553" s="313"/>
      <c r="O553" s="313"/>
      <c r="P553" s="313"/>
      <c r="Q553" s="313"/>
      <c r="R553" s="313">
        <v>64.2</v>
      </c>
      <c r="S553" s="313"/>
      <c r="T553" s="313"/>
      <c r="U553" s="313"/>
      <c r="V553" s="313"/>
      <c r="W553" s="313"/>
      <c r="X553" s="313">
        <v>0</v>
      </c>
      <c r="Y553" s="313">
        <v>500000000</v>
      </c>
      <c r="Z553" s="313"/>
      <c r="AA553" s="313" t="s">
        <v>1029</v>
      </c>
    </row>
    <row r="554" spans="1:27" ht="15" customHeight="1">
      <c r="A554" s="313" t="s">
        <v>305</v>
      </c>
      <c r="B554" s="313" t="s">
        <v>299</v>
      </c>
      <c r="C554" s="313" t="s">
        <v>7</v>
      </c>
      <c r="D554" s="313" t="s">
        <v>337</v>
      </c>
      <c r="E554" s="313" t="s">
        <v>13</v>
      </c>
      <c r="F554" s="313" t="s">
        <v>11</v>
      </c>
      <c r="G554" s="313"/>
      <c r="H554" s="313"/>
      <c r="I554" s="313"/>
      <c r="J554" s="313"/>
      <c r="K554" s="313"/>
      <c r="L554" s="313"/>
      <c r="M554" s="313"/>
      <c r="N554" s="313"/>
      <c r="O554" s="313"/>
      <c r="P554" s="313"/>
      <c r="Q554" s="313"/>
      <c r="R554" s="313">
        <v>364</v>
      </c>
      <c r="S554" s="313"/>
      <c r="T554" s="313"/>
      <c r="U554" s="313"/>
      <c r="V554" s="313"/>
      <c r="W554" s="313"/>
      <c r="X554" s="313">
        <v>0</v>
      </c>
      <c r="Y554" s="313">
        <v>500000000</v>
      </c>
      <c r="Z554" s="313"/>
      <c r="AA554" s="313" t="s">
        <v>1029</v>
      </c>
    </row>
    <row r="555" spans="1:27" ht="15" customHeight="1">
      <c r="A555" s="313" t="s">
        <v>305</v>
      </c>
      <c r="B555" s="313" t="s">
        <v>297</v>
      </c>
      <c r="C555" s="313" t="s">
        <v>7</v>
      </c>
      <c r="D555" s="313" t="s">
        <v>337</v>
      </c>
      <c r="E555" s="313" t="s">
        <v>13</v>
      </c>
      <c r="F555" s="313" t="s">
        <v>11</v>
      </c>
      <c r="G555" s="313"/>
      <c r="H555" s="313"/>
      <c r="I555" s="313"/>
      <c r="J555" s="313"/>
      <c r="K555" s="313"/>
      <c r="L555" s="313"/>
      <c r="M555" s="313"/>
      <c r="N555" s="313"/>
      <c r="O555" s="313"/>
      <c r="P555" s="313"/>
      <c r="Q555" s="313"/>
      <c r="R555" s="313">
        <v>428</v>
      </c>
      <c r="S555" s="313"/>
      <c r="T555" s="313"/>
      <c r="U555" s="313"/>
      <c r="V555" s="313"/>
      <c r="W555" s="313"/>
      <c r="X555" s="313">
        <v>0</v>
      </c>
      <c r="Y555" s="313">
        <v>500000000</v>
      </c>
      <c r="Z555" s="313"/>
      <c r="AA555" s="313" t="s">
        <v>1029</v>
      </c>
    </row>
    <row r="556" spans="1:27" ht="15" customHeight="1">
      <c r="A556" s="313" t="s">
        <v>305</v>
      </c>
      <c r="B556" s="313" t="s">
        <v>261</v>
      </c>
      <c r="C556" s="313" t="s">
        <v>7</v>
      </c>
      <c r="D556" s="313" t="s">
        <v>337</v>
      </c>
      <c r="E556" s="313" t="s">
        <v>13</v>
      </c>
      <c r="F556" s="313" t="s">
        <v>11</v>
      </c>
      <c r="G556" s="313"/>
      <c r="H556" s="313"/>
      <c r="I556" s="313"/>
      <c r="J556" s="313"/>
      <c r="K556" s="313"/>
      <c r="L556" s="313"/>
      <c r="M556" s="313"/>
      <c r="N556" s="313"/>
      <c r="O556" s="313"/>
      <c r="P556" s="313"/>
      <c r="Q556" s="313"/>
      <c r="R556" s="313">
        <v>195</v>
      </c>
      <c r="S556" s="313">
        <v>0</v>
      </c>
      <c r="T556" s="313">
        <v>429</v>
      </c>
      <c r="U556" s="313"/>
      <c r="V556" s="313"/>
      <c r="W556" s="313"/>
      <c r="X556" s="313">
        <v>0</v>
      </c>
      <c r="Y556" s="313">
        <v>500000000</v>
      </c>
      <c r="Z556" s="313"/>
      <c r="AA556" s="313" t="s">
        <v>1030</v>
      </c>
    </row>
    <row r="557" spans="1:27" ht="15" customHeight="1">
      <c r="A557" s="313" t="s">
        <v>305</v>
      </c>
      <c r="B557" s="313" t="s">
        <v>266</v>
      </c>
      <c r="C557" s="313" t="s">
        <v>7</v>
      </c>
      <c r="D557" s="313" t="s">
        <v>337</v>
      </c>
      <c r="E557" s="313" t="s">
        <v>13</v>
      </c>
      <c r="F557" s="313" t="s">
        <v>11</v>
      </c>
      <c r="G557" s="313"/>
      <c r="H557" s="313"/>
      <c r="I557" s="313"/>
      <c r="J557" s="313"/>
      <c r="K557" s="313"/>
      <c r="L557" s="313"/>
      <c r="M557" s="313"/>
      <c r="N557" s="313"/>
      <c r="O557" s="313"/>
      <c r="P557" s="313"/>
      <c r="Q557" s="313"/>
      <c r="R557" s="313">
        <v>234</v>
      </c>
      <c r="S557" s="313">
        <v>0</v>
      </c>
      <c r="T557" s="313">
        <v>429</v>
      </c>
      <c r="U557" s="313"/>
      <c r="V557" s="313"/>
      <c r="W557" s="313"/>
      <c r="X557" s="313">
        <v>0</v>
      </c>
      <c r="Y557" s="313">
        <v>500000000</v>
      </c>
      <c r="Z557" s="313"/>
      <c r="AA557" s="313" t="s">
        <v>1030</v>
      </c>
    </row>
    <row r="558" spans="1:27" ht="15" customHeight="1">
      <c r="A558" s="313" t="s">
        <v>305</v>
      </c>
      <c r="B558" s="313" t="s">
        <v>271</v>
      </c>
      <c r="C558" s="313" t="s">
        <v>7</v>
      </c>
      <c r="D558" s="313" t="s">
        <v>337</v>
      </c>
      <c r="E558" s="313" t="s">
        <v>13</v>
      </c>
      <c r="F558" s="313" t="s">
        <v>11</v>
      </c>
      <c r="G558" s="313"/>
      <c r="H558" s="313"/>
      <c r="I558" s="313"/>
      <c r="J558" s="313"/>
      <c r="K558" s="313"/>
      <c r="L558" s="313"/>
      <c r="M558" s="313"/>
      <c r="N558" s="313"/>
      <c r="O558" s="313"/>
      <c r="P558" s="313"/>
      <c r="Q558" s="313"/>
      <c r="R558" s="313">
        <v>14</v>
      </c>
      <c r="S558" s="313">
        <v>0</v>
      </c>
      <c r="T558" s="313">
        <v>41.9</v>
      </c>
      <c r="U558" s="313"/>
      <c r="V558" s="313"/>
      <c r="W558" s="313"/>
      <c r="X558" s="313">
        <v>0</v>
      </c>
      <c r="Y558" s="313">
        <v>500000000</v>
      </c>
      <c r="Z558" s="313"/>
      <c r="AA558" s="313" t="s">
        <v>1030</v>
      </c>
    </row>
    <row r="559" spans="1:27" ht="15" customHeight="1">
      <c r="A559" s="313" t="s">
        <v>305</v>
      </c>
      <c r="B559" s="313" t="s">
        <v>275</v>
      </c>
      <c r="C559" s="313" t="s">
        <v>7</v>
      </c>
      <c r="D559" s="313" t="s">
        <v>337</v>
      </c>
      <c r="E559" s="313" t="s">
        <v>13</v>
      </c>
      <c r="F559" s="313" t="s">
        <v>11</v>
      </c>
      <c r="G559" s="313"/>
      <c r="H559" s="313"/>
      <c r="I559" s="313"/>
      <c r="J559" s="313"/>
      <c r="K559" s="313"/>
      <c r="L559" s="313"/>
      <c r="M559" s="313"/>
      <c r="N559" s="313"/>
      <c r="O559" s="313"/>
      <c r="P559" s="313"/>
      <c r="Q559" s="313"/>
      <c r="R559" s="313">
        <v>14</v>
      </c>
      <c r="S559" s="313">
        <v>0</v>
      </c>
      <c r="T559" s="313">
        <v>41.9</v>
      </c>
      <c r="U559" s="313"/>
      <c r="V559" s="313"/>
      <c r="W559" s="313"/>
      <c r="X559" s="313">
        <v>0</v>
      </c>
      <c r="Y559" s="313">
        <v>500000000</v>
      </c>
      <c r="Z559" s="313"/>
      <c r="AA559" s="313" t="s">
        <v>1030</v>
      </c>
    </row>
    <row r="560" spans="1:27" ht="15" customHeight="1">
      <c r="A560" s="313" t="s">
        <v>305</v>
      </c>
      <c r="B560" s="313" t="s">
        <v>273</v>
      </c>
      <c r="C560" s="313" t="s">
        <v>7</v>
      </c>
      <c r="D560" s="313" t="s">
        <v>337</v>
      </c>
      <c r="E560" s="313" t="s">
        <v>13</v>
      </c>
      <c r="F560" s="313" t="s">
        <v>11</v>
      </c>
      <c r="G560" s="313"/>
      <c r="H560" s="313"/>
      <c r="I560" s="313"/>
      <c r="J560" s="313"/>
      <c r="K560" s="313"/>
      <c r="L560" s="313"/>
      <c r="M560" s="313"/>
      <c r="N560" s="313"/>
      <c r="O560" s="313"/>
      <c r="P560" s="313"/>
      <c r="Q560" s="313"/>
      <c r="R560" s="313">
        <v>14</v>
      </c>
      <c r="S560" s="313">
        <v>0</v>
      </c>
      <c r="T560" s="313">
        <v>41.9</v>
      </c>
      <c r="U560" s="313"/>
      <c r="V560" s="313"/>
      <c r="W560" s="313"/>
      <c r="X560" s="313">
        <v>0</v>
      </c>
      <c r="Y560" s="313">
        <v>500000000</v>
      </c>
      <c r="Z560" s="313"/>
      <c r="AA560" s="313" t="s">
        <v>1030</v>
      </c>
    </row>
    <row r="561" spans="1:27" ht="15" customHeight="1">
      <c r="A561" s="313" t="s">
        <v>305</v>
      </c>
      <c r="B561" s="313" t="s">
        <v>277</v>
      </c>
      <c r="C561" s="313" t="s">
        <v>7</v>
      </c>
      <c r="D561" s="313" t="s">
        <v>337</v>
      </c>
      <c r="E561" s="313" t="s">
        <v>13</v>
      </c>
      <c r="F561" s="313" t="s">
        <v>11</v>
      </c>
      <c r="G561" s="313"/>
      <c r="H561" s="313"/>
      <c r="I561" s="313"/>
      <c r="J561" s="313"/>
      <c r="K561" s="313"/>
      <c r="L561" s="313"/>
      <c r="M561" s="313"/>
      <c r="N561" s="313"/>
      <c r="O561" s="313"/>
      <c r="P561" s="313"/>
      <c r="Q561" s="313"/>
      <c r="R561" s="313">
        <v>73.599999999999994</v>
      </c>
      <c r="S561" s="313"/>
      <c r="T561" s="313"/>
      <c r="U561" s="313"/>
      <c r="V561" s="313"/>
      <c r="W561" s="313"/>
      <c r="X561" s="313">
        <v>0</v>
      </c>
      <c r="Y561" s="313">
        <v>500000000</v>
      </c>
      <c r="Z561" s="313"/>
      <c r="AA561" s="313" t="s">
        <v>1029</v>
      </c>
    </row>
    <row r="562" spans="1:27" ht="15" customHeight="1">
      <c r="A562" s="313" t="s">
        <v>305</v>
      </c>
      <c r="B562" s="313" t="s">
        <v>256</v>
      </c>
      <c r="C562" s="313" t="s">
        <v>7</v>
      </c>
      <c r="D562" s="313" t="s">
        <v>337</v>
      </c>
      <c r="E562" s="313" t="s">
        <v>13</v>
      </c>
      <c r="F562" s="313" t="s">
        <v>11</v>
      </c>
      <c r="G562" s="313"/>
      <c r="H562" s="313"/>
      <c r="I562" s="313"/>
      <c r="J562" s="313"/>
      <c r="K562" s="313"/>
      <c r="L562" s="313"/>
      <c r="M562" s="313"/>
      <c r="N562" s="313"/>
      <c r="O562" s="313"/>
      <c r="P562" s="313"/>
      <c r="Q562" s="313"/>
      <c r="R562" s="313">
        <v>184</v>
      </c>
      <c r="S562" s="313"/>
      <c r="T562" s="313"/>
      <c r="U562" s="313"/>
      <c r="V562" s="313"/>
      <c r="W562" s="313"/>
      <c r="X562" s="313">
        <v>0</v>
      </c>
      <c r="Y562" s="313">
        <v>500000000</v>
      </c>
      <c r="Z562" s="313"/>
      <c r="AA562" s="313" t="s">
        <v>1029</v>
      </c>
    </row>
    <row r="563" spans="1:27" ht="15" customHeight="1">
      <c r="A563" s="313" t="s">
        <v>305</v>
      </c>
      <c r="B563" s="313" t="s">
        <v>254</v>
      </c>
      <c r="C563" s="313" t="s">
        <v>7</v>
      </c>
      <c r="D563" s="313" t="s">
        <v>337</v>
      </c>
      <c r="E563" s="313" t="s">
        <v>13</v>
      </c>
      <c r="F563" s="313" t="s">
        <v>11</v>
      </c>
      <c r="G563" s="313"/>
      <c r="H563" s="313"/>
      <c r="I563" s="313"/>
      <c r="J563" s="313"/>
      <c r="K563" s="313"/>
      <c r="L563" s="313"/>
      <c r="M563" s="313"/>
      <c r="N563" s="313"/>
      <c r="O563" s="313"/>
      <c r="P563" s="313"/>
      <c r="Q563" s="313"/>
      <c r="R563" s="313">
        <v>728</v>
      </c>
      <c r="S563" s="313"/>
      <c r="T563" s="313"/>
      <c r="U563" s="313"/>
      <c r="V563" s="313"/>
      <c r="W563" s="313"/>
      <c r="X563" s="313">
        <v>0</v>
      </c>
      <c r="Y563" s="313">
        <v>500000000</v>
      </c>
      <c r="Z563" s="313"/>
      <c r="AA563" s="313" t="s">
        <v>1029</v>
      </c>
    </row>
    <row r="564" spans="1:27" ht="15" customHeight="1">
      <c r="A564" s="313" t="s">
        <v>305</v>
      </c>
      <c r="B564" s="313" t="s">
        <v>260</v>
      </c>
      <c r="C564" s="313" t="s">
        <v>7</v>
      </c>
      <c r="D564" s="313" t="s">
        <v>337</v>
      </c>
      <c r="E564" s="313" t="s">
        <v>13</v>
      </c>
      <c r="F564" s="313" t="s">
        <v>11</v>
      </c>
      <c r="G564" s="313"/>
      <c r="H564" s="313"/>
      <c r="I564" s="313"/>
      <c r="J564" s="313"/>
      <c r="K564" s="313"/>
      <c r="L564" s="313"/>
      <c r="M564" s="313"/>
      <c r="N564" s="313"/>
      <c r="O564" s="313"/>
      <c r="P564" s="313"/>
      <c r="Q564" s="313"/>
      <c r="R564" s="313">
        <v>195</v>
      </c>
      <c r="S564" s="313">
        <v>0</v>
      </c>
      <c r="T564" s="313">
        <v>429</v>
      </c>
      <c r="U564" s="313"/>
      <c r="V564" s="313"/>
      <c r="W564" s="313"/>
      <c r="X564" s="313">
        <v>0</v>
      </c>
      <c r="Y564" s="313">
        <v>500000000</v>
      </c>
      <c r="Z564" s="313"/>
      <c r="AA564" s="313" t="s">
        <v>1030</v>
      </c>
    </row>
    <row r="565" spans="1:27" ht="15" customHeight="1">
      <c r="A565" s="313" t="s">
        <v>305</v>
      </c>
      <c r="B565" s="313" t="s">
        <v>259</v>
      </c>
      <c r="C565" s="313" t="s">
        <v>7</v>
      </c>
      <c r="D565" s="313" t="s">
        <v>337</v>
      </c>
      <c r="E565" s="313" t="s">
        <v>13</v>
      </c>
      <c r="F565" s="313" t="s">
        <v>11</v>
      </c>
      <c r="G565" s="313"/>
      <c r="H565" s="313"/>
      <c r="I565" s="313"/>
      <c r="J565" s="313"/>
      <c r="K565" s="313"/>
      <c r="L565" s="313"/>
      <c r="M565" s="313"/>
      <c r="N565" s="313"/>
      <c r="O565" s="313"/>
      <c r="P565" s="313"/>
      <c r="Q565" s="313"/>
      <c r="R565" s="313">
        <v>429</v>
      </c>
      <c r="S565" s="313"/>
      <c r="T565" s="313"/>
      <c r="U565" s="313"/>
      <c r="V565" s="313"/>
      <c r="W565" s="313"/>
      <c r="X565" s="313">
        <v>0</v>
      </c>
      <c r="Y565" s="313">
        <v>500000000</v>
      </c>
      <c r="Z565" s="313"/>
      <c r="AA565" s="313" t="s">
        <v>1029</v>
      </c>
    </row>
    <row r="566" spans="1:27" ht="15" customHeight="1">
      <c r="A566" s="313" t="s">
        <v>305</v>
      </c>
      <c r="B566" s="313" t="s">
        <v>265</v>
      </c>
      <c r="C566" s="313" t="s">
        <v>7</v>
      </c>
      <c r="D566" s="313" t="s">
        <v>337</v>
      </c>
      <c r="E566" s="313" t="s">
        <v>13</v>
      </c>
      <c r="F566" s="313" t="s">
        <v>11</v>
      </c>
      <c r="G566" s="313"/>
      <c r="H566" s="313"/>
      <c r="I566" s="313"/>
      <c r="J566" s="313"/>
      <c r="K566" s="313"/>
      <c r="L566" s="313"/>
      <c r="M566" s="313"/>
      <c r="N566" s="313"/>
      <c r="O566" s="313"/>
      <c r="P566" s="313"/>
      <c r="Q566" s="313"/>
      <c r="R566" s="313">
        <v>234</v>
      </c>
      <c r="S566" s="313">
        <v>0</v>
      </c>
      <c r="T566" s="313">
        <v>429</v>
      </c>
      <c r="U566" s="313"/>
      <c r="V566" s="313"/>
      <c r="W566" s="313"/>
      <c r="X566" s="313">
        <v>0</v>
      </c>
      <c r="Y566" s="313">
        <v>500000000</v>
      </c>
      <c r="Z566" s="313"/>
      <c r="AA566" s="313" t="s">
        <v>1030</v>
      </c>
    </row>
    <row r="567" spans="1:27" ht="15" customHeight="1">
      <c r="A567" s="313" t="s">
        <v>305</v>
      </c>
      <c r="B567" s="313" t="s">
        <v>258</v>
      </c>
      <c r="C567" s="313" t="s">
        <v>7</v>
      </c>
      <c r="D567" s="313" t="s">
        <v>337</v>
      </c>
      <c r="E567" s="313" t="s">
        <v>13</v>
      </c>
      <c r="F567" s="313" t="s">
        <v>11</v>
      </c>
      <c r="G567" s="313"/>
      <c r="H567" s="313"/>
      <c r="I567" s="313"/>
      <c r="J567" s="313"/>
      <c r="K567" s="313"/>
      <c r="L567" s="313"/>
      <c r="M567" s="313"/>
      <c r="N567" s="313"/>
      <c r="O567" s="313"/>
      <c r="P567" s="313"/>
      <c r="Q567" s="313"/>
      <c r="R567" s="313">
        <v>544</v>
      </c>
      <c r="S567" s="313"/>
      <c r="T567" s="313"/>
      <c r="U567" s="313"/>
      <c r="V567" s="313"/>
      <c r="W567" s="313"/>
      <c r="X567" s="313">
        <v>0</v>
      </c>
      <c r="Y567" s="313">
        <v>500000000</v>
      </c>
      <c r="Z567" s="313"/>
      <c r="AA567" s="313" t="s">
        <v>1029</v>
      </c>
    </row>
    <row r="568" spans="1:27" ht="15" customHeight="1">
      <c r="A568" s="313" t="s">
        <v>305</v>
      </c>
      <c r="B568" s="313" t="s">
        <v>270</v>
      </c>
      <c r="C568" s="313" t="s">
        <v>7</v>
      </c>
      <c r="D568" s="313" t="s">
        <v>337</v>
      </c>
      <c r="E568" s="313" t="s">
        <v>13</v>
      </c>
      <c r="F568" s="313" t="s">
        <v>11</v>
      </c>
      <c r="G568" s="313"/>
      <c r="H568" s="313"/>
      <c r="I568" s="313"/>
      <c r="J568" s="313"/>
      <c r="K568" s="313"/>
      <c r="L568" s="313"/>
      <c r="M568" s="313"/>
      <c r="N568" s="313"/>
      <c r="O568" s="313"/>
      <c r="P568" s="313"/>
      <c r="Q568" s="313"/>
      <c r="R568" s="313">
        <v>41.9</v>
      </c>
      <c r="S568" s="313"/>
      <c r="T568" s="313"/>
      <c r="U568" s="313"/>
      <c r="V568" s="313"/>
      <c r="W568" s="313"/>
      <c r="X568" s="313">
        <v>0</v>
      </c>
      <c r="Y568" s="313">
        <v>500000000</v>
      </c>
      <c r="Z568" s="313"/>
      <c r="AA568" s="313" t="s">
        <v>1029</v>
      </c>
    </row>
    <row r="569" spans="1:27" ht="15" customHeight="1">
      <c r="A569" s="313" t="s">
        <v>305</v>
      </c>
      <c r="B569" s="313" t="s">
        <v>269</v>
      </c>
      <c r="C569" s="313" t="s">
        <v>7</v>
      </c>
      <c r="D569" s="313" t="s">
        <v>337</v>
      </c>
      <c r="E569" s="313" t="s">
        <v>13</v>
      </c>
      <c r="F569" s="313" t="s">
        <v>11</v>
      </c>
      <c r="G569" s="313"/>
      <c r="H569" s="313"/>
      <c r="I569" s="313"/>
      <c r="J569" s="313"/>
      <c r="K569" s="313"/>
      <c r="L569" s="313"/>
      <c r="M569" s="313"/>
      <c r="N569" s="313"/>
      <c r="O569" s="313"/>
      <c r="P569" s="313"/>
      <c r="Q569" s="313"/>
      <c r="R569" s="313">
        <v>41.9</v>
      </c>
      <c r="S569" s="313"/>
      <c r="T569" s="313"/>
      <c r="U569" s="313"/>
      <c r="V569" s="313"/>
      <c r="W569" s="313"/>
      <c r="X569" s="313">
        <v>0</v>
      </c>
      <c r="Y569" s="313">
        <v>500000000</v>
      </c>
      <c r="Z569" s="313"/>
      <c r="AA569" s="313" t="s">
        <v>1029</v>
      </c>
    </row>
    <row r="570" spans="1:27" ht="15" customHeight="1">
      <c r="A570" s="313" t="s">
        <v>305</v>
      </c>
      <c r="B570" s="313" t="s">
        <v>263</v>
      </c>
      <c r="C570" s="313" t="s">
        <v>7</v>
      </c>
      <c r="D570" s="313" t="s">
        <v>337</v>
      </c>
      <c r="E570" s="313" t="s">
        <v>13</v>
      </c>
      <c r="F570" s="313" t="s">
        <v>11</v>
      </c>
      <c r="G570" s="313"/>
      <c r="H570" s="313"/>
      <c r="I570" s="313"/>
      <c r="J570" s="313"/>
      <c r="K570" s="313"/>
      <c r="L570" s="313"/>
      <c r="M570" s="313"/>
      <c r="N570" s="313"/>
      <c r="O570" s="313"/>
      <c r="P570" s="313"/>
      <c r="Q570" s="313"/>
      <c r="R570" s="313">
        <v>195</v>
      </c>
      <c r="S570" s="313">
        <v>0</v>
      </c>
      <c r="T570" s="313">
        <v>429</v>
      </c>
      <c r="U570" s="313"/>
      <c r="V570" s="313"/>
      <c r="W570" s="313"/>
      <c r="X570" s="313">
        <v>0</v>
      </c>
      <c r="Y570" s="313">
        <v>500000000</v>
      </c>
      <c r="Z570" s="313"/>
      <c r="AA570" s="313" t="s">
        <v>1030</v>
      </c>
    </row>
    <row r="571" spans="1:27" ht="15" customHeight="1">
      <c r="A571" s="313" t="s">
        <v>305</v>
      </c>
      <c r="B571" s="313" t="s">
        <v>272</v>
      </c>
      <c r="C571" s="313" t="s">
        <v>7</v>
      </c>
      <c r="D571" s="313" t="s">
        <v>337</v>
      </c>
      <c r="E571" s="313" t="s">
        <v>13</v>
      </c>
      <c r="F571" s="313" t="s">
        <v>11</v>
      </c>
      <c r="G571" s="313"/>
      <c r="H571" s="313"/>
      <c r="I571" s="313"/>
      <c r="J571" s="313"/>
      <c r="K571" s="313"/>
      <c r="L571" s="313"/>
      <c r="M571" s="313"/>
      <c r="N571" s="313"/>
      <c r="O571" s="313"/>
      <c r="P571" s="313"/>
      <c r="Q571" s="313"/>
      <c r="R571" s="313">
        <v>14</v>
      </c>
      <c r="S571" s="313">
        <v>0</v>
      </c>
      <c r="T571" s="313">
        <v>41.9</v>
      </c>
      <c r="U571" s="313"/>
      <c r="V571" s="313"/>
      <c r="W571" s="313"/>
      <c r="X571" s="313">
        <v>0</v>
      </c>
      <c r="Y571" s="313">
        <v>500000000</v>
      </c>
      <c r="Z571" s="313"/>
      <c r="AA571" s="313" t="s">
        <v>1030</v>
      </c>
    </row>
    <row r="572" spans="1:27" ht="15" customHeight="1">
      <c r="A572" s="313" t="s">
        <v>305</v>
      </c>
      <c r="B572" s="313" t="s">
        <v>274</v>
      </c>
      <c r="C572" s="313" t="s">
        <v>7</v>
      </c>
      <c r="D572" s="313" t="s">
        <v>337</v>
      </c>
      <c r="E572" s="313" t="s">
        <v>13</v>
      </c>
      <c r="F572" s="313" t="s">
        <v>11</v>
      </c>
      <c r="G572" s="313"/>
      <c r="H572" s="313"/>
      <c r="I572" s="313"/>
      <c r="J572" s="313"/>
      <c r="K572" s="313"/>
      <c r="L572" s="313"/>
      <c r="M572" s="313"/>
      <c r="N572" s="313"/>
      <c r="O572" s="313"/>
      <c r="P572" s="313"/>
      <c r="Q572" s="313"/>
      <c r="R572" s="313">
        <v>14</v>
      </c>
      <c r="S572" s="313">
        <v>0</v>
      </c>
      <c r="T572" s="313">
        <v>41.9</v>
      </c>
      <c r="U572" s="313"/>
      <c r="V572" s="313"/>
      <c r="W572" s="313"/>
      <c r="X572" s="313">
        <v>0</v>
      </c>
      <c r="Y572" s="313">
        <v>500000000</v>
      </c>
      <c r="Z572" s="313"/>
      <c r="AA572" s="313" t="s">
        <v>1030</v>
      </c>
    </row>
    <row r="573" spans="1:27" ht="15" customHeight="1">
      <c r="A573" s="313" t="s">
        <v>305</v>
      </c>
      <c r="B573" s="313" t="s">
        <v>276</v>
      </c>
      <c r="C573" s="313" t="s">
        <v>7</v>
      </c>
      <c r="D573" s="313" t="s">
        <v>337</v>
      </c>
      <c r="E573" s="313" t="s">
        <v>13</v>
      </c>
      <c r="F573" s="313" t="s">
        <v>11</v>
      </c>
      <c r="G573" s="313"/>
      <c r="H573" s="313"/>
      <c r="I573" s="313"/>
      <c r="J573" s="313"/>
      <c r="K573" s="313"/>
      <c r="L573" s="313"/>
      <c r="M573" s="313"/>
      <c r="N573" s="313"/>
      <c r="O573" s="313"/>
      <c r="P573" s="313"/>
      <c r="Q573" s="313"/>
      <c r="R573" s="313">
        <v>14</v>
      </c>
      <c r="S573" s="313">
        <v>0</v>
      </c>
      <c r="T573" s="313">
        <v>41.9</v>
      </c>
      <c r="U573" s="313"/>
      <c r="V573" s="313"/>
      <c r="W573" s="313"/>
      <c r="X573" s="313">
        <v>0</v>
      </c>
      <c r="Y573" s="313">
        <v>500000000</v>
      </c>
      <c r="Z573" s="313"/>
      <c r="AA573" s="313" t="s">
        <v>1030</v>
      </c>
    </row>
    <row r="574" spans="1:27" ht="15" customHeight="1">
      <c r="A574" s="313" t="s">
        <v>305</v>
      </c>
      <c r="B574" s="313" t="s">
        <v>287</v>
      </c>
      <c r="C574" s="313" t="s">
        <v>7</v>
      </c>
      <c r="D574" s="313" t="s">
        <v>337</v>
      </c>
      <c r="E574" s="313" t="s">
        <v>13</v>
      </c>
      <c r="F574" s="313" t="s">
        <v>11</v>
      </c>
      <c r="G574" s="313"/>
      <c r="H574" s="313"/>
      <c r="I574" s="313"/>
      <c r="J574" s="313"/>
      <c r="K574" s="313"/>
      <c r="L574" s="313"/>
      <c r="M574" s="313"/>
      <c r="N574" s="313"/>
      <c r="O574" s="313"/>
      <c r="P574" s="313"/>
      <c r="Q574" s="313"/>
      <c r="R574" s="313">
        <v>87.6</v>
      </c>
      <c r="S574" s="313"/>
      <c r="T574" s="313"/>
      <c r="U574" s="313"/>
      <c r="V574" s="313"/>
      <c r="W574" s="313"/>
      <c r="X574" s="313">
        <v>0</v>
      </c>
      <c r="Y574" s="313">
        <v>500000000</v>
      </c>
      <c r="Z574" s="313"/>
      <c r="AA574" s="313" t="s">
        <v>1029</v>
      </c>
    </row>
    <row r="575" spans="1:27" ht="15" customHeight="1">
      <c r="A575" s="313" t="s">
        <v>305</v>
      </c>
      <c r="B575" s="313" t="s">
        <v>285</v>
      </c>
      <c r="C575" s="313" t="s">
        <v>7</v>
      </c>
      <c r="D575" s="313" t="s">
        <v>337</v>
      </c>
      <c r="E575" s="313" t="s">
        <v>13</v>
      </c>
      <c r="F575" s="313" t="s">
        <v>11</v>
      </c>
      <c r="G575" s="313"/>
      <c r="H575" s="313"/>
      <c r="I575" s="313"/>
      <c r="J575" s="313"/>
      <c r="K575" s="313"/>
      <c r="L575" s="313"/>
      <c r="M575" s="313"/>
      <c r="N575" s="313"/>
      <c r="O575" s="313"/>
      <c r="P575" s="313"/>
      <c r="Q575" s="313"/>
      <c r="R575" s="313">
        <v>233</v>
      </c>
      <c r="S575" s="313"/>
      <c r="T575" s="313"/>
      <c r="U575" s="313"/>
      <c r="V575" s="313"/>
      <c r="W575" s="313"/>
      <c r="X575" s="313">
        <v>0</v>
      </c>
      <c r="Y575" s="313">
        <v>500000000</v>
      </c>
      <c r="Z575" s="313"/>
      <c r="AA575" s="313" t="s">
        <v>1029</v>
      </c>
    </row>
    <row r="576" spans="1:27" ht="15" customHeight="1">
      <c r="A576" s="313" t="s">
        <v>305</v>
      </c>
      <c r="B576" s="313" t="s">
        <v>290</v>
      </c>
      <c r="C576" s="313" t="s">
        <v>7</v>
      </c>
      <c r="D576" s="313" t="s">
        <v>337</v>
      </c>
      <c r="E576" s="313" t="s">
        <v>13</v>
      </c>
      <c r="F576" s="313" t="s">
        <v>11</v>
      </c>
      <c r="G576" s="313"/>
      <c r="H576" s="313"/>
      <c r="I576" s="313"/>
      <c r="J576" s="313"/>
      <c r="K576" s="313"/>
      <c r="L576" s="313"/>
      <c r="M576" s="313"/>
      <c r="N576" s="313"/>
      <c r="O576" s="313"/>
      <c r="P576" s="313"/>
      <c r="Q576" s="313"/>
      <c r="R576" s="313">
        <v>22.4</v>
      </c>
      <c r="S576" s="313"/>
      <c r="T576" s="313"/>
      <c r="U576" s="313"/>
      <c r="V576" s="313"/>
      <c r="W576" s="313"/>
      <c r="X576" s="313">
        <v>0</v>
      </c>
      <c r="Y576" s="313">
        <v>500000000</v>
      </c>
      <c r="Z576" s="313"/>
      <c r="AA576" s="313" t="s">
        <v>1029</v>
      </c>
    </row>
    <row r="577" spans="1:27" ht="15" customHeight="1">
      <c r="A577" s="313" t="s">
        <v>305</v>
      </c>
      <c r="B577" s="313" t="s">
        <v>291</v>
      </c>
      <c r="C577" s="313" t="s">
        <v>7</v>
      </c>
      <c r="D577" s="313" t="s">
        <v>337</v>
      </c>
      <c r="E577" s="313" t="s">
        <v>13</v>
      </c>
      <c r="F577" s="313" t="s">
        <v>11</v>
      </c>
      <c r="G577" s="313"/>
      <c r="H577" s="313"/>
      <c r="I577" s="313"/>
      <c r="J577" s="313"/>
      <c r="K577" s="313"/>
      <c r="L577" s="313"/>
      <c r="M577" s="313"/>
      <c r="N577" s="313"/>
      <c r="O577" s="313"/>
      <c r="P577" s="313"/>
      <c r="Q577" s="313"/>
      <c r="R577" s="313">
        <v>67.099999999999994</v>
      </c>
      <c r="S577" s="313"/>
      <c r="T577" s="313"/>
      <c r="U577" s="313"/>
      <c r="V577" s="313"/>
      <c r="W577" s="313"/>
      <c r="X577" s="313">
        <v>0</v>
      </c>
      <c r="Y577" s="313">
        <v>500000000</v>
      </c>
      <c r="Z577" s="313"/>
      <c r="AA577" s="313" t="s">
        <v>1029</v>
      </c>
    </row>
    <row r="578" spans="1:27" ht="15" customHeight="1">
      <c r="A578" s="313" t="s">
        <v>305</v>
      </c>
      <c r="B578" s="313" t="s">
        <v>292</v>
      </c>
      <c r="C578" s="313" t="s">
        <v>7</v>
      </c>
      <c r="D578" s="313" t="s">
        <v>337</v>
      </c>
      <c r="E578" s="313" t="s">
        <v>13</v>
      </c>
      <c r="F578" s="313" t="s">
        <v>11</v>
      </c>
      <c r="G578" s="313"/>
      <c r="H578" s="313"/>
      <c r="I578" s="313"/>
      <c r="J578" s="313"/>
      <c r="K578" s="313"/>
      <c r="L578" s="313"/>
      <c r="M578" s="313"/>
      <c r="N578" s="313"/>
      <c r="O578" s="313"/>
      <c r="P578" s="313"/>
      <c r="Q578" s="313"/>
      <c r="R578" s="313">
        <v>55.9</v>
      </c>
      <c r="S578" s="313"/>
      <c r="T578" s="313"/>
      <c r="U578" s="313"/>
      <c r="V578" s="313"/>
      <c r="W578" s="313"/>
      <c r="X578" s="313">
        <v>0</v>
      </c>
      <c r="Y578" s="313">
        <v>500000000</v>
      </c>
      <c r="Z578" s="313"/>
      <c r="AA578" s="313" t="s">
        <v>1029</v>
      </c>
    </row>
    <row r="579" spans="1:27" ht="15" customHeight="1">
      <c r="A579" s="313" t="s">
        <v>305</v>
      </c>
      <c r="B579" s="313" t="s">
        <v>289</v>
      </c>
      <c r="C579" s="313" t="s">
        <v>7</v>
      </c>
      <c r="D579" s="313" t="s">
        <v>337</v>
      </c>
      <c r="E579" s="313" t="s">
        <v>13</v>
      </c>
      <c r="F579" s="313" t="s">
        <v>11</v>
      </c>
      <c r="G579" s="313"/>
      <c r="H579" s="313"/>
      <c r="I579" s="313"/>
      <c r="J579" s="313"/>
      <c r="K579" s="313"/>
      <c r="L579" s="313"/>
      <c r="M579" s="313"/>
      <c r="N579" s="313"/>
      <c r="O579" s="313"/>
      <c r="P579" s="313"/>
      <c r="Q579" s="313"/>
      <c r="R579" s="313">
        <v>145</v>
      </c>
      <c r="S579" s="313"/>
      <c r="T579" s="313"/>
      <c r="U579" s="313"/>
      <c r="V579" s="313"/>
      <c r="W579" s="313"/>
      <c r="X579" s="313">
        <v>0</v>
      </c>
      <c r="Y579" s="313">
        <v>500000000</v>
      </c>
      <c r="Z579" s="313"/>
      <c r="AA579" s="313" t="s">
        <v>1029</v>
      </c>
    </row>
    <row r="580" spans="1:27" ht="15" customHeight="1">
      <c r="A580" s="313" t="s">
        <v>305</v>
      </c>
      <c r="B580" s="313" t="s">
        <v>278</v>
      </c>
      <c r="C580" s="313" t="s">
        <v>7</v>
      </c>
      <c r="D580" s="313" t="s">
        <v>337</v>
      </c>
      <c r="E580" s="313" t="s">
        <v>13</v>
      </c>
      <c r="F580" s="313" t="s">
        <v>11</v>
      </c>
      <c r="G580" s="313"/>
      <c r="H580" s="313"/>
      <c r="I580" s="313"/>
      <c r="J580" s="313"/>
      <c r="K580" s="313"/>
      <c r="L580" s="313"/>
      <c r="M580" s="313"/>
      <c r="N580" s="313"/>
      <c r="O580" s="313"/>
      <c r="P580" s="313"/>
      <c r="Q580" s="313"/>
      <c r="R580" s="313">
        <v>48.4</v>
      </c>
      <c r="S580" s="313"/>
      <c r="T580" s="313"/>
      <c r="U580" s="313"/>
      <c r="V580" s="313"/>
      <c r="W580" s="313"/>
      <c r="X580" s="313">
        <v>0</v>
      </c>
      <c r="Y580" s="313">
        <v>500000000</v>
      </c>
      <c r="Z580" s="313"/>
      <c r="AA580" s="313" t="s">
        <v>1029</v>
      </c>
    </row>
    <row r="581" spans="1:27" ht="15" customHeight="1">
      <c r="A581" s="313" t="s">
        <v>305</v>
      </c>
      <c r="B581" s="313" t="s">
        <v>282</v>
      </c>
      <c r="C581" s="313" t="s">
        <v>7</v>
      </c>
      <c r="D581" s="313" t="s">
        <v>337</v>
      </c>
      <c r="E581" s="313" t="s">
        <v>13</v>
      </c>
      <c r="F581" s="313" t="s">
        <v>11</v>
      </c>
      <c r="G581" s="313"/>
      <c r="H581" s="313"/>
      <c r="I581" s="313"/>
      <c r="J581" s="313"/>
      <c r="K581" s="313"/>
      <c r="L581" s="313"/>
      <c r="M581" s="313"/>
      <c r="N581" s="313"/>
      <c r="O581" s="313"/>
      <c r="P581" s="313"/>
      <c r="Q581" s="313"/>
      <c r="R581" s="313">
        <v>25.2</v>
      </c>
      <c r="S581" s="313"/>
      <c r="T581" s="313"/>
      <c r="U581" s="313"/>
      <c r="V581" s="313"/>
      <c r="W581" s="313"/>
      <c r="X581" s="313">
        <v>0</v>
      </c>
      <c r="Y581" s="313">
        <v>500000000</v>
      </c>
      <c r="Z581" s="313"/>
      <c r="AA581" s="313" t="s">
        <v>1029</v>
      </c>
    </row>
    <row r="582" spans="1:27" ht="15" customHeight="1">
      <c r="A582" s="313" t="s">
        <v>305</v>
      </c>
      <c r="B582" s="313" t="s">
        <v>281</v>
      </c>
      <c r="C582" s="313" t="s">
        <v>7</v>
      </c>
      <c r="D582" s="313" t="s">
        <v>337</v>
      </c>
      <c r="E582" s="313" t="s">
        <v>13</v>
      </c>
      <c r="F582" s="313" t="s">
        <v>11</v>
      </c>
      <c r="G582" s="313"/>
      <c r="H582" s="313"/>
      <c r="I582" s="313"/>
      <c r="J582" s="313"/>
      <c r="K582" s="313"/>
      <c r="L582" s="313"/>
      <c r="M582" s="313"/>
      <c r="N582" s="313"/>
      <c r="O582" s="313"/>
      <c r="P582" s="313"/>
      <c r="Q582" s="313"/>
      <c r="R582" s="313">
        <v>25.2</v>
      </c>
      <c r="S582" s="313"/>
      <c r="T582" s="313"/>
      <c r="U582" s="313"/>
      <c r="V582" s="313"/>
      <c r="W582" s="313"/>
      <c r="X582" s="313">
        <v>0</v>
      </c>
      <c r="Y582" s="313">
        <v>500000000</v>
      </c>
      <c r="Z582" s="313"/>
      <c r="AA582" s="313" t="s">
        <v>1029</v>
      </c>
    </row>
    <row r="583" spans="1:27" ht="15" customHeight="1">
      <c r="A583" s="313" t="s">
        <v>305</v>
      </c>
      <c r="B583" s="313" t="s">
        <v>280</v>
      </c>
      <c r="C583" s="313" t="s">
        <v>7</v>
      </c>
      <c r="D583" s="313" t="s">
        <v>337</v>
      </c>
      <c r="E583" s="313" t="s">
        <v>13</v>
      </c>
      <c r="F583" s="313" t="s">
        <v>11</v>
      </c>
      <c r="G583" s="313"/>
      <c r="H583" s="313"/>
      <c r="I583" s="313"/>
      <c r="J583" s="313"/>
      <c r="K583" s="313"/>
      <c r="L583" s="313"/>
      <c r="M583" s="313"/>
      <c r="N583" s="313"/>
      <c r="O583" s="313"/>
      <c r="P583" s="313"/>
      <c r="Q583" s="313"/>
      <c r="R583" s="313">
        <v>25.2</v>
      </c>
      <c r="S583" s="313"/>
      <c r="T583" s="313"/>
      <c r="U583" s="313"/>
      <c r="V583" s="313"/>
      <c r="W583" s="313"/>
      <c r="X583" s="313">
        <v>0</v>
      </c>
      <c r="Y583" s="313">
        <v>500000000</v>
      </c>
      <c r="Z583" s="313"/>
      <c r="AA583" s="313" t="s">
        <v>1029</v>
      </c>
    </row>
    <row r="584" spans="1:27" ht="15" customHeight="1">
      <c r="A584" s="313" t="s">
        <v>305</v>
      </c>
      <c r="B584" s="313" t="s">
        <v>279</v>
      </c>
      <c r="C584" s="313" t="s">
        <v>7</v>
      </c>
      <c r="D584" s="313" t="s">
        <v>337</v>
      </c>
      <c r="E584" s="313" t="s">
        <v>13</v>
      </c>
      <c r="F584" s="313" t="s">
        <v>11</v>
      </c>
      <c r="G584" s="313"/>
      <c r="H584" s="313"/>
      <c r="I584" s="313"/>
      <c r="J584" s="313"/>
      <c r="K584" s="313"/>
      <c r="L584" s="313"/>
      <c r="M584" s="313"/>
      <c r="N584" s="313"/>
      <c r="O584" s="313"/>
      <c r="P584" s="313"/>
      <c r="Q584" s="313"/>
      <c r="R584" s="313">
        <v>48.4</v>
      </c>
      <c r="S584" s="313"/>
      <c r="T584" s="313"/>
      <c r="U584" s="313"/>
      <c r="V584" s="313"/>
      <c r="W584" s="313"/>
      <c r="X584" s="313">
        <v>0</v>
      </c>
      <c r="Y584" s="313">
        <v>500000000</v>
      </c>
      <c r="Z584" s="313"/>
      <c r="AA584" s="313" t="s">
        <v>1029</v>
      </c>
    </row>
    <row r="585" spans="1:27" ht="15" customHeight="1">
      <c r="A585" s="313" t="s">
        <v>305</v>
      </c>
      <c r="B585" s="313" t="s">
        <v>283</v>
      </c>
      <c r="C585" s="313" t="s">
        <v>7</v>
      </c>
      <c r="D585" s="313" t="s">
        <v>337</v>
      </c>
      <c r="E585" s="313" t="s">
        <v>13</v>
      </c>
      <c r="F585" s="313" t="s">
        <v>11</v>
      </c>
      <c r="G585" s="313"/>
      <c r="H585" s="313"/>
      <c r="I585" s="313"/>
      <c r="J585" s="313"/>
      <c r="K585" s="313"/>
      <c r="L585" s="313"/>
      <c r="M585" s="313"/>
      <c r="N585" s="313"/>
      <c r="O585" s="313"/>
      <c r="P585" s="313"/>
      <c r="Q585" s="313"/>
      <c r="R585" s="313">
        <v>25.2</v>
      </c>
      <c r="S585" s="313"/>
      <c r="T585" s="313"/>
      <c r="U585" s="313"/>
      <c r="V585" s="313"/>
      <c r="W585" s="313"/>
      <c r="X585" s="313">
        <v>0</v>
      </c>
      <c r="Y585" s="313">
        <v>500000000</v>
      </c>
      <c r="Z585" s="313"/>
      <c r="AA585" s="313" t="s">
        <v>1029</v>
      </c>
    </row>
    <row r="586" spans="1:27" ht="15" customHeight="1">
      <c r="A586" s="313" t="s">
        <v>305</v>
      </c>
      <c r="B586" s="313" t="s">
        <v>267</v>
      </c>
      <c r="C586" s="313" t="s">
        <v>7</v>
      </c>
      <c r="D586" s="313" t="s">
        <v>337</v>
      </c>
      <c r="E586" s="313" t="s">
        <v>13</v>
      </c>
      <c r="F586" s="313" t="s">
        <v>11</v>
      </c>
      <c r="G586" s="313"/>
      <c r="H586" s="313"/>
      <c r="I586" s="313"/>
      <c r="J586" s="313"/>
      <c r="K586" s="313"/>
      <c r="L586" s="313"/>
      <c r="M586" s="313"/>
      <c r="N586" s="313"/>
      <c r="O586" s="313"/>
      <c r="P586" s="313"/>
      <c r="Q586" s="313"/>
      <c r="R586" s="313">
        <v>117</v>
      </c>
      <c r="S586" s="313">
        <v>0</v>
      </c>
      <c r="T586" s="313">
        <v>429</v>
      </c>
      <c r="U586" s="313"/>
      <c r="V586" s="313"/>
      <c r="W586" s="313"/>
      <c r="X586" s="313">
        <v>0</v>
      </c>
      <c r="Y586" s="313">
        <v>500000000</v>
      </c>
      <c r="Z586" s="313"/>
      <c r="AA586" s="313" t="s">
        <v>1030</v>
      </c>
    </row>
    <row r="587" spans="1:27" ht="15" customHeight="1">
      <c r="A587" s="313" t="s">
        <v>305</v>
      </c>
      <c r="B587" s="313" t="s">
        <v>268</v>
      </c>
      <c r="C587" s="313" t="s">
        <v>7</v>
      </c>
      <c r="D587" s="313" t="s">
        <v>337</v>
      </c>
      <c r="E587" s="313" t="s">
        <v>13</v>
      </c>
      <c r="F587" s="313" t="s">
        <v>11</v>
      </c>
      <c r="G587" s="313"/>
      <c r="H587" s="313"/>
      <c r="I587" s="313"/>
      <c r="J587" s="313"/>
      <c r="K587" s="313"/>
      <c r="L587" s="313"/>
      <c r="M587" s="313"/>
      <c r="N587" s="313"/>
      <c r="O587" s="313"/>
      <c r="P587" s="313"/>
      <c r="Q587" s="313"/>
      <c r="R587" s="313">
        <v>117</v>
      </c>
      <c r="S587" s="313">
        <v>0</v>
      </c>
      <c r="T587" s="313">
        <v>429</v>
      </c>
      <c r="U587" s="313"/>
      <c r="V587" s="313"/>
      <c r="W587" s="313"/>
      <c r="X587" s="313">
        <v>0</v>
      </c>
      <c r="Y587" s="313">
        <v>500000000</v>
      </c>
      <c r="Z587" s="313"/>
      <c r="AA587" s="313" t="s">
        <v>1030</v>
      </c>
    </row>
    <row r="588" spans="1:27" ht="15" customHeight="1">
      <c r="A588" s="313" t="s">
        <v>306</v>
      </c>
      <c r="B588" s="313" t="s">
        <v>295</v>
      </c>
      <c r="C588" s="313" t="s">
        <v>7</v>
      </c>
      <c r="D588" s="313" t="s">
        <v>337</v>
      </c>
      <c r="E588" s="313" t="s">
        <v>13</v>
      </c>
      <c r="F588" s="313" t="s">
        <v>11</v>
      </c>
      <c r="G588" s="313"/>
      <c r="H588" s="313" t="s">
        <v>1000</v>
      </c>
      <c r="I588" s="313"/>
      <c r="J588" s="313"/>
      <c r="K588" s="313"/>
      <c r="L588" s="313" t="s">
        <v>1000</v>
      </c>
      <c r="M588" s="313"/>
      <c r="N588" s="313"/>
      <c r="O588" s="313" t="s">
        <v>348</v>
      </c>
      <c r="P588" s="313" t="s">
        <v>693</v>
      </c>
      <c r="Q588" s="313" t="s">
        <v>694</v>
      </c>
      <c r="R588" s="313">
        <v>604</v>
      </c>
      <c r="S588" s="313"/>
      <c r="T588" s="313"/>
      <c r="U588" s="313"/>
      <c r="V588" s="313"/>
      <c r="W588" s="313"/>
      <c r="X588" s="313">
        <v>0</v>
      </c>
      <c r="Y588" s="313">
        <v>500000000</v>
      </c>
      <c r="Z588" s="313"/>
      <c r="AA588" s="313" t="s">
        <v>1029</v>
      </c>
    </row>
    <row r="589" spans="1:27" ht="15" customHeight="1">
      <c r="A589" s="313" t="s">
        <v>306</v>
      </c>
      <c r="B589" s="313" t="s">
        <v>293</v>
      </c>
      <c r="C589" s="313" t="s">
        <v>7</v>
      </c>
      <c r="D589" s="313" t="s">
        <v>337</v>
      </c>
      <c r="E589" s="313" t="s">
        <v>13</v>
      </c>
      <c r="F589" s="313" t="s">
        <v>11</v>
      </c>
      <c r="G589" s="313"/>
      <c r="H589" s="313"/>
      <c r="I589" s="313"/>
      <c r="J589" s="313"/>
      <c r="K589" s="313"/>
      <c r="L589" s="313"/>
      <c r="M589" s="313"/>
      <c r="N589" s="313"/>
      <c r="O589" s="313"/>
      <c r="P589" s="313"/>
      <c r="Q589" s="313"/>
      <c r="R589" s="313">
        <v>604</v>
      </c>
      <c r="S589" s="313"/>
      <c r="T589" s="313"/>
      <c r="U589" s="313"/>
      <c r="V589" s="313"/>
      <c r="W589" s="313"/>
      <c r="X589" s="313">
        <v>0</v>
      </c>
      <c r="Y589" s="313">
        <v>500000000</v>
      </c>
      <c r="Z589" s="313"/>
      <c r="AA589" s="313" t="s">
        <v>1029</v>
      </c>
    </row>
    <row r="590" spans="1:27" ht="15" customHeight="1">
      <c r="A590" s="313" t="s">
        <v>306</v>
      </c>
      <c r="B590" s="313" t="s">
        <v>256</v>
      </c>
      <c r="C590" s="313" t="s">
        <v>7</v>
      </c>
      <c r="D590" s="313" t="s">
        <v>337</v>
      </c>
      <c r="E590" s="313" t="s">
        <v>13</v>
      </c>
      <c r="F590" s="313" t="s">
        <v>11</v>
      </c>
      <c r="G590" s="313" t="s">
        <v>688</v>
      </c>
      <c r="H590" s="313" t="s">
        <v>695</v>
      </c>
      <c r="I590" s="313" t="s">
        <v>229</v>
      </c>
      <c r="J590" s="313" t="s">
        <v>696</v>
      </c>
      <c r="K590" s="313" t="s">
        <v>697</v>
      </c>
      <c r="L590" s="313" t="s">
        <v>698</v>
      </c>
      <c r="M590" s="313" t="s">
        <v>46</v>
      </c>
      <c r="N590" s="313"/>
      <c r="O590" s="313" t="s">
        <v>348</v>
      </c>
      <c r="P590" s="313" t="s">
        <v>699</v>
      </c>
      <c r="Q590" s="313" t="s">
        <v>343</v>
      </c>
      <c r="R590" s="313">
        <v>184</v>
      </c>
      <c r="S590" s="313"/>
      <c r="T590" s="313"/>
      <c r="U590" s="313"/>
      <c r="V590" s="313"/>
      <c r="W590" s="313"/>
      <c r="X590" s="313">
        <v>0</v>
      </c>
      <c r="Y590" s="313">
        <v>500000000</v>
      </c>
      <c r="Z590" s="313"/>
      <c r="AA590" s="313" t="s">
        <v>1029</v>
      </c>
    </row>
    <row r="591" spans="1:27" ht="15" customHeight="1">
      <c r="A591" s="313" t="s">
        <v>306</v>
      </c>
      <c r="B591" s="313" t="s">
        <v>254</v>
      </c>
      <c r="C591" s="313" t="s">
        <v>7</v>
      </c>
      <c r="D591" s="313" t="s">
        <v>337</v>
      </c>
      <c r="E591" s="313" t="s">
        <v>13</v>
      </c>
      <c r="F591" s="313" t="s">
        <v>11</v>
      </c>
      <c r="G591" s="313"/>
      <c r="H591" s="313"/>
      <c r="I591" s="313"/>
      <c r="J591" s="313"/>
      <c r="K591" s="313"/>
      <c r="L591" s="313"/>
      <c r="M591" s="313"/>
      <c r="N591" s="313"/>
      <c r="O591" s="313"/>
      <c r="P591" s="313"/>
      <c r="Q591" s="313"/>
      <c r="R591" s="313">
        <v>184</v>
      </c>
      <c r="S591" s="313"/>
      <c r="T591" s="313"/>
      <c r="U591" s="313"/>
      <c r="V591" s="313"/>
      <c r="W591" s="313"/>
      <c r="X591" s="313">
        <v>0</v>
      </c>
      <c r="Y591" s="313">
        <v>500000000</v>
      </c>
      <c r="Z591" s="313"/>
      <c r="AA591" s="313" t="s">
        <v>1029</v>
      </c>
    </row>
    <row r="592" spans="1:27" ht="15" customHeight="1">
      <c r="A592" s="313" t="s">
        <v>306</v>
      </c>
      <c r="B592" s="313" t="s">
        <v>287</v>
      </c>
      <c r="C592" s="313" t="s">
        <v>7</v>
      </c>
      <c r="D592" s="313" t="s">
        <v>337</v>
      </c>
      <c r="E592" s="313" t="s">
        <v>13</v>
      </c>
      <c r="F592" s="313" t="s">
        <v>11</v>
      </c>
      <c r="G592" s="313" t="s">
        <v>181</v>
      </c>
      <c r="H592" s="313" t="s">
        <v>708</v>
      </c>
      <c r="I592" s="313" t="s">
        <v>288</v>
      </c>
      <c r="J592" s="313" t="s">
        <v>709</v>
      </c>
      <c r="K592" s="313" t="s">
        <v>697</v>
      </c>
      <c r="L592" s="313" t="s">
        <v>710</v>
      </c>
      <c r="M592" s="313" t="s">
        <v>47</v>
      </c>
      <c r="N592" s="313"/>
      <c r="O592" s="313" t="s">
        <v>348</v>
      </c>
      <c r="P592" s="313" t="s">
        <v>699</v>
      </c>
      <c r="Q592" s="313" t="s">
        <v>343</v>
      </c>
      <c r="R592" s="313">
        <v>87.6</v>
      </c>
      <c r="S592" s="313"/>
      <c r="T592" s="313"/>
      <c r="U592" s="313"/>
      <c r="V592" s="313"/>
      <c r="W592" s="313"/>
      <c r="X592" s="313">
        <v>0</v>
      </c>
      <c r="Y592" s="313">
        <v>500000000</v>
      </c>
      <c r="Z592" s="313"/>
      <c r="AA592" s="313" t="s">
        <v>1029</v>
      </c>
    </row>
    <row r="593" spans="1:27" ht="15" customHeight="1">
      <c r="A593" s="313" t="s">
        <v>306</v>
      </c>
      <c r="B593" s="313" t="s">
        <v>285</v>
      </c>
      <c r="C593" s="313" t="s">
        <v>7</v>
      </c>
      <c r="D593" s="313" t="s">
        <v>337</v>
      </c>
      <c r="E593" s="313" t="s">
        <v>13</v>
      </c>
      <c r="F593" s="313" t="s">
        <v>11</v>
      </c>
      <c r="G593" s="313"/>
      <c r="H593" s="313"/>
      <c r="I593" s="313"/>
      <c r="J593" s="313"/>
      <c r="K593" s="313"/>
      <c r="L593" s="313"/>
      <c r="M593" s="313"/>
      <c r="N593" s="313"/>
      <c r="O593" s="313"/>
      <c r="P593" s="313"/>
      <c r="Q593" s="313"/>
      <c r="R593" s="313">
        <v>87.6</v>
      </c>
      <c r="S593" s="313"/>
      <c r="T593" s="313"/>
      <c r="U593" s="313"/>
      <c r="V593" s="313"/>
      <c r="W593" s="313"/>
      <c r="X593" s="313">
        <v>0</v>
      </c>
      <c r="Y593" s="313">
        <v>500000000</v>
      </c>
      <c r="Z593" s="313"/>
      <c r="AA593" s="313" t="s">
        <v>1029</v>
      </c>
    </row>
    <row r="594" spans="1:27" ht="15" customHeight="1">
      <c r="A594" s="313" t="s">
        <v>307</v>
      </c>
      <c r="B594" s="313" t="s">
        <v>298</v>
      </c>
      <c r="C594" s="313" t="s">
        <v>7</v>
      </c>
      <c r="D594" s="313" t="s">
        <v>337</v>
      </c>
      <c r="E594" s="313" t="s">
        <v>13</v>
      </c>
      <c r="F594" s="313" t="s">
        <v>11</v>
      </c>
      <c r="G594" s="313" t="s">
        <v>709</v>
      </c>
      <c r="H594" s="313" t="s">
        <v>754</v>
      </c>
      <c r="I594" s="313" t="s">
        <v>251</v>
      </c>
      <c r="J594" s="313" t="s">
        <v>755</v>
      </c>
      <c r="K594" s="313" t="s">
        <v>702</v>
      </c>
      <c r="L594" s="313" t="s">
        <v>756</v>
      </c>
      <c r="M594" s="313" t="s">
        <v>48</v>
      </c>
      <c r="N594" s="313"/>
      <c r="O594" s="313" t="s">
        <v>357</v>
      </c>
      <c r="P594" s="313" t="s">
        <v>699</v>
      </c>
      <c r="Q594" s="313" t="s">
        <v>343</v>
      </c>
      <c r="R594" s="313">
        <v>64.2</v>
      </c>
      <c r="S594" s="313"/>
      <c r="T594" s="313"/>
      <c r="U594" s="313"/>
      <c r="V594" s="313"/>
      <c r="W594" s="313"/>
      <c r="X594" s="313">
        <v>0</v>
      </c>
      <c r="Y594" s="313">
        <v>500000000</v>
      </c>
      <c r="Z594" s="313"/>
      <c r="AA594" s="313" t="s">
        <v>1029</v>
      </c>
    </row>
    <row r="595" spans="1:27" ht="15" customHeight="1">
      <c r="A595" s="313" t="s">
        <v>307</v>
      </c>
      <c r="B595" s="313" t="s">
        <v>299</v>
      </c>
      <c r="C595" s="313" t="s">
        <v>7</v>
      </c>
      <c r="D595" s="313" t="s">
        <v>337</v>
      </c>
      <c r="E595" s="313" t="s">
        <v>13</v>
      </c>
      <c r="F595" s="313" t="s">
        <v>11</v>
      </c>
      <c r="G595" s="313"/>
      <c r="H595" s="313"/>
      <c r="I595" s="313"/>
      <c r="J595" s="313"/>
      <c r="K595" s="313"/>
      <c r="L595" s="313"/>
      <c r="M595" s="313"/>
      <c r="N595" s="313"/>
      <c r="O595" s="313" t="s">
        <v>357</v>
      </c>
      <c r="P595" s="313" t="s">
        <v>693</v>
      </c>
      <c r="Q595" s="313" t="s">
        <v>694</v>
      </c>
      <c r="R595" s="313">
        <v>364</v>
      </c>
      <c r="S595" s="313"/>
      <c r="T595" s="313"/>
      <c r="U595" s="313"/>
      <c r="V595" s="313"/>
      <c r="W595" s="313"/>
      <c r="X595" s="313">
        <v>0</v>
      </c>
      <c r="Y595" s="313">
        <v>500000000</v>
      </c>
      <c r="Z595" s="313"/>
      <c r="AA595" s="313" t="s">
        <v>1029</v>
      </c>
    </row>
    <row r="596" spans="1:27" ht="15" customHeight="1">
      <c r="A596" s="313" t="s">
        <v>307</v>
      </c>
      <c r="B596" s="313" t="s">
        <v>297</v>
      </c>
      <c r="C596" s="313" t="s">
        <v>7</v>
      </c>
      <c r="D596" s="313" t="s">
        <v>337</v>
      </c>
      <c r="E596" s="313" t="s">
        <v>13</v>
      </c>
      <c r="F596" s="313" t="s">
        <v>11</v>
      </c>
      <c r="G596" s="313"/>
      <c r="H596" s="313"/>
      <c r="I596" s="313"/>
      <c r="J596" s="313"/>
      <c r="K596" s="313"/>
      <c r="L596" s="313"/>
      <c r="M596" s="313"/>
      <c r="N596" s="313"/>
      <c r="O596" s="313"/>
      <c r="P596" s="313"/>
      <c r="Q596" s="313"/>
      <c r="R596" s="313">
        <v>428</v>
      </c>
      <c r="S596" s="313"/>
      <c r="T596" s="313"/>
      <c r="U596" s="313"/>
      <c r="V596" s="313"/>
      <c r="W596" s="313"/>
      <c r="X596" s="313">
        <v>0</v>
      </c>
      <c r="Y596" s="313">
        <v>500000000</v>
      </c>
      <c r="Z596" s="313"/>
      <c r="AA596" s="313" t="s">
        <v>1029</v>
      </c>
    </row>
    <row r="597" spans="1:27" ht="15" customHeight="1">
      <c r="A597" s="313" t="s">
        <v>307</v>
      </c>
      <c r="B597" s="313" t="s">
        <v>293</v>
      </c>
      <c r="C597" s="313" t="s">
        <v>7</v>
      </c>
      <c r="D597" s="313" t="s">
        <v>337</v>
      </c>
      <c r="E597" s="313" t="s">
        <v>13</v>
      </c>
      <c r="F597" s="313" t="s">
        <v>11</v>
      </c>
      <c r="G597" s="313"/>
      <c r="H597" s="313"/>
      <c r="I597" s="313"/>
      <c r="J597" s="313"/>
      <c r="K597" s="313"/>
      <c r="L597" s="313"/>
      <c r="M597" s="313"/>
      <c r="N597" s="313"/>
      <c r="O597" s="313"/>
      <c r="P597" s="313"/>
      <c r="Q597" s="313"/>
      <c r="R597" s="313">
        <v>428</v>
      </c>
      <c r="S597" s="313"/>
      <c r="T597" s="313"/>
      <c r="U597" s="313"/>
      <c r="V597" s="313"/>
      <c r="W597" s="313"/>
      <c r="X597" s="313">
        <v>0</v>
      </c>
      <c r="Y597" s="313">
        <v>500000000</v>
      </c>
      <c r="Z597" s="313"/>
      <c r="AA597" s="313" t="s">
        <v>1029</v>
      </c>
    </row>
    <row r="598" spans="1:27" ht="15" customHeight="1">
      <c r="A598" s="313" t="s">
        <v>307</v>
      </c>
      <c r="B598" s="313" t="s">
        <v>290</v>
      </c>
      <c r="C598" s="313" t="s">
        <v>7</v>
      </c>
      <c r="D598" s="313" t="s">
        <v>337</v>
      </c>
      <c r="E598" s="313" t="s">
        <v>13</v>
      </c>
      <c r="F598" s="313" t="s">
        <v>11</v>
      </c>
      <c r="G598" s="313" t="s">
        <v>181</v>
      </c>
      <c r="H598" s="313" t="s">
        <v>713</v>
      </c>
      <c r="I598" s="313" t="s">
        <v>288</v>
      </c>
      <c r="J598" s="313" t="s">
        <v>709</v>
      </c>
      <c r="K598" s="313" t="s">
        <v>697</v>
      </c>
      <c r="L598" s="313" t="s">
        <v>714</v>
      </c>
      <c r="M598" s="313" t="s">
        <v>47</v>
      </c>
      <c r="N598" s="313"/>
      <c r="O598" s="313" t="s">
        <v>348</v>
      </c>
      <c r="P598" s="313" t="s">
        <v>699</v>
      </c>
      <c r="Q598" s="313" t="s">
        <v>343</v>
      </c>
      <c r="R598" s="313">
        <v>22.4</v>
      </c>
      <c r="S598" s="313"/>
      <c r="T598" s="313"/>
      <c r="U598" s="313"/>
      <c r="V598" s="313"/>
      <c r="W598" s="313"/>
      <c r="X598" s="313">
        <v>0</v>
      </c>
      <c r="Y598" s="313">
        <v>500000000</v>
      </c>
      <c r="Z598" s="313"/>
      <c r="AA598" s="313" t="s">
        <v>1029</v>
      </c>
    </row>
    <row r="599" spans="1:27" ht="15" customHeight="1">
      <c r="A599" s="313" t="s">
        <v>307</v>
      </c>
      <c r="B599" s="313" t="s">
        <v>291</v>
      </c>
      <c r="C599" s="313" t="s">
        <v>7</v>
      </c>
      <c r="D599" s="313" t="s">
        <v>337</v>
      </c>
      <c r="E599" s="313" t="s">
        <v>13</v>
      </c>
      <c r="F599" s="313" t="s">
        <v>11</v>
      </c>
      <c r="G599" s="313" t="s">
        <v>181</v>
      </c>
      <c r="H599" s="313" t="s">
        <v>715</v>
      </c>
      <c r="I599" s="313" t="s">
        <v>288</v>
      </c>
      <c r="J599" s="313" t="s">
        <v>709</v>
      </c>
      <c r="K599" s="313" t="s">
        <v>697</v>
      </c>
      <c r="L599" s="313" t="s">
        <v>716</v>
      </c>
      <c r="M599" s="313" t="s">
        <v>47</v>
      </c>
      <c r="N599" s="313"/>
      <c r="O599" s="313" t="s">
        <v>348</v>
      </c>
      <c r="P599" s="313" t="s">
        <v>699</v>
      </c>
      <c r="Q599" s="313" t="s">
        <v>343</v>
      </c>
      <c r="R599" s="313">
        <v>67.099999999999994</v>
      </c>
      <c r="S599" s="313"/>
      <c r="T599" s="313"/>
      <c r="U599" s="313"/>
      <c r="V599" s="313"/>
      <c r="W599" s="313"/>
      <c r="X599" s="313">
        <v>0</v>
      </c>
      <c r="Y599" s="313">
        <v>500000000</v>
      </c>
      <c r="Z599" s="313"/>
      <c r="AA599" s="313" t="s">
        <v>1029</v>
      </c>
    </row>
    <row r="600" spans="1:27" ht="15" customHeight="1">
      <c r="A600" s="313" t="s">
        <v>307</v>
      </c>
      <c r="B600" s="313" t="s">
        <v>292</v>
      </c>
      <c r="C600" s="313" t="s">
        <v>7</v>
      </c>
      <c r="D600" s="313" t="s">
        <v>337</v>
      </c>
      <c r="E600" s="313" t="s">
        <v>13</v>
      </c>
      <c r="F600" s="313" t="s">
        <v>11</v>
      </c>
      <c r="G600" s="313" t="s">
        <v>181</v>
      </c>
      <c r="H600" s="313" t="s">
        <v>717</v>
      </c>
      <c r="I600" s="313" t="s">
        <v>288</v>
      </c>
      <c r="J600" s="313" t="s">
        <v>709</v>
      </c>
      <c r="K600" s="313" t="s">
        <v>697</v>
      </c>
      <c r="L600" s="313" t="s">
        <v>718</v>
      </c>
      <c r="M600" s="313" t="s">
        <v>47</v>
      </c>
      <c r="N600" s="313"/>
      <c r="O600" s="313" t="s">
        <v>348</v>
      </c>
      <c r="P600" s="313" t="s">
        <v>699</v>
      </c>
      <c r="Q600" s="313" t="s">
        <v>343</v>
      </c>
      <c r="R600" s="313">
        <v>55.9</v>
      </c>
      <c r="S600" s="313"/>
      <c r="T600" s="313"/>
      <c r="U600" s="313"/>
      <c r="V600" s="313"/>
      <c r="W600" s="313"/>
      <c r="X600" s="313">
        <v>0</v>
      </c>
      <c r="Y600" s="313">
        <v>500000000</v>
      </c>
      <c r="Z600" s="313"/>
      <c r="AA600" s="313" t="s">
        <v>1029</v>
      </c>
    </row>
    <row r="601" spans="1:27" ht="15" customHeight="1">
      <c r="A601" s="313" t="s">
        <v>307</v>
      </c>
      <c r="B601" s="313" t="s">
        <v>289</v>
      </c>
      <c r="C601" s="313" t="s">
        <v>7</v>
      </c>
      <c r="D601" s="313" t="s">
        <v>337</v>
      </c>
      <c r="E601" s="313" t="s">
        <v>13</v>
      </c>
      <c r="F601" s="313" t="s">
        <v>11</v>
      </c>
      <c r="G601" s="313"/>
      <c r="H601" s="313"/>
      <c r="I601" s="313"/>
      <c r="J601" s="313"/>
      <c r="K601" s="313"/>
      <c r="L601" s="313"/>
      <c r="M601" s="313"/>
      <c r="N601" s="313"/>
      <c r="O601" s="313"/>
      <c r="P601" s="313"/>
      <c r="Q601" s="313"/>
      <c r="R601" s="313">
        <v>145</v>
      </c>
      <c r="S601" s="313"/>
      <c r="T601" s="313"/>
      <c r="U601" s="313"/>
      <c r="V601" s="313"/>
      <c r="W601" s="313"/>
      <c r="X601" s="313">
        <v>0</v>
      </c>
      <c r="Y601" s="313">
        <v>500000000</v>
      </c>
      <c r="Z601" s="313"/>
      <c r="AA601" s="313" t="s">
        <v>1029</v>
      </c>
    </row>
    <row r="602" spans="1:27" ht="15" customHeight="1">
      <c r="A602" s="313" t="s">
        <v>307</v>
      </c>
      <c r="B602" s="313" t="s">
        <v>285</v>
      </c>
      <c r="C602" s="313" t="s">
        <v>7</v>
      </c>
      <c r="D602" s="313" t="s">
        <v>337</v>
      </c>
      <c r="E602" s="313" t="s">
        <v>13</v>
      </c>
      <c r="F602" s="313" t="s">
        <v>11</v>
      </c>
      <c r="G602" s="313"/>
      <c r="H602" s="313"/>
      <c r="I602" s="313"/>
      <c r="J602" s="313"/>
      <c r="K602" s="313"/>
      <c r="L602" s="313"/>
      <c r="M602" s="313"/>
      <c r="N602" s="313"/>
      <c r="O602" s="313"/>
      <c r="P602" s="313"/>
      <c r="Q602" s="313"/>
      <c r="R602" s="313">
        <v>145</v>
      </c>
      <c r="S602" s="313"/>
      <c r="T602" s="313"/>
      <c r="U602" s="313"/>
      <c r="V602" s="313"/>
      <c r="W602" s="313"/>
      <c r="X602" s="313">
        <v>0</v>
      </c>
      <c r="Y602" s="313">
        <v>500000000</v>
      </c>
      <c r="Z602" s="313"/>
      <c r="AA602" s="313" t="s">
        <v>1029</v>
      </c>
    </row>
    <row r="603" spans="1:27" ht="15" customHeight="1">
      <c r="A603" s="313" t="s">
        <v>307</v>
      </c>
      <c r="B603" s="313" t="s">
        <v>258</v>
      </c>
      <c r="C603" s="313" t="s">
        <v>7</v>
      </c>
      <c r="D603" s="313" t="s">
        <v>337</v>
      </c>
      <c r="E603" s="313" t="s">
        <v>13</v>
      </c>
      <c r="F603" s="313" t="s">
        <v>11</v>
      </c>
      <c r="G603" s="313"/>
      <c r="H603" s="313"/>
      <c r="I603" s="313"/>
      <c r="J603" s="313"/>
      <c r="K603" s="313"/>
      <c r="L603" s="313"/>
      <c r="M603" s="313"/>
      <c r="N603" s="313"/>
      <c r="O603" s="313"/>
      <c r="P603" s="313"/>
      <c r="Q603" s="313"/>
      <c r="R603" s="313">
        <v>544</v>
      </c>
      <c r="S603" s="313"/>
      <c r="T603" s="313"/>
      <c r="U603" s="313"/>
      <c r="V603" s="313"/>
      <c r="W603" s="313"/>
      <c r="X603" s="313">
        <v>0</v>
      </c>
      <c r="Y603" s="313">
        <v>500000000</v>
      </c>
      <c r="Z603" s="313"/>
      <c r="AA603" s="313" t="s">
        <v>1029</v>
      </c>
    </row>
    <row r="604" spans="1:27" ht="15" customHeight="1">
      <c r="A604" s="313" t="s">
        <v>307</v>
      </c>
      <c r="B604" s="313" t="s">
        <v>278</v>
      </c>
      <c r="C604" s="313" t="s">
        <v>7</v>
      </c>
      <c r="D604" s="313" t="s">
        <v>337</v>
      </c>
      <c r="E604" s="313" t="s">
        <v>13</v>
      </c>
      <c r="F604" s="313" t="s">
        <v>11</v>
      </c>
      <c r="G604" s="313" t="s">
        <v>337</v>
      </c>
      <c r="H604" s="313" t="s">
        <v>388</v>
      </c>
      <c r="I604" s="313" t="s">
        <v>251</v>
      </c>
      <c r="J604" s="313"/>
      <c r="K604" s="313" t="s">
        <v>339</v>
      </c>
      <c r="L604" s="313" t="s">
        <v>389</v>
      </c>
      <c r="M604" s="313" t="s">
        <v>48</v>
      </c>
      <c r="N604" s="313"/>
      <c r="O604" s="313" t="s">
        <v>341</v>
      </c>
      <c r="P604" s="313" t="s">
        <v>342</v>
      </c>
      <c r="Q604" s="313" t="s">
        <v>343</v>
      </c>
      <c r="R604" s="313">
        <v>48.4</v>
      </c>
      <c r="S604" s="313"/>
      <c r="T604" s="313"/>
      <c r="U604" s="313">
        <v>48.44</v>
      </c>
      <c r="V604" s="313">
        <v>2.42</v>
      </c>
      <c r="W604" s="313">
        <v>0.1</v>
      </c>
      <c r="X604" s="313">
        <v>0</v>
      </c>
      <c r="Y604" s="313">
        <v>500000000</v>
      </c>
      <c r="Z604" s="313">
        <v>0</v>
      </c>
      <c r="AA604" s="313" t="s">
        <v>1031</v>
      </c>
    </row>
    <row r="605" spans="1:27" ht="15" customHeight="1">
      <c r="A605" s="313" t="s">
        <v>307</v>
      </c>
      <c r="B605" s="313" t="s">
        <v>269</v>
      </c>
      <c r="C605" s="313" t="s">
        <v>7</v>
      </c>
      <c r="D605" s="313" t="s">
        <v>337</v>
      </c>
      <c r="E605" s="313" t="s">
        <v>13</v>
      </c>
      <c r="F605" s="313" t="s">
        <v>11</v>
      </c>
      <c r="G605" s="313" t="s">
        <v>337</v>
      </c>
      <c r="H605" s="313" t="s">
        <v>390</v>
      </c>
      <c r="I605" s="313" t="s">
        <v>251</v>
      </c>
      <c r="J605" s="313"/>
      <c r="K605" s="313" t="s">
        <v>339</v>
      </c>
      <c r="L605" s="313" t="s">
        <v>391</v>
      </c>
      <c r="M605" s="313" t="s">
        <v>48</v>
      </c>
      <c r="N605" s="313"/>
      <c r="O605" s="313" t="s">
        <v>341</v>
      </c>
      <c r="P605" s="313" t="s">
        <v>342</v>
      </c>
      <c r="Q605" s="313" t="s">
        <v>343</v>
      </c>
      <c r="R605" s="313">
        <v>41.9</v>
      </c>
      <c r="S605" s="313"/>
      <c r="T605" s="313"/>
      <c r="U605" s="313">
        <v>41.88</v>
      </c>
      <c r="V605" s="313">
        <v>2.09</v>
      </c>
      <c r="W605" s="313">
        <v>0.1</v>
      </c>
      <c r="X605" s="313">
        <v>0</v>
      </c>
      <c r="Y605" s="313">
        <v>500000000</v>
      </c>
      <c r="Z605" s="313">
        <v>0</v>
      </c>
      <c r="AA605" s="313" t="s">
        <v>1031</v>
      </c>
    </row>
    <row r="606" spans="1:27" ht="15" customHeight="1">
      <c r="A606" s="313" t="s">
        <v>307</v>
      </c>
      <c r="B606" s="313" t="s">
        <v>259</v>
      </c>
      <c r="C606" s="313" t="s">
        <v>7</v>
      </c>
      <c r="D606" s="313" t="s">
        <v>337</v>
      </c>
      <c r="E606" s="313" t="s">
        <v>13</v>
      </c>
      <c r="F606" s="313" t="s">
        <v>11</v>
      </c>
      <c r="G606" s="313" t="s">
        <v>337</v>
      </c>
      <c r="H606" s="313" t="s">
        <v>392</v>
      </c>
      <c r="I606" s="313" t="s">
        <v>251</v>
      </c>
      <c r="J606" s="313"/>
      <c r="K606" s="313" t="s">
        <v>339</v>
      </c>
      <c r="L606" s="313" t="s">
        <v>393</v>
      </c>
      <c r="M606" s="313" t="s">
        <v>48</v>
      </c>
      <c r="N606" s="313"/>
      <c r="O606" s="313" t="s">
        <v>341</v>
      </c>
      <c r="P606" s="313" t="s">
        <v>342</v>
      </c>
      <c r="Q606" s="313" t="s">
        <v>343</v>
      </c>
      <c r="R606" s="313">
        <v>429</v>
      </c>
      <c r="S606" s="313"/>
      <c r="T606" s="313"/>
      <c r="U606" s="313">
        <v>428.89</v>
      </c>
      <c r="V606" s="313">
        <v>21.44</v>
      </c>
      <c r="W606" s="313">
        <v>0.1</v>
      </c>
      <c r="X606" s="313">
        <v>0</v>
      </c>
      <c r="Y606" s="313">
        <v>500000000</v>
      </c>
      <c r="Z606" s="313">
        <v>0</v>
      </c>
      <c r="AA606" s="313" t="s">
        <v>1031</v>
      </c>
    </row>
    <row r="607" spans="1:27" ht="15" customHeight="1">
      <c r="A607" s="313" t="s">
        <v>307</v>
      </c>
      <c r="B607" s="313" t="s">
        <v>282</v>
      </c>
      <c r="C607" s="313" t="s">
        <v>7</v>
      </c>
      <c r="D607" s="313" t="s">
        <v>337</v>
      </c>
      <c r="E607" s="313" t="s">
        <v>13</v>
      </c>
      <c r="F607" s="313" t="s">
        <v>11</v>
      </c>
      <c r="G607" s="313" t="s">
        <v>337</v>
      </c>
      <c r="H607" s="313" t="s">
        <v>394</v>
      </c>
      <c r="I607" s="313" t="s">
        <v>251</v>
      </c>
      <c r="J607" s="313"/>
      <c r="K607" s="313" t="s">
        <v>339</v>
      </c>
      <c r="L607" s="313" t="s">
        <v>395</v>
      </c>
      <c r="M607" s="313" t="s">
        <v>48</v>
      </c>
      <c r="N607" s="313"/>
      <c r="O607" s="313" t="s">
        <v>341</v>
      </c>
      <c r="P607" s="313" t="s">
        <v>342</v>
      </c>
      <c r="Q607" s="313" t="s">
        <v>343</v>
      </c>
      <c r="R607" s="313">
        <v>25.2</v>
      </c>
      <c r="S607" s="313"/>
      <c r="T607" s="313"/>
      <c r="U607" s="313">
        <v>25.2</v>
      </c>
      <c r="V607" s="313">
        <v>1.26</v>
      </c>
      <c r="W607" s="313">
        <v>0.1</v>
      </c>
      <c r="X607" s="313">
        <v>0</v>
      </c>
      <c r="Y607" s="313">
        <v>500000000</v>
      </c>
      <c r="Z607" s="313">
        <v>0</v>
      </c>
      <c r="AA607" s="313" t="s">
        <v>1031</v>
      </c>
    </row>
    <row r="608" spans="1:27" ht="15" customHeight="1">
      <c r="A608" s="313" t="s">
        <v>307</v>
      </c>
      <c r="B608" s="313" t="s">
        <v>277</v>
      </c>
      <c r="C608" s="313" t="s">
        <v>7</v>
      </c>
      <c r="D608" s="313" t="s">
        <v>337</v>
      </c>
      <c r="E608" s="313" t="s">
        <v>13</v>
      </c>
      <c r="F608" s="313" t="s">
        <v>11</v>
      </c>
      <c r="G608" s="313"/>
      <c r="H608" s="313"/>
      <c r="I608" s="313"/>
      <c r="J608" s="313"/>
      <c r="K608" s="313"/>
      <c r="L608" s="313"/>
      <c r="M608" s="313"/>
      <c r="N608" s="313"/>
      <c r="O608" s="313"/>
      <c r="P608" s="313"/>
      <c r="Q608" s="313"/>
      <c r="R608" s="313">
        <v>73.599999999999994</v>
      </c>
      <c r="S608" s="313"/>
      <c r="T608" s="313"/>
      <c r="U608" s="313"/>
      <c r="V608" s="313"/>
      <c r="W608" s="313"/>
      <c r="X608" s="313">
        <v>0</v>
      </c>
      <c r="Y608" s="313">
        <v>500000000</v>
      </c>
      <c r="Z608" s="313"/>
      <c r="AA608" s="313" t="s">
        <v>1029</v>
      </c>
    </row>
    <row r="609" spans="1:27" ht="15" customHeight="1">
      <c r="A609" s="313" t="s">
        <v>307</v>
      </c>
      <c r="B609" s="313" t="s">
        <v>281</v>
      </c>
      <c r="C609" s="313" t="s">
        <v>7</v>
      </c>
      <c r="D609" s="313" t="s">
        <v>337</v>
      </c>
      <c r="E609" s="313" t="s">
        <v>13</v>
      </c>
      <c r="F609" s="313" t="s">
        <v>11</v>
      </c>
      <c r="G609" s="313"/>
      <c r="H609" s="313"/>
      <c r="I609" s="313"/>
      <c r="J609" s="313"/>
      <c r="K609" s="313"/>
      <c r="L609" s="313"/>
      <c r="M609" s="313"/>
      <c r="N609" s="313"/>
      <c r="O609" s="313"/>
      <c r="P609" s="313"/>
      <c r="Q609" s="313"/>
      <c r="R609" s="313">
        <v>25.2</v>
      </c>
      <c r="S609" s="313"/>
      <c r="T609" s="313"/>
      <c r="U609" s="313"/>
      <c r="V609" s="313"/>
      <c r="W609" s="313"/>
      <c r="X609" s="313">
        <v>0</v>
      </c>
      <c r="Y609" s="313">
        <v>500000000</v>
      </c>
      <c r="Z609" s="313"/>
      <c r="AA609" s="313" t="s">
        <v>1029</v>
      </c>
    </row>
    <row r="610" spans="1:27" ht="15" customHeight="1">
      <c r="A610" s="313" t="s">
        <v>307</v>
      </c>
      <c r="B610" s="313" t="s">
        <v>280</v>
      </c>
      <c r="C610" s="313" t="s">
        <v>7</v>
      </c>
      <c r="D610" s="313" t="s">
        <v>337</v>
      </c>
      <c r="E610" s="313" t="s">
        <v>13</v>
      </c>
      <c r="F610" s="313" t="s">
        <v>11</v>
      </c>
      <c r="G610" s="313"/>
      <c r="H610" s="313"/>
      <c r="I610" s="313"/>
      <c r="J610" s="313"/>
      <c r="K610" s="313"/>
      <c r="L610" s="313"/>
      <c r="M610" s="313"/>
      <c r="N610" s="313"/>
      <c r="O610" s="313"/>
      <c r="P610" s="313"/>
      <c r="Q610" s="313"/>
      <c r="R610" s="313">
        <v>25.2</v>
      </c>
      <c r="S610" s="313"/>
      <c r="T610" s="313"/>
      <c r="U610" s="313"/>
      <c r="V610" s="313"/>
      <c r="W610" s="313"/>
      <c r="X610" s="313">
        <v>0</v>
      </c>
      <c r="Y610" s="313">
        <v>500000000</v>
      </c>
      <c r="Z610" s="313"/>
      <c r="AA610" s="313" t="s">
        <v>1029</v>
      </c>
    </row>
    <row r="611" spans="1:27" ht="15" customHeight="1">
      <c r="A611" s="313" t="s">
        <v>307</v>
      </c>
      <c r="B611" s="313" t="s">
        <v>254</v>
      </c>
      <c r="C611" s="313" t="s">
        <v>7</v>
      </c>
      <c r="D611" s="313" t="s">
        <v>337</v>
      </c>
      <c r="E611" s="313" t="s">
        <v>13</v>
      </c>
      <c r="F611" s="313" t="s">
        <v>11</v>
      </c>
      <c r="G611" s="313"/>
      <c r="H611" s="313"/>
      <c r="I611" s="313"/>
      <c r="J611" s="313"/>
      <c r="K611" s="313"/>
      <c r="L611" s="313"/>
      <c r="M611" s="313"/>
      <c r="N611" s="313"/>
      <c r="O611" s="313"/>
      <c r="P611" s="313"/>
      <c r="Q611" s="313"/>
      <c r="R611" s="313">
        <v>544</v>
      </c>
      <c r="S611" s="313"/>
      <c r="T611" s="313"/>
      <c r="U611" s="313"/>
      <c r="V611" s="313"/>
      <c r="W611" s="313"/>
      <c r="X611" s="313">
        <v>0</v>
      </c>
      <c r="Y611" s="313">
        <v>500000000</v>
      </c>
      <c r="Z611" s="313"/>
      <c r="AA611" s="313" t="s">
        <v>1029</v>
      </c>
    </row>
    <row r="612" spans="1:27" ht="15" customHeight="1">
      <c r="A612" s="313" t="s">
        <v>307</v>
      </c>
      <c r="B612" s="313" t="s">
        <v>270</v>
      </c>
      <c r="C612" s="313" t="s">
        <v>7</v>
      </c>
      <c r="D612" s="313" t="s">
        <v>337</v>
      </c>
      <c r="E612" s="313" t="s">
        <v>13</v>
      </c>
      <c r="F612" s="313" t="s">
        <v>11</v>
      </c>
      <c r="G612" s="313"/>
      <c r="H612" s="313"/>
      <c r="I612" s="313"/>
      <c r="J612" s="313"/>
      <c r="K612" s="313"/>
      <c r="L612" s="313"/>
      <c r="M612" s="313"/>
      <c r="N612" s="313"/>
      <c r="O612" s="313"/>
      <c r="P612" s="313"/>
      <c r="Q612" s="313"/>
      <c r="R612" s="313">
        <v>41.9</v>
      </c>
      <c r="S612" s="313"/>
      <c r="T612" s="313"/>
      <c r="U612" s="313"/>
      <c r="V612" s="313"/>
      <c r="W612" s="313"/>
      <c r="X612" s="313">
        <v>0</v>
      </c>
      <c r="Y612" s="313">
        <v>500000000</v>
      </c>
      <c r="Z612" s="313"/>
      <c r="AA612" s="313" t="s">
        <v>1029</v>
      </c>
    </row>
    <row r="613" spans="1:27" ht="15" customHeight="1">
      <c r="A613" s="313" t="s">
        <v>307</v>
      </c>
      <c r="B613" s="313" t="s">
        <v>279</v>
      </c>
      <c r="C613" s="313" t="s">
        <v>7</v>
      </c>
      <c r="D613" s="313" t="s">
        <v>337</v>
      </c>
      <c r="E613" s="313" t="s">
        <v>13</v>
      </c>
      <c r="F613" s="313" t="s">
        <v>11</v>
      </c>
      <c r="G613" s="313"/>
      <c r="H613" s="313"/>
      <c r="I613" s="313"/>
      <c r="J613" s="313"/>
      <c r="K613" s="313"/>
      <c r="L613" s="313"/>
      <c r="M613" s="313"/>
      <c r="N613" s="313"/>
      <c r="O613" s="313"/>
      <c r="P613" s="313"/>
      <c r="Q613" s="313"/>
      <c r="R613" s="313">
        <v>48.4</v>
      </c>
      <c r="S613" s="313"/>
      <c r="T613" s="313"/>
      <c r="U613" s="313"/>
      <c r="V613" s="313"/>
      <c r="W613" s="313"/>
      <c r="X613" s="313">
        <v>0</v>
      </c>
      <c r="Y613" s="313">
        <v>500000000</v>
      </c>
      <c r="Z613" s="313"/>
      <c r="AA613" s="313" t="s">
        <v>1029</v>
      </c>
    </row>
    <row r="614" spans="1:27" ht="15" customHeight="1">
      <c r="A614" s="313" t="s">
        <v>307</v>
      </c>
      <c r="B614" s="313" t="s">
        <v>283</v>
      </c>
      <c r="C614" s="313" t="s">
        <v>7</v>
      </c>
      <c r="D614" s="313" t="s">
        <v>337</v>
      </c>
      <c r="E614" s="313" t="s">
        <v>13</v>
      </c>
      <c r="F614" s="313" t="s">
        <v>11</v>
      </c>
      <c r="G614" s="313"/>
      <c r="H614" s="313"/>
      <c r="I614" s="313"/>
      <c r="J614" s="313"/>
      <c r="K614" s="313"/>
      <c r="L614" s="313"/>
      <c r="M614" s="313"/>
      <c r="N614" s="313"/>
      <c r="O614" s="313"/>
      <c r="P614" s="313"/>
      <c r="Q614" s="313"/>
      <c r="R614" s="313">
        <v>25.2</v>
      </c>
      <c r="S614" s="313"/>
      <c r="T614" s="313"/>
      <c r="U614" s="313"/>
      <c r="V614" s="313"/>
      <c r="W614" s="313"/>
      <c r="X614" s="313">
        <v>0</v>
      </c>
      <c r="Y614" s="313">
        <v>500000000</v>
      </c>
      <c r="Z614" s="313"/>
      <c r="AA614" s="313" t="s">
        <v>1029</v>
      </c>
    </row>
    <row r="615" spans="1:27" ht="15" customHeight="1">
      <c r="A615" s="313" t="s">
        <v>307</v>
      </c>
      <c r="B615" s="313" t="s">
        <v>261</v>
      </c>
      <c r="C615" s="313" t="s">
        <v>7</v>
      </c>
      <c r="D615" s="313" t="s">
        <v>337</v>
      </c>
      <c r="E615" s="313" t="s">
        <v>13</v>
      </c>
      <c r="F615" s="313" t="s">
        <v>11</v>
      </c>
      <c r="G615" s="313"/>
      <c r="H615" s="313"/>
      <c r="I615" s="313"/>
      <c r="J615" s="313"/>
      <c r="K615" s="313"/>
      <c r="L615" s="313"/>
      <c r="M615" s="313"/>
      <c r="N615" s="313"/>
      <c r="O615" s="313"/>
      <c r="P615" s="313"/>
      <c r="Q615" s="313"/>
      <c r="R615" s="313">
        <v>195</v>
      </c>
      <c r="S615" s="313">
        <v>0</v>
      </c>
      <c r="T615" s="313">
        <v>429</v>
      </c>
      <c r="U615" s="313"/>
      <c r="V615" s="313"/>
      <c r="W615" s="313"/>
      <c r="X615" s="313">
        <v>0</v>
      </c>
      <c r="Y615" s="313">
        <v>500000000</v>
      </c>
      <c r="Z615" s="313"/>
      <c r="AA615" s="313" t="s">
        <v>1030</v>
      </c>
    </row>
    <row r="616" spans="1:27" ht="15" customHeight="1">
      <c r="A616" s="313" t="s">
        <v>307</v>
      </c>
      <c r="B616" s="313" t="s">
        <v>266</v>
      </c>
      <c r="C616" s="313" t="s">
        <v>7</v>
      </c>
      <c r="D616" s="313" t="s">
        <v>337</v>
      </c>
      <c r="E616" s="313" t="s">
        <v>13</v>
      </c>
      <c r="F616" s="313" t="s">
        <v>11</v>
      </c>
      <c r="G616" s="313"/>
      <c r="H616" s="313"/>
      <c r="I616" s="313"/>
      <c r="J616" s="313"/>
      <c r="K616" s="313"/>
      <c r="L616" s="313"/>
      <c r="M616" s="313"/>
      <c r="N616" s="313"/>
      <c r="O616" s="313"/>
      <c r="P616" s="313"/>
      <c r="Q616" s="313"/>
      <c r="R616" s="313">
        <v>234</v>
      </c>
      <c r="S616" s="313">
        <v>0</v>
      </c>
      <c r="T616" s="313">
        <v>429</v>
      </c>
      <c r="U616" s="313"/>
      <c r="V616" s="313"/>
      <c r="W616" s="313"/>
      <c r="X616" s="313">
        <v>0</v>
      </c>
      <c r="Y616" s="313">
        <v>500000000</v>
      </c>
      <c r="Z616" s="313"/>
      <c r="AA616" s="313" t="s">
        <v>1030</v>
      </c>
    </row>
    <row r="617" spans="1:27" ht="15" customHeight="1">
      <c r="A617" s="313" t="s">
        <v>307</v>
      </c>
      <c r="B617" s="313" t="s">
        <v>275</v>
      </c>
      <c r="C617" s="313" t="s">
        <v>7</v>
      </c>
      <c r="D617" s="313" t="s">
        <v>337</v>
      </c>
      <c r="E617" s="313" t="s">
        <v>13</v>
      </c>
      <c r="F617" s="313" t="s">
        <v>11</v>
      </c>
      <c r="G617" s="313"/>
      <c r="H617" s="313"/>
      <c r="I617" s="313"/>
      <c r="J617" s="313"/>
      <c r="K617" s="313"/>
      <c r="L617" s="313"/>
      <c r="M617" s="313"/>
      <c r="N617" s="313"/>
      <c r="O617" s="313"/>
      <c r="P617" s="313"/>
      <c r="Q617" s="313"/>
      <c r="R617" s="313">
        <v>14</v>
      </c>
      <c r="S617" s="313">
        <v>0</v>
      </c>
      <c r="T617" s="313">
        <v>41.9</v>
      </c>
      <c r="U617" s="313"/>
      <c r="V617" s="313"/>
      <c r="W617" s="313"/>
      <c r="X617" s="313">
        <v>0</v>
      </c>
      <c r="Y617" s="313">
        <v>500000000</v>
      </c>
      <c r="Z617" s="313"/>
      <c r="AA617" s="313" t="s">
        <v>1030</v>
      </c>
    </row>
    <row r="618" spans="1:27" ht="15" customHeight="1">
      <c r="A618" s="313" t="s">
        <v>307</v>
      </c>
      <c r="B618" s="313" t="s">
        <v>273</v>
      </c>
      <c r="C618" s="313" t="s">
        <v>7</v>
      </c>
      <c r="D618" s="313" t="s">
        <v>337</v>
      </c>
      <c r="E618" s="313" t="s">
        <v>13</v>
      </c>
      <c r="F618" s="313" t="s">
        <v>11</v>
      </c>
      <c r="G618" s="313"/>
      <c r="H618" s="313"/>
      <c r="I618" s="313"/>
      <c r="J618" s="313"/>
      <c r="K618" s="313"/>
      <c r="L618" s="313"/>
      <c r="M618" s="313"/>
      <c r="N618" s="313"/>
      <c r="O618" s="313"/>
      <c r="P618" s="313"/>
      <c r="Q618" s="313"/>
      <c r="R618" s="313">
        <v>14</v>
      </c>
      <c r="S618" s="313">
        <v>0</v>
      </c>
      <c r="T618" s="313">
        <v>41.9</v>
      </c>
      <c r="U618" s="313"/>
      <c r="V618" s="313"/>
      <c r="W618" s="313"/>
      <c r="X618" s="313">
        <v>0</v>
      </c>
      <c r="Y618" s="313">
        <v>500000000</v>
      </c>
      <c r="Z618" s="313"/>
      <c r="AA618" s="313" t="s">
        <v>1030</v>
      </c>
    </row>
    <row r="619" spans="1:27" ht="15" customHeight="1">
      <c r="A619" s="313" t="s">
        <v>307</v>
      </c>
      <c r="B619" s="313" t="s">
        <v>260</v>
      </c>
      <c r="C619" s="313" t="s">
        <v>7</v>
      </c>
      <c r="D619" s="313" t="s">
        <v>337</v>
      </c>
      <c r="E619" s="313" t="s">
        <v>13</v>
      </c>
      <c r="F619" s="313" t="s">
        <v>11</v>
      </c>
      <c r="G619" s="313"/>
      <c r="H619" s="313"/>
      <c r="I619" s="313"/>
      <c r="J619" s="313"/>
      <c r="K619" s="313"/>
      <c r="L619" s="313"/>
      <c r="M619" s="313"/>
      <c r="N619" s="313"/>
      <c r="O619" s="313"/>
      <c r="P619" s="313"/>
      <c r="Q619" s="313"/>
      <c r="R619" s="313">
        <v>195</v>
      </c>
      <c r="S619" s="313">
        <v>0</v>
      </c>
      <c r="T619" s="313">
        <v>429</v>
      </c>
      <c r="U619" s="313"/>
      <c r="V619" s="313"/>
      <c r="W619" s="313"/>
      <c r="X619" s="313">
        <v>0</v>
      </c>
      <c r="Y619" s="313">
        <v>500000000</v>
      </c>
      <c r="Z619" s="313"/>
      <c r="AA619" s="313" t="s">
        <v>1030</v>
      </c>
    </row>
    <row r="620" spans="1:27" ht="15" customHeight="1">
      <c r="A620" s="313" t="s">
        <v>307</v>
      </c>
      <c r="B620" s="313" t="s">
        <v>265</v>
      </c>
      <c r="C620" s="313" t="s">
        <v>7</v>
      </c>
      <c r="D620" s="313" t="s">
        <v>337</v>
      </c>
      <c r="E620" s="313" t="s">
        <v>13</v>
      </c>
      <c r="F620" s="313" t="s">
        <v>11</v>
      </c>
      <c r="G620" s="313"/>
      <c r="H620" s="313"/>
      <c r="I620" s="313"/>
      <c r="J620" s="313"/>
      <c r="K620" s="313"/>
      <c r="L620" s="313"/>
      <c r="M620" s="313"/>
      <c r="N620" s="313"/>
      <c r="O620" s="313"/>
      <c r="P620" s="313"/>
      <c r="Q620" s="313"/>
      <c r="R620" s="313">
        <v>234</v>
      </c>
      <c r="S620" s="313">
        <v>0</v>
      </c>
      <c r="T620" s="313">
        <v>429</v>
      </c>
      <c r="U620" s="313"/>
      <c r="V620" s="313"/>
      <c r="W620" s="313"/>
      <c r="X620" s="313">
        <v>0</v>
      </c>
      <c r="Y620" s="313">
        <v>500000000</v>
      </c>
      <c r="Z620" s="313"/>
      <c r="AA620" s="313" t="s">
        <v>1030</v>
      </c>
    </row>
    <row r="621" spans="1:27" ht="15" customHeight="1">
      <c r="A621" s="313" t="s">
        <v>307</v>
      </c>
      <c r="B621" s="313" t="s">
        <v>263</v>
      </c>
      <c r="C621" s="313" t="s">
        <v>7</v>
      </c>
      <c r="D621" s="313" t="s">
        <v>337</v>
      </c>
      <c r="E621" s="313" t="s">
        <v>13</v>
      </c>
      <c r="F621" s="313" t="s">
        <v>11</v>
      </c>
      <c r="G621" s="313"/>
      <c r="H621" s="313"/>
      <c r="I621" s="313"/>
      <c r="J621" s="313"/>
      <c r="K621" s="313"/>
      <c r="L621" s="313"/>
      <c r="M621" s="313"/>
      <c r="N621" s="313"/>
      <c r="O621" s="313"/>
      <c r="P621" s="313"/>
      <c r="Q621" s="313"/>
      <c r="R621" s="313">
        <v>195</v>
      </c>
      <c r="S621" s="313">
        <v>0</v>
      </c>
      <c r="T621" s="313">
        <v>429</v>
      </c>
      <c r="U621" s="313"/>
      <c r="V621" s="313"/>
      <c r="W621" s="313"/>
      <c r="X621" s="313">
        <v>0</v>
      </c>
      <c r="Y621" s="313">
        <v>500000000</v>
      </c>
      <c r="Z621" s="313"/>
      <c r="AA621" s="313" t="s">
        <v>1030</v>
      </c>
    </row>
    <row r="622" spans="1:27" ht="15" customHeight="1">
      <c r="A622" s="313" t="s">
        <v>307</v>
      </c>
      <c r="B622" s="313" t="s">
        <v>272</v>
      </c>
      <c r="C622" s="313" t="s">
        <v>7</v>
      </c>
      <c r="D622" s="313" t="s">
        <v>337</v>
      </c>
      <c r="E622" s="313" t="s">
        <v>13</v>
      </c>
      <c r="F622" s="313" t="s">
        <v>11</v>
      </c>
      <c r="G622" s="313"/>
      <c r="H622" s="313"/>
      <c r="I622" s="313"/>
      <c r="J622" s="313"/>
      <c r="K622" s="313"/>
      <c r="L622" s="313"/>
      <c r="M622" s="313"/>
      <c r="N622" s="313"/>
      <c r="O622" s="313"/>
      <c r="P622" s="313"/>
      <c r="Q622" s="313"/>
      <c r="R622" s="313">
        <v>14</v>
      </c>
      <c r="S622" s="313">
        <v>0</v>
      </c>
      <c r="T622" s="313">
        <v>41.9</v>
      </c>
      <c r="U622" s="313"/>
      <c r="V622" s="313"/>
      <c r="W622" s="313"/>
      <c r="X622" s="313">
        <v>0</v>
      </c>
      <c r="Y622" s="313">
        <v>500000000</v>
      </c>
      <c r="Z622" s="313"/>
      <c r="AA622" s="313" t="s">
        <v>1030</v>
      </c>
    </row>
    <row r="623" spans="1:27" ht="15" customHeight="1">
      <c r="A623" s="313" t="s">
        <v>307</v>
      </c>
      <c r="B623" s="313" t="s">
        <v>274</v>
      </c>
      <c r="C623" s="313" t="s">
        <v>7</v>
      </c>
      <c r="D623" s="313" t="s">
        <v>337</v>
      </c>
      <c r="E623" s="313" t="s">
        <v>13</v>
      </c>
      <c r="F623" s="313" t="s">
        <v>11</v>
      </c>
      <c r="G623" s="313"/>
      <c r="H623" s="313"/>
      <c r="I623" s="313"/>
      <c r="J623" s="313"/>
      <c r="K623" s="313"/>
      <c r="L623" s="313"/>
      <c r="M623" s="313"/>
      <c r="N623" s="313"/>
      <c r="O623" s="313"/>
      <c r="P623" s="313"/>
      <c r="Q623" s="313"/>
      <c r="R623" s="313">
        <v>14</v>
      </c>
      <c r="S623" s="313">
        <v>0</v>
      </c>
      <c r="T623" s="313">
        <v>41.9</v>
      </c>
      <c r="U623" s="313"/>
      <c r="V623" s="313"/>
      <c r="W623" s="313"/>
      <c r="X623" s="313">
        <v>0</v>
      </c>
      <c r="Y623" s="313">
        <v>500000000</v>
      </c>
      <c r="Z623" s="313"/>
      <c r="AA623" s="313" t="s">
        <v>1030</v>
      </c>
    </row>
    <row r="624" spans="1:27" ht="15" customHeight="1">
      <c r="A624" s="313" t="s">
        <v>307</v>
      </c>
      <c r="B624" s="313" t="s">
        <v>276</v>
      </c>
      <c r="C624" s="313" t="s">
        <v>7</v>
      </c>
      <c r="D624" s="313" t="s">
        <v>337</v>
      </c>
      <c r="E624" s="313" t="s">
        <v>13</v>
      </c>
      <c r="F624" s="313" t="s">
        <v>11</v>
      </c>
      <c r="G624" s="313"/>
      <c r="H624" s="313"/>
      <c r="I624" s="313"/>
      <c r="J624" s="313"/>
      <c r="K624" s="313"/>
      <c r="L624" s="313"/>
      <c r="M624" s="313"/>
      <c r="N624" s="313"/>
      <c r="O624" s="313"/>
      <c r="P624" s="313"/>
      <c r="Q624" s="313"/>
      <c r="R624" s="313">
        <v>14</v>
      </c>
      <c r="S624" s="313">
        <v>0</v>
      </c>
      <c r="T624" s="313">
        <v>41.9</v>
      </c>
      <c r="U624" s="313"/>
      <c r="V624" s="313"/>
      <c r="W624" s="313"/>
      <c r="X624" s="313">
        <v>0</v>
      </c>
      <c r="Y624" s="313">
        <v>500000000</v>
      </c>
      <c r="Z624" s="313"/>
      <c r="AA624" s="313" t="s">
        <v>1030</v>
      </c>
    </row>
    <row r="625" spans="1:27" ht="15" customHeight="1">
      <c r="A625" s="313" t="s">
        <v>307</v>
      </c>
      <c r="B625" s="313" t="s">
        <v>267</v>
      </c>
      <c r="C625" s="313" t="s">
        <v>7</v>
      </c>
      <c r="D625" s="313" t="s">
        <v>337</v>
      </c>
      <c r="E625" s="313" t="s">
        <v>13</v>
      </c>
      <c r="F625" s="313" t="s">
        <v>11</v>
      </c>
      <c r="G625" s="313"/>
      <c r="H625" s="313"/>
      <c r="I625" s="313"/>
      <c r="J625" s="313"/>
      <c r="K625" s="313"/>
      <c r="L625" s="313"/>
      <c r="M625" s="313"/>
      <c r="N625" s="313"/>
      <c r="O625" s="313"/>
      <c r="P625" s="313"/>
      <c r="Q625" s="313"/>
      <c r="R625" s="313">
        <v>117</v>
      </c>
      <c r="S625" s="313">
        <v>0</v>
      </c>
      <c r="T625" s="313">
        <v>429</v>
      </c>
      <c r="U625" s="313"/>
      <c r="V625" s="313"/>
      <c r="W625" s="313"/>
      <c r="X625" s="313">
        <v>0</v>
      </c>
      <c r="Y625" s="313">
        <v>500000000</v>
      </c>
      <c r="Z625" s="313"/>
      <c r="AA625" s="313" t="s">
        <v>1030</v>
      </c>
    </row>
    <row r="626" spans="1:27" ht="15" customHeight="1">
      <c r="A626" s="313" t="s">
        <v>307</v>
      </c>
      <c r="B626" s="313" t="s">
        <v>268</v>
      </c>
      <c r="C626" s="313" t="s">
        <v>7</v>
      </c>
      <c r="D626" s="313" t="s">
        <v>337</v>
      </c>
      <c r="E626" s="313" t="s">
        <v>13</v>
      </c>
      <c r="F626" s="313" t="s">
        <v>11</v>
      </c>
      <c r="G626" s="313"/>
      <c r="H626" s="313"/>
      <c r="I626" s="313"/>
      <c r="J626" s="313"/>
      <c r="K626" s="313"/>
      <c r="L626" s="313"/>
      <c r="M626" s="313"/>
      <c r="N626" s="313"/>
      <c r="O626" s="313"/>
      <c r="P626" s="313"/>
      <c r="Q626" s="313"/>
      <c r="R626" s="313">
        <v>117</v>
      </c>
      <c r="S626" s="313">
        <v>0</v>
      </c>
      <c r="T626" s="313">
        <v>429</v>
      </c>
      <c r="U626" s="313"/>
      <c r="V626" s="313"/>
      <c r="W626" s="313"/>
      <c r="X626" s="313">
        <v>0</v>
      </c>
      <c r="Y626" s="313">
        <v>500000000</v>
      </c>
      <c r="Z626" s="313"/>
      <c r="AA626" s="313" t="s">
        <v>1030</v>
      </c>
    </row>
    <row r="627" spans="1:27" ht="15" customHeight="1">
      <c r="A627" s="313" t="s">
        <v>307</v>
      </c>
      <c r="B627" s="313" t="s">
        <v>271</v>
      </c>
      <c r="C627" s="313" t="s">
        <v>7</v>
      </c>
      <c r="D627" s="313" t="s">
        <v>337</v>
      </c>
      <c r="E627" s="313" t="s">
        <v>13</v>
      </c>
      <c r="F627" s="313" t="s">
        <v>11</v>
      </c>
      <c r="G627" s="313"/>
      <c r="H627" s="313"/>
      <c r="I627" s="313"/>
      <c r="J627" s="313"/>
      <c r="K627" s="313"/>
      <c r="L627" s="313"/>
      <c r="M627" s="313"/>
      <c r="N627" s="313"/>
      <c r="O627" s="313"/>
      <c r="P627" s="313"/>
      <c r="Q627" s="313"/>
      <c r="R627" s="313">
        <v>14</v>
      </c>
      <c r="S627" s="313">
        <v>0</v>
      </c>
      <c r="T627" s="313">
        <v>41.9</v>
      </c>
      <c r="U627" s="313"/>
      <c r="V627" s="313"/>
      <c r="W627" s="313"/>
      <c r="X627" s="313">
        <v>0</v>
      </c>
      <c r="Y627" s="313">
        <v>500000000</v>
      </c>
      <c r="Z627" s="313"/>
      <c r="AA627" s="313" t="s">
        <v>1030</v>
      </c>
    </row>
    <row r="628" spans="1:27" ht="15" customHeight="1">
      <c r="A628" s="313" t="s">
        <v>308</v>
      </c>
      <c r="B628" s="313" t="s">
        <v>297</v>
      </c>
      <c r="C628" s="313" t="s">
        <v>7</v>
      </c>
      <c r="D628" s="313" t="s">
        <v>337</v>
      </c>
      <c r="E628" s="313" t="s">
        <v>13</v>
      </c>
      <c r="F628" s="313" t="s">
        <v>11</v>
      </c>
      <c r="G628" s="313"/>
      <c r="H628" s="313" t="s">
        <v>1000</v>
      </c>
      <c r="I628" s="313"/>
      <c r="J628" s="313"/>
      <c r="K628" s="313"/>
      <c r="L628" s="313" t="s">
        <v>1000</v>
      </c>
      <c r="M628" s="313"/>
      <c r="N628" s="313"/>
      <c r="O628" s="313"/>
      <c r="P628" s="313"/>
      <c r="Q628" s="313"/>
      <c r="R628" s="313">
        <v>145</v>
      </c>
      <c r="S628" s="313">
        <v>0</v>
      </c>
      <c r="T628" s="313">
        <v>364</v>
      </c>
      <c r="U628" s="313"/>
      <c r="V628" s="313"/>
      <c r="W628" s="313"/>
      <c r="X628" s="313">
        <v>0</v>
      </c>
      <c r="Y628" s="313">
        <v>500000000</v>
      </c>
      <c r="Z628" s="313"/>
      <c r="AA628" s="313" t="s">
        <v>1030</v>
      </c>
    </row>
    <row r="629" spans="1:27" ht="15" customHeight="1">
      <c r="A629" s="313" t="s">
        <v>308</v>
      </c>
      <c r="B629" s="313" t="s">
        <v>293</v>
      </c>
      <c r="C629" s="313" t="s">
        <v>7</v>
      </c>
      <c r="D629" s="313" t="s">
        <v>337</v>
      </c>
      <c r="E629" s="313" t="s">
        <v>13</v>
      </c>
      <c r="F629" s="313" t="s">
        <v>11</v>
      </c>
      <c r="G629" s="313"/>
      <c r="H629" s="313"/>
      <c r="I629" s="313"/>
      <c r="J629" s="313"/>
      <c r="K629" s="313"/>
      <c r="L629" s="313"/>
      <c r="M629" s="313"/>
      <c r="N629" s="313"/>
      <c r="O629" s="313"/>
      <c r="P629" s="313"/>
      <c r="Q629" s="313"/>
      <c r="R629" s="313">
        <v>145</v>
      </c>
      <c r="S629" s="313">
        <v>0</v>
      </c>
      <c r="T629" s="313">
        <v>364</v>
      </c>
      <c r="U629" s="313"/>
      <c r="V629" s="313"/>
      <c r="W629" s="313"/>
      <c r="X629" s="313">
        <v>0</v>
      </c>
      <c r="Y629" s="313">
        <v>500000000</v>
      </c>
      <c r="Z629" s="313"/>
      <c r="AA629" s="313" t="s">
        <v>1030</v>
      </c>
    </row>
    <row r="630" spans="1:27" ht="15" customHeight="1">
      <c r="A630" s="313" t="s">
        <v>308</v>
      </c>
      <c r="B630" s="313" t="s">
        <v>258</v>
      </c>
      <c r="C630" s="313" t="s">
        <v>7</v>
      </c>
      <c r="D630" s="313" t="s">
        <v>337</v>
      </c>
      <c r="E630" s="313" t="s">
        <v>13</v>
      </c>
      <c r="F630" s="313" t="s">
        <v>11</v>
      </c>
      <c r="G630" s="313"/>
      <c r="H630" s="313"/>
      <c r="I630" s="313"/>
      <c r="J630" s="313"/>
      <c r="K630" s="313"/>
      <c r="L630" s="313"/>
      <c r="M630" s="313"/>
      <c r="N630" s="313"/>
      <c r="O630" s="313"/>
      <c r="P630" s="313"/>
      <c r="Q630" s="313"/>
      <c r="R630" s="313">
        <v>48.4</v>
      </c>
      <c r="S630" s="313"/>
      <c r="T630" s="313"/>
      <c r="U630" s="313"/>
      <c r="V630" s="313"/>
      <c r="W630" s="313"/>
      <c r="X630" s="313">
        <v>0</v>
      </c>
      <c r="Y630" s="313">
        <v>500000000</v>
      </c>
      <c r="Z630" s="313"/>
      <c r="AA630" s="313" t="s">
        <v>1029</v>
      </c>
    </row>
    <row r="631" spans="1:27" ht="15" customHeight="1">
      <c r="A631" s="313" t="s">
        <v>308</v>
      </c>
      <c r="B631" s="313" t="s">
        <v>254</v>
      </c>
      <c r="C631" s="313" t="s">
        <v>7</v>
      </c>
      <c r="D631" s="313" t="s">
        <v>337</v>
      </c>
      <c r="E631" s="313" t="s">
        <v>13</v>
      </c>
      <c r="F631" s="313" t="s">
        <v>11</v>
      </c>
      <c r="G631" s="313"/>
      <c r="H631" s="313"/>
      <c r="I631" s="313"/>
      <c r="J631" s="313"/>
      <c r="K631" s="313"/>
      <c r="L631" s="313"/>
      <c r="M631" s="313"/>
      <c r="N631" s="313"/>
      <c r="O631" s="313"/>
      <c r="P631" s="313"/>
      <c r="Q631" s="313"/>
      <c r="R631" s="313">
        <v>48.4</v>
      </c>
      <c r="S631" s="313"/>
      <c r="T631" s="313"/>
      <c r="U631" s="313"/>
      <c r="V631" s="313"/>
      <c r="W631" s="313"/>
      <c r="X631" s="313">
        <v>0</v>
      </c>
      <c r="Y631" s="313">
        <v>500000000</v>
      </c>
      <c r="Z631" s="313"/>
      <c r="AA631" s="313" t="s">
        <v>1029</v>
      </c>
    </row>
    <row r="632" spans="1:27" ht="15" customHeight="1">
      <c r="A632" s="313" t="s">
        <v>308</v>
      </c>
      <c r="B632" s="313" t="s">
        <v>277</v>
      </c>
      <c r="C632" s="313" t="s">
        <v>7</v>
      </c>
      <c r="D632" s="313" t="s">
        <v>337</v>
      </c>
      <c r="E632" s="313" t="s">
        <v>13</v>
      </c>
      <c r="F632" s="313" t="s">
        <v>11</v>
      </c>
      <c r="G632" s="313"/>
      <c r="H632" s="313"/>
      <c r="I632" s="313"/>
      <c r="J632" s="313"/>
      <c r="K632" s="313"/>
      <c r="L632" s="313"/>
      <c r="M632" s="313"/>
      <c r="N632" s="313"/>
      <c r="O632" s="313"/>
      <c r="P632" s="313"/>
      <c r="Q632" s="313"/>
      <c r="R632" s="313">
        <v>48.4</v>
      </c>
      <c r="S632" s="313"/>
      <c r="T632" s="313"/>
      <c r="U632" s="313"/>
      <c r="V632" s="313"/>
      <c r="W632" s="313"/>
      <c r="X632" s="313">
        <v>0</v>
      </c>
      <c r="Y632" s="313">
        <v>500000000</v>
      </c>
      <c r="Z632" s="313"/>
      <c r="AA632" s="313" t="s">
        <v>1029</v>
      </c>
    </row>
    <row r="633" spans="1:27" ht="15" customHeight="1">
      <c r="A633" s="313" t="s">
        <v>308</v>
      </c>
      <c r="B633" s="313" t="s">
        <v>278</v>
      </c>
      <c r="C633" s="313" t="s">
        <v>7</v>
      </c>
      <c r="D633" s="313" t="s">
        <v>337</v>
      </c>
      <c r="E633" s="313" t="s">
        <v>13</v>
      </c>
      <c r="F633" s="313" t="s">
        <v>11</v>
      </c>
      <c r="G633" s="313"/>
      <c r="H633" s="313"/>
      <c r="I633" s="313"/>
      <c r="J633" s="313"/>
      <c r="K633" s="313"/>
      <c r="L633" s="313"/>
      <c r="M633" s="313"/>
      <c r="N633" s="313"/>
      <c r="O633" s="313"/>
      <c r="P633" s="313"/>
      <c r="Q633" s="313"/>
      <c r="R633" s="313">
        <v>48.4</v>
      </c>
      <c r="S633" s="313"/>
      <c r="T633" s="313"/>
      <c r="U633" s="313"/>
      <c r="V633" s="313"/>
      <c r="W633" s="313"/>
      <c r="X633" s="313">
        <v>0</v>
      </c>
      <c r="Y633" s="313">
        <v>500000000</v>
      </c>
      <c r="Z633" s="313"/>
      <c r="AA633" s="313" t="s">
        <v>1029</v>
      </c>
    </row>
    <row r="634" spans="1:27" ht="15" customHeight="1">
      <c r="A634" s="313" t="s">
        <v>308</v>
      </c>
      <c r="B634" s="313" t="s">
        <v>279</v>
      </c>
      <c r="C634" s="313" t="s">
        <v>7</v>
      </c>
      <c r="D634" s="313" t="s">
        <v>337</v>
      </c>
      <c r="E634" s="313" t="s">
        <v>13</v>
      </c>
      <c r="F634" s="313" t="s">
        <v>11</v>
      </c>
      <c r="G634" s="313"/>
      <c r="H634" s="313"/>
      <c r="I634" s="313"/>
      <c r="J634" s="313"/>
      <c r="K634" s="313"/>
      <c r="L634" s="313"/>
      <c r="M634" s="313"/>
      <c r="N634" s="313"/>
      <c r="O634" s="313"/>
      <c r="P634" s="313"/>
      <c r="Q634" s="313"/>
      <c r="R634" s="313">
        <v>48.4</v>
      </c>
      <c r="S634" s="313"/>
      <c r="T634" s="313"/>
      <c r="U634" s="313"/>
      <c r="V634" s="313"/>
      <c r="W634" s="313"/>
      <c r="X634" s="313">
        <v>0</v>
      </c>
      <c r="Y634" s="313">
        <v>500000000</v>
      </c>
      <c r="Z634" s="313"/>
      <c r="AA634" s="313" t="s">
        <v>1029</v>
      </c>
    </row>
    <row r="635" spans="1:27" ht="15" customHeight="1">
      <c r="A635" s="313" t="s">
        <v>308</v>
      </c>
      <c r="B635" s="313" t="s">
        <v>290</v>
      </c>
      <c r="C635" s="313" t="s">
        <v>7</v>
      </c>
      <c r="D635" s="313" t="s">
        <v>337</v>
      </c>
      <c r="E635" s="313" t="s">
        <v>13</v>
      </c>
      <c r="F635" s="313" t="s">
        <v>11</v>
      </c>
      <c r="G635" s="313"/>
      <c r="H635" s="313"/>
      <c r="I635" s="313"/>
      <c r="J635" s="313"/>
      <c r="K635" s="313"/>
      <c r="L635" s="313"/>
      <c r="M635" s="313"/>
      <c r="N635" s="313"/>
      <c r="O635" s="313"/>
      <c r="P635" s="313"/>
      <c r="Q635" s="313"/>
      <c r="R635" s="313">
        <v>5.3</v>
      </c>
      <c r="S635" s="313">
        <v>0</v>
      </c>
      <c r="T635" s="313">
        <v>22.4</v>
      </c>
      <c r="U635" s="313"/>
      <c r="V635" s="313"/>
      <c r="W635" s="313"/>
      <c r="X635" s="313">
        <v>0</v>
      </c>
      <c r="Y635" s="313">
        <v>500000000</v>
      </c>
      <c r="Z635" s="313"/>
      <c r="AA635" s="313" t="s">
        <v>1030</v>
      </c>
    </row>
    <row r="636" spans="1:27" ht="15" customHeight="1">
      <c r="A636" s="313" t="s">
        <v>308</v>
      </c>
      <c r="B636" s="313" t="s">
        <v>291</v>
      </c>
      <c r="C636" s="313" t="s">
        <v>7</v>
      </c>
      <c r="D636" s="313" t="s">
        <v>337</v>
      </c>
      <c r="E636" s="313" t="s">
        <v>13</v>
      </c>
      <c r="F636" s="313" t="s">
        <v>11</v>
      </c>
      <c r="G636" s="313"/>
      <c r="H636" s="313"/>
      <c r="I636" s="313"/>
      <c r="J636" s="313"/>
      <c r="K636" s="313"/>
      <c r="L636" s="313"/>
      <c r="M636" s="313"/>
      <c r="N636" s="313"/>
      <c r="O636" s="313"/>
      <c r="P636" s="313"/>
      <c r="Q636" s="313"/>
      <c r="R636" s="313">
        <v>18.3</v>
      </c>
      <c r="S636" s="313">
        <v>0</v>
      </c>
      <c r="T636" s="313">
        <v>67.099999999999994</v>
      </c>
      <c r="U636" s="313"/>
      <c r="V636" s="313"/>
      <c r="W636" s="313"/>
      <c r="X636" s="313">
        <v>0</v>
      </c>
      <c r="Y636" s="313">
        <v>500000000</v>
      </c>
      <c r="Z636" s="313"/>
      <c r="AA636" s="313" t="s">
        <v>1030</v>
      </c>
    </row>
    <row r="637" spans="1:27" ht="15" customHeight="1">
      <c r="A637" s="313" t="s">
        <v>308</v>
      </c>
      <c r="B637" s="313" t="s">
        <v>292</v>
      </c>
      <c r="C637" s="313" t="s">
        <v>7</v>
      </c>
      <c r="D637" s="313" t="s">
        <v>337</v>
      </c>
      <c r="E637" s="313" t="s">
        <v>13</v>
      </c>
      <c r="F637" s="313" t="s">
        <v>11</v>
      </c>
      <c r="G637" s="313"/>
      <c r="H637" s="313"/>
      <c r="I637" s="313"/>
      <c r="J637" s="313"/>
      <c r="K637" s="313"/>
      <c r="L637" s="313"/>
      <c r="M637" s="313"/>
      <c r="N637" s="313"/>
      <c r="O637" s="313"/>
      <c r="P637" s="313"/>
      <c r="Q637" s="313"/>
      <c r="R637" s="313">
        <v>14.8</v>
      </c>
      <c r="S637" s="313">
        <v>0</v>
      </c>
      <c r="T637" s="313">
        <v>55.9</v>
      </c>
      <c r="U637" s="313"/>
      <c r="V637" s="313"/>
      <c r="W637" s="313"/>
      <c r="X637" s="313">
        <v>0</v>
      </c>
      <c r="Y637" s="313">
        <v>500000000</v>
      </c>
      <c r="Z637" s="313"/>
      <c r="AA637" s="313" t="s">
        <v>1030</v>
      </c>
    </row>
    <row r="638" spans="1:27" ht="15" customHeight="1">
      <c r="A638" s="313" t="s">
        <v>308</v>
      </c>
      <c r="B638" s="313" t="s">
        <v>289</v>
      </c>
      <c r="C638" s="313" t="s">
        <v>7</v>
      </c>
      <c r="D638" s="313" t="s">
        <v>337</v>
      </c>
      <c r="E638" s="313" t="s">
        <v>13</v>
      </c>
      <c r="F638" s="313" t="s">
        <v>11</v>
      </c>
      <c r="G638" s="313"/>
      <c r="H638" s="313"/>
      <c r="I638" s="313"/>
      <c r="J638" s="313"/>
      <c r="K638" s="313"/>
      <c r="L638" s="313"/>
      <c r="M638" s="313"/>
      <c r="N638" s="313"/>
      <c r="O638" s="313"/>
      <c r="P638" s="313"/>
      <c r="Q638" s="313"/>
      <c r="R638" s="313">
        <v>38.5</v>
      </c>
      <c r="S638" s="313">
        <v>0</v>
      </c>
      <c r="T638" s="313">
        <v>67.099999999999994</v>
      </c>
      <c r="U638" s="313"/>
      <c r="V638" s="313"/>
      <c r="W638" s="313"/>
      <c r="X638" s="313">
        <v>0</v>
      </c>
      <c r="Y638" s="313">
        <v>500000000</v>
      </c>
      <c r="Z638" s="313"/>
      <c r="AA638" s="313" t="s">
        <v>1030</v>
      </c>
    </row>
    <row r="639" spans="1:27" ht="15" customHeight="1">
      <c r="A639" s="313" t="s">
        <v>308</v>
      </c>
      <c r="B639" s="313" t="s">
        <v>285</v>
      </c>
      <c r="C639" s="313" t="s">
        <v>7</v>
      </c>
      <c r="D639" s="313" t="s">
        <v>337</v>
      </c>
      <c r="E639" s="313" t="s">
        <v>13</v>
      </c>
      <c r="F639" s="313" t="s">
        <v>11</v>
      </c>
      <c r="G639" s="313"/>
      <c r="H639" s="313"/>
      <c r="I639" s="313"/>
      <c r="J639" s="313"/>
      <c r="K639" s="313"/>
      <c r="L639" s="313"/>
      <c r="M639" s="313"/>
      <c r="N639" s="313"/>
      <c r="O639" s="313"/>
      <c r="P639" s="313"/>
      <c r="Q639" s="313"/>
      <c r="R639" s="313">
        <v>38.5</v>
      </c>
      <c r="S639" s="313">
        <v>0</v>
      </c>
      <c r="T639" s="313">
        <v>67.099999999999994</v>
      </c>
      <c r="U639" s="313"/>
      <c r="V639" s="313"/>
      <c r="W639" s="313"/>
      <c r="X639" s="313">
        <v>0</v>
      </c>
      <c r="Y639" s="313">
        <v>500000000</v>
      </c>
      <c r="Z639" s="313"/>
      <c r="AA639" s="313" t="s">
        <v>1030</v>
      </c>
    </row>
    <row r="640" spans="1:27" ht="15" customHeight="1">
      <c r="A640" s="313" t="s">
        <v>308</v>
      </c>
      <c r="B640" s="313" t="s">
        <v>298</v>
      </c>
      <c r="C640" s="313" t="s">
        <v>7</v>
      </c>
      <c r="D640" s="313" t="s">
        <v>337</v>
      </c>
      <c r="E640" s="313" t="s">
        <v>13</v>
      </c>
      <c r="F640" s="313" t="s">
        <v>11</v>
      </c>
      <c r="G640" s="313"/>
      <c r="H640" s="313"/>
      <c r="I640" s="313"/>
      <c r="J640" s="313"/>
      <c r="K640" s="313"/>
      <c r="L640" s="313"/>
      <c r="M640" s="313"/>
      <c r="N640" s="313"/>
      <c r="O640" s="313"/>
      <c r="P640" s="313"/>
      <c r="Q640" s="313"/>
      <c r="R640" s="313">
        <v>21.9</v>
      </c>
      <c r="S640" s="313">
        <v>0</v>
      </c>
      <c r="T640" s="313">
        <v>64.2</v>
      </c>
      <c r="U640" s="313"/>
      <c r="V640" s="313"/>
      <c r="W640" s="313"/>
      <c r="X640" s="313">
        <v>0</v>
      </c>
      <c r="Y640" s="313">
        <v>500000000</v>
      </c>
      <c r="Z640" s="313"/>
      <c r="AA640" s="313" t="s">
        <v>1030</v>
      </c>
    </row>
    <row r="641" spans="1:27" ht="15" customHeight="1">
      <c r="A641" s="313" t="s">
        <v>308</v>
      </c>
      <c r="B641" s="313" t="s">
        <v>299</v>
      </c>
      <c r="C641" s="313" t="s">
        <v>7</v>
      </c>
      <c r="D641" s="313" t="s">
        <v>337</v>
      </c>
      <c r="E641" s="313" t="s">
        <v>13</v>
      </c>
      <c r="F641" s="313" t="s">
        <v>11</v>
      </c>
      <c r="G641" s="313"/>
      <c r="H641" s="313"/>
      <c r="I641" s="313"/>
      <c r="J641" s="313"/>
      <c r="K641" s="313"/>
      <c r="L641" s="313"/>
      <c r="M641" s="313"/>
      <c r="N641" s="313"/>
      <c r="O641" s="313"/>
      <c r="P641" s="313"/>
      <c r="Q641" s="313"/>
      <c r="R641" s="313">
        <v>123</v>
      </c>
      <c r="S641" s="313">
        <v>0</v>
      </c>
      <c r="T641" s="313">
        <v>364</v>
      </c>
      <c r="U641" s="313"/>
      <c r="V641" s="313"/>
      <c r="W641" s="313"/>
      <c r="X641" s="313">
        <v>0</v>
      </c>
      <c r="Y641" s="313">
        <v>500000000</v>
      </c>
      <c r="Z641" s="313"/>
      <c r="AA641" s="313" t="s">
        <v>1030</v>
      </c>
    </row>
    <row r="642" spans="1:27" ht="15" customHeight="1">
      <c r="A642" s="313" t="s">
        <v>309</v>
      </c>
      <c r="B642" s="313" t="s">
        <v>297</v>
      </c>
      <c r="C642" s="313" t="s">
        <v>7</v>
      </c>
      <c r="D642" s="313" t="s">
        <v>337</v>
      </c>
      <c r="E642" s="313" t="s">
        <v>13</v>
      </c>
      <c r="F642" s="313" t="s">
        <v>11</v>
      </c>
      <c r="G642" s="313"/>
      <c r="H642" s="313" t="s">
        <v>1000</v>
      </c>
      <c r="I642" s="313"/>
      <c r="J642" s="313"/>
      <c r="K642" s="313"/>
      <c r="L642" s="313" t="s">
        <v>1000</v>
      </c>
      <c r="M642" s="313"/>
      <c r="N642" s="313"/>
      <c r="O642" s="313"/>
      <c r="P642" s="313"/>
      <c r="Q642" s="313"/>
      <c r="R642" s="313">
        <v>139</v>
      </c>
      <c r="S642" s="313">
        <v>0</v>
      </c>
      <c r="T642" s="313">
        <v>364</v>
      </c>
      <c r="U642" s="313"/>
      <c r="V642" s="313"/>
      <c r="W642" s="313"/>
      <c r="X642" s="313">
        <v>0</v>
      </c>
      <c r="Y642" s="313">
        <v>500000000</v>
      </c>
      <c r="Z642" s="313"/>
      <c r="AA642" s="313" t="s">
        <v>1030</v>
      </c>
    </row>
    <row r="643" spans="1:27" ht="15" customHeight="1">
      <c r="A643" s="313" t="s">
        <v>309</v>
      </c>
      <c r="B643" s="313" t="s">
        <v>293</v>
      </c>
      <c r="C643" s="313" t="s">
        <v>7</v>
      </c>
      <c r="D643" s="313" t="s">
        <v>337</v>
      </c>
      <c r="E643" s="313" t="s">
        <v>13</v>
      </c>
      <c r="F643" s="313" t="s">
        <v>11</v>
      </c>
      <c r="G643" s="313"/>
      <c r="H643" s="313"/>
      <c r="I643" s="313"/>
      <c r="J643" s="313"/>
      <c r="K643" s="313"/>
      <c r="L643" s="313"/>
      <c r="M643" s="313"/>
      <c r="N643" s="313"/>
      <c r="O643" s="313"/>
      <c r="P643" s="313"/>
      <c r="Q643" s="313"/>
      <c r="R643" s="313">
        <v>139</v>
      </c>
      <c r="S643" s="313">
        <v>0</v>
      </c>
      <c r="T643" s="313">
        <v>364</v>
      </c>
      <c r="U643" s="313"/>
      <c r="V643" s="313"/>
      <c r="W643" s="313"/>
      <c r="X643" s="313">
        <v>0</v>
      </c>
      <c r="Y643" s="313">
        <v>500000000</v>
      </c>
      <c r="Z643" s="313"/>
      <c r="AA643" s="313" t="s">
        <v>1030</v>
      </c>
    </row>
    <row r="644" spans="1:27" ht="15" customHeight="1">
      <c r="A644" s="313" t="s">
        <v>309</v>
      </c>
      <c r="B644" s="313" t="s">
        <v>258</v>
      </c>
      <c r="C644" s="313" t="s">
        <v>7</v>
      </c>
      <c r="D644" s="313" t="s">
        <v>337</v>
      </c>
      <c r="E644" s="313" t="s">
        <v>13</v>
      </c>
      <c r="F644" s="313" t="s">
        <v>11</v>
      </c>
      <c r="G644" s="313"/>
      <c r="H644" s="313"/>
      <c r="I644" s="313"/>
      <c r="J644" s="313"/>
      <c r="K644" s="313"/>
      <c r="L644" s="313"/>
      <c r="M644" s="313"/>
      <c r="N644" s="313"/>
      <c r="O644" s="313"/>
      <c r="P644" s="313"/>
      <c r="Q644" s="313"/>
      <c r="R644" s="313">
        <v>41.9</v>
      </c>
      <c r="S644" s="313"/>
      <c r="T644" s="313"/>
      <c r="U644" s="313"/>
      <c r="V644" s="313"/>
      <c r="W644" s="313"/>
      <c r="X644" s="313">
        <v>0</v>
      </c>
      <c r="Y644" s="313">
        <v>500000000</v>
      </c>
      <c r="Z644" s="313"/>
      <c r="AA644" s="313" t="s">
        <v>1029</v>
      </c>
    </row>
    <row r="645" spans="1:27" ht="15" customHeight="1">
      <c r="A645" s="313" t="s">
        <v>309</v>
      </c>
      <c r="B645" s="313" t="s">
        <v>254</v>
      </c>
      <c r="C645" s="313" t="s">
        <v>7</v>
      </c>
      <c r="D645" s="313" t="s">
        <v>337</v>
      </c>
      <c r="E645" s="313" t="s">
        <v>13</v>
      </c>
      <c r="F645" s="313" t="s">
        <v>11</v>
      </c>
      <c r="G645" s="313"/>
      <c r="H645" s="313"/>
      <c r="I645" s="313"/>
      <c r="J645" s="313"/>
      <c r="K645" s="313"/>
      <c r="L645" s="313"/>
      <c r="M645" s="313"/>
      <c r="N645" s="313"/>
      <c r="O645" s="313"/>
      <c r="P645" s="313"/>
      <c r="Q645" s="313"/>
      <c r="R645" s="313">
        <v>41.9</v>
      </c>
      <c r="S645" s="313"/>
      <c r="T645" s="313"/>
      <c r="U645" s="313"/>
      <c r="V645" s="313"/>
      <c r="W645" s="313"/>
      <c r="X645" s="313">
        <v>0</v>
      </c>
      <c r="Y645" s="313">
        <v>500000000</v>
      </c>
      <c r="Z645" s="313"/>
      <c r="AA645" s="313" t="s">
        <v>1029</v>
      </c>
    </row>
    <row r="646" spans="1:27" ht="15" customHeight="1">
      <c r="A646" s="313" t="s">
        <v>309</v>
      </c>
      <c r="B646" s="313" t="s">
        <v>269</v>
      </c>
      <c r="C646" s="313" t="s">
        <v>7</v>
      </c>
      <c r="D646" s="313" t="s">
        <v>337</v>
      </c>
      <c r="E646" s="313" t="s">
        <v>13</v>
      </c>
      <c r="F646" s="313" t="s">
        <v>11</v>
      </c>
      <c r="G646" s="313"/>
      <c r="H646" s="313"/>
      <c r="I646" s="313"/>
      <c r="J646" s="313"/>
      <c r="K646" s="313"/>
      <c r="L646" s="313"/>
      <c r="M646" s="313"/>
      <c r="N646" s="313"/>
      <c r="O646" s="313"/>
      <c r="P646" s="313"/>
      <c r="Q646" s="313"/>
      <c r="R646" s="313">
        <v>41.9</v>
      </c>
      <c r="S646" s="313"/>
      <c r="T646" s="313"/>
      <c r="U646" s="313"/>
      <c r="V646" s="313"/>
      <c r="W646" s="313"/>
      <c r="X646" s="313">
        <v>0</v>
      </c>
      <c r="Y646" s="313">
        <v>500000000</v>
      </c>
      <c r="Z646" s="313"/>
      <c r="AA646" s="313" t="s">
        <v>1029</v>
      </c>
    </row>
    <row r="647" spans="1:27" ht="15" customHeight="1">
      <c r="A647" s="313" t="s">
        <v>309</v>
      </c>
      <c r="B647" s="313" t="s">
        <v>275</v>
      </c>
      <c r="C647" s="313" t="s">
        <v>7</v>
      </c>
      <c r="D647" s="313" t="s">
        <v>337</v>
      </c>
      <c r="E647" s="313" t="s">
        <v>13</v>
      </c>
      <c r="F647" s="313" t="s">
        <v>11</v>
      </c>
      <c r="G647" s="313"/>
      <c r="H647" s="313"/>
      <c r="I647" s="313"/>
      <c r="J647" s="313"/>
      <c r="K647" s="313"/>
      <c r="L647" s="313"/>
      <c r="M647" s="313"/>
      <c r="N647" s="313"/>
      <c r="O647" s="313"/>
      <c r="P647" s="313"/>
      <c r="Q647" s="313"/>
      <c r="R647" s="313">
        <v>14</v>
      </c>
      <c r="S647" s="313">
        <v>0</v>
      </c>
      <c r="T647" s="313">
        <v>41.9</v>
      </c>
      <c r="U647" s="313"/>
      <c r="V647" s="313"/>
      <c r="W647" s="313"/>
      <c r="X647" s="313">
        <v>0</v>
      </c>
      <c r="Y647" s="313">
        <v>500000000</v>
      </c>
      <c r="Z647" s="313"/>
      <c r="AA647" s="313" t="s">
        <v>1030</v>
      </c>
    </row>
    <row r="648" spans="1:27" ht="15" customHeight="1">
      <c r="A648" s="313" t="s">
        <v>309</v>
      </c>
      <c r="B648" s="313" t="s">
        <v>273</v>
      </c>
      <c r="C648" s="313" t="s">
        <v>7</v>
      </c>
      <c r="D648" s="313" t="s">
        <v>337</v>
      </c>
      <c r="E648" s="313" t="s">
        <v>13</v>
      </c>
      <c r="F648" s="313" t="s">
        <v>11</v>
      </c>
      <c r="G648" s="313"/>
      <c r="H648" s="313"/>
      <c r="I648" s="313"/>
      <c r="J648" s="313"/>
      <c r="K648" s="313"/>
      <c r="L648" s="313"/>
      <c r="M648" s="313"/>
      <c r="N648" s="313"/>
      <c r="O648" s="313"/>
      <c r="P648" s="313"/>
      <c r="Q648" s="313"/>
      <c r="R648" s="313">
        <v>14</v>
      </c>
      <c r="S648" s="313">
        <v>0</v>
      </c>
      <c r="T648" s="313">
        <v>41.9</v>
      </c>
      <c r="U648" s="313"/>
      <c r="V648" s="313"/>
      <c r="W648" s="313"/>
      <c r="X648" s="313">
        <v>0</v>
      </c>
      <c r="Y648" s="313">
        <v>500000000</v>
      </c>
      <c r="Z648" s="313"/>
      <c r="AA648" s="313" t="s">
        <v>1030</v>
      </c>
    </row>
    <row r="649" spans="1:27" ht="15" customHeight="1">
      <c r="A649" s="313" t="s">
        <v>309</v>
      </c>
      <c r="B649" s="313" t="s">
        <v>270</v>
      </c>
      <c r="C649" s="313" t="s">
        <v>7</v>
      </c>
      <c r="D649" s="313" t="s">
        <v>337</v>
      </c>
      <c r="E649" s="313" t="s">
        <v>13</v>
      </c>
      <c r="F649" s="313" t="s">
        <v>11</v>
      </c>
      <c r="G649" s="313"/>
      <c r="H649" s="313"/>
      <c r="I649" s="313"/>
      <c r="J649" s="313"/>
      <c r="K649" s="313"/>
      <c r="L649" s="313"/>
      <c r="M649" s="313"/>
      <c r="N649" s="313"/>
      <c r="O649" s="313"/>
      <c r="P649" s="313"/>
      <c r="Q649" s="313"/>
      <c r="R649" s="313">
        <v>41.9</v>
      </c>
      <c r="S649" s="313"/>
      <c r="T649" s="313"/>
      <c r="U649" s="313"/>
      <c r="V649" s="313"/>
      <c r="W649" s="313"/>
      <c r="X649" s="313">
        <v>0</v>
      </c>
      <c r="Y649" s="313">
        <v>500000000</v>
      </c>
      <c r="Z649" s="313"/>
      <c r="AA649" s="313" t="s">
        <v>1029</v>
      </c>
    </row>
    <row r="650" spans="1:27" ht="15" customHeight="1">
      <c r="A650" s="313" t="s">
        <v>309</v>
      </c>
      <c r="B650" s="313" t="s">
        <v>272</v>
      </c>
      <c r="C650" s="313" t="s">
        <v>7</v>
      </c>
      <c r="D650" s="313" t="s">
        <v>337</v>
      </c>
      <c r="E650" s="313" t="s">
        <v>13</v>
      </c>
      <c r="F650" s="313" t="s">
        <v>11</v>
      </c>
      <c r="G650" s="313"/>
      <c r="H650" s="313"/>
      <c r="I650" s="313"/>
      <c r="J650" s="313"/>
      <c r="K650" s="313"/>
      <c r="L650" s="313"/>
      <c r="M650" s="313"/>
      <c r="N650" s="313"/>
      <c r="O650" s="313"/>
      <c r="P650" s="313"/>
      <c r="Q650" s="313"/>
      <c r="R650" s="313">
        <v>14</v>
      </c>
      <c r="S650" s="313">
        <v>0</v>
      </c>
      <c r="T650" s="313">
        <v>41.9</v>
      </c>
      <c r="U650" s="313"/>
      <c r="V650" s="313"/>
      <c r="W650" s="313"/>
      <c r="X650" s="313">
        <v>0</v>
      </c>
      <c r="Y650" s="313">
        <v>500000000</v>
      </c>
      <c r="Z650" s="313"/>
      <c r="AA650" s="313" t="s">
        <v>1030</v>
      </c>
    </row>
    <row r="651" spans="1:27" ht="15" customHeight="1">
      <c r="A651" s="313" t="s">
        <v>309</v>
      </c>
      <c r="B651" s="313" t="s">
        <v>274</v>
      </c>
      <c r="C651" s="313" t="s">
        <v>7</v>
      </c>
      <c r="D651" s="313" t="s">
        <v>337</v>
      </c>
      <c r="E651" s="313" t="s">
        <v>13</v>
      </c>
      <c r="F651" s="313" t="s">
        <v>11</v>
      </c>
      <c r="G651" s="313"/>
      <c r="H651" s="313"/>
      <c r="I651" s="313"/>
      <c r="J651" s="313"/>
      <c r="K651" s="313"/>
      <c r="L651" s="313"/>
      <c r="M651" s="313"/>
      <c r="N651" s="313"/>
      <c r="O651" s="313"/>
      <c r="P651" s="313"/>
      <c r="Q651" s="313"/>
      <c r="R651" s="313">
        <v>14</v>
      </c>
      <c r="S651" s="313">
        <v>0</v>
      </c>
      <c r="T651" s="313">
        <v>41.9</v>
      </c>
      <c r="U651" s="313"/>
      <c r="V651" s="313"/>
      <c r="W651" s="313"/>
      <c r="X651" s="313">
        <v>0</v>
      </c>
      <c r="Y651" s="313">
        <v>500000000</v>
      </c>
      <c r="Z651" s="313"/>
      <c r="AA651" s="313" t="s">
        <v>1030</v>
      </c>
    </row>
    <row r="652" spans="1:27" ht="15" customHeight="1">
      <c r="A652" s="313" t="s">
        <v>309</v>
      </c>
      <c r="B652" s="313" t="s">
        <v>276</v>
      </c>
      <c r="C652" s="313" t="s">
        <v>7</v>
      </c>
      <c r="D652" s="313" t="s">
        <v>337</v>
      </c>
      <c r="E652" s="313" t="s">
        <v>13</v>
      </c>
      <c r="F652" s="313" t="s">
        <v>11</v>
      </c>
      <c r="G652" s="313"/>
      <c r="H652" s="313"/>
      <c r="I652" s="313"/>
      <c r="J652" s="313"/>
      <c r="K652" s="313"/>
      <c r="L652" s="313"/>
      <c r="M652" s="313"/>
      <c r="N652" s="313"/>
      <c r="O652" s="313"/>
      <c r="P652" s="313"/>
      <c r="Q652" s="313"/>
      <c r="R652" s="313">
        <v>14</v>
      </c>
      <c r="S652" s="313">
        <v>0</v>
      </c>
      <c r="T652" s="313">
        <v>41.9</v>
      </c>
      <c r="U652" s="313"/>
      <c r="V652" s="313"/>
      <c r="W652" s="313"/>
      <c r="X652" s="313">
        <v>0</v>
      </c>
      <c r="Y652" s="313">
        <v>500000000</v>
      </c>
      <c r="Z652" s="313"/>
      <c r="AA652" s="313" t="s">
        <v>1030</v>
      </c>
    </row>
    <row r="653" spans="1:27" ht="15" customHeight="1">
      <c r="A653" s="313" t="s">
        <v>309</v>
      </c>
      <c r="B653" s="313" t="s">
        <v>271</v>
      </c>
      <c r="C653" s="313" t="s">
        <v>7</v>
      </c>
      <c r="D653" s="313" t="s">
        <v>337</v>
      </c>
      <c r="E653" s="313" t="s">
        <v>13</v>
      </c>
      <c r="F653" s="313" t="s">
        <v>11</v>
      </c>
      <c r="G653" s="313"/>
      <c r="H653" s="313"/>
      <c r="I653" s="313"/>
      <c r="J653" s="313"/>
      <c r="K653" s="313"/>
      <c r="L653" s="313"/>
      <c r="M653" s="313"/>
      <c r="N653" s="313"/>
      <c r="O653" s="313"/>
      <c r="P653" s="313"/>
      <c r="Q653" s="313"/>
      <c r="R653" s="313">
        <v>14</v>
      </c>
      <c r="S653" s="313">
        <v>0</v>
      </c>
      <c r="T653" s="313">
        <v>41.9</v>
      </c>
      <c r="U653" s="313"/>
      <c r="V653" s="313"/>
      <c r="W653" s="313"/>
      <c r="X653" s="313">
        <v>0</v>
      </c>
      <c r="Y653" s="313">
        <v>500000000</v>
      </c>
      <c r="Z653" s="313"/>
      <c r="AA653" s="313" t="s">
        <v>1030</v>
      </c>
    </row>
    <row r="654" spans="1:27" ht="15" customHeight="1">
      <c r="A654" s="313" t="s">
        <v>309</v>
      </c>
      <c r="B654" s="313" t="s">
        <v>290</v>
      </c>
      <c r="C654" s="313" t="s">
        <v>7</v>
      </c>
      <c r="D654" s="313" t="s">
        <v>337</v>
      </c>
      <c r="E654" s="313" t="s">
        <v>13</v>
      </c>
      <c r="F654" s="313" t="s">
        <v>11</v>
      </c>
      <c r="G654" s="313"/>
      <c r="H654" s="313"/>
      <c r="I654" s="313"/>
      <c r="J654" s="313"/>
      <c r="K654" s="313"/>
      <c r="L654" s="313"/>
      <c r="M654" s="313"/>
      <c r="N654" s="313"/>
      <c r="O654" s="313"/>
      <c r="P654" s="313"/>
      <c r="Q654" s="313"/>
      <c r="R654" s="313">
        <v>6.62</v>
      </c>
      <c r="S654" s="313">
        <v>0</v>
      </c>
      <c r="T654" s="313">
        <v>22.4</v>
      </c>
      <c r="U654" s="313"/>
      <c r="V654" s="313"/>
      <c r="W654" s="313"/>
      <c r="X654" s="313">
        <v>0</v>
      </c>
      <c r="Y654" s="313">
        <v>500000000</v>
      </c>
      <c r="Z654" s="313"/>
      <c r="AA654" s="313" t="s">
        <v>1030</v>
      </c>
    </row>
    <row r="655" spans="1:27" ht="15" customHeight="1">
      <c r="A655" s="313" t="s">
        <v>309</v>
      </c>
      <c r="B655" s="313" t="s">
        <v>291</v>
      </c>
      <c r="C655" s="313" t="s">
        <v>7</v>
      </c>
      <c r="D655" s="313" t="s">
        <v>337</v>
      </c>
      <c r="E655" s="313" t="s">
        <v>13</v>
      </c>
      <c r="F655" s="313" t="s">
        <v>11</v>
      </c>
      <c r="G655" s="313"/>
      <c r="H655" s="313"/>
      <c r="I655" s="313"/>
      <c r="J655" s="313"/>
      <c r="K655" s="313"/>
      <c r="L655" s="313"/>
      <c r="M655" s="313"/>
      <c r="N655" s="313"/>
      <c r="O655" s="313"/>
      <c r="P655" s="313"/>
      <c r="Q655" s="313"/>
      <c r="R655" s="313">
        <v>22.5</v>
      </c>
      <c r="S655" s="313">
        <v>0</v>
      </c>
      <c r="T655" s="313">
        <v>67.099999999999994</v>
      </c>
      <c r="U655" s="313"/>
      <c r="V655" s="313"/>
      <c r="W655" s="313"/>
      <c r="X655" s="313">
        <v>0</v>
      </c>
      <c r="Y655" s="313">
        <v>500000000</v>
      </c>
      <c r="Z655" s="313"/>
      <c r="AA655" s="313" t="s">
        <v>1030</v>
      </c>
    </row>
    <row r="656" spans="1:27" ht="15" customHeight="1">
      <c r="A656" s="313" t="s">
        <v>309</v>
      </c>
      <c r="B656" s="313" t="s">
        <v>292</v>
      </c>
      <c r="C656" s="313" t="s">
        <v>7</v>
      </c>
      <c r="D656" s="313" t="s">
        <v>337</v>
      </c>
      <c r="E656" s="313" t="s">
        <v>13</v>
      </c>
      <c r="F656" s="313" t="s">
        <v>11</v>
      </c>
      <c r="G656" s="313"/>
      <c r="H656" s="313"/>
      <c r="I656" s="313"/>
      <c r="J656" s="313"/>
      <c r="K656" s="313"/>
      <c r="L656" s="313"/>
      <c r="M656" s="313"/>
      <c r="N656" s="313"/>
      <c r="O656" s="313"/>
      <c r="P656" s="313"/>
      <c r="Q656" s="313"/>
      <c r="R656" s="313">
        <v>18.600000000000001</v>
      </c>
      <c r="S656" s="313">
        <v>0</v>
      </c>
      <c r="T656" s="313">
        <v>55.9</v>
      </c>
      <c r="U656" s="313"/>
      <c r="V656" s="313"/>
      <c r="W656" s="313"/>
      <c r="X656" s="313">
        <v>0</v>
      </c>
      <c r="Y656" s="313">
        <v>500000000</v>
      </c>
      <c r="Z656" s="313"/>
      <c r="AA656" s="313" t="s">
        <v>1030</v>
      </c>
    </row>
    <row r="657" spans="1:27" ht="15" customHeight="1">
      <c r="A657" s="313" t="s">
        <v>309</v>
      </c>
      <c r="B657" s="313" t="s">
        <v>289</v>
      </c>
      <c r="C657" s="313" t="s">
        <v>7</v>
      </c>
      <c r="D657" s="313" t="s">
        <v>337</v>
      </c>
      <c r="E657" s="313" t="s">
        <v>13</v>
      </c>
      <c r="F657" s="313" t="s">
        <v>11</v>
      </c>
      <c r="G657" s="313"/>
      <c r="H657" s="313"/>
      <c r="I657" s="313"/>
      <c r="J657" s="313"/>
      <c r="K657" s="313"/>
      <c r="L657" s="313"/>
      <c r="M657" s="313"/>
      <c r="N657" s="313"/>
      <c r="O657" s="313"/>
      <c r="P657" s="313"/>
      <c r="Q657" s="313"/>
      <c r="R657" s="313">
        <v>47.7</v>
      </c>
      <c r="S657" s="313">
        <v>0</v>
      </c>
      <c r="T657" s="313">
        <v>67.099999999999994</v>
      </c>
      <c r="U657" s="313"/>
      <c r="V657" s="313"/>
      <c r="W657" s="313"/>
      <c r="X657" s="313">
        <v>0</v>
      </c>
      <c r="Y657" s="313">
        <v>500000000</v>
      </c>
      <c r="Z657" s="313"/>
      <c r="AA657" s="313" t="s">
        <v>1030</v>
      </c>
    </row>
    <row r="658" spans="1:27" ht="15" customHeight="1">
      <c r="A658" s="313" t="s">
        <v>309</v>
      </c>
      <c r="B658" s="313" t="s">
        <v>285</v>
      </c>
      <c r="C658" s="313" t="s">
        <v>7</v>
      </c>
      <c r="D658" s="313" t="s">
        <v>337</v>
      </c>
      <c r="E658" s="313" t="s">
        <v>13</v>
      </c>
      <c r="F658" s="313" t="s">
        <v>11</v>
      </c>
      <c r="G658" s="313"/>
      <c r="H658" s="313"/>
      <c r="I658" s="313"/>
      <c r="J658" s="313"/>
      <c r="K658" s="313"/>
      <c r="L658" s="313"/>
      <c r="M658" s="313"/>
      <c r="N658" s="313"/>
      <c r="O658" s="313"/>
      <c r="P658" s="313"/>
      <c r="Q658" s="313"/>
      <c r="R658" s="313">
        <v>47.7</v>
      </c>
      <c r="S658" s="313">
        <v>0</v>
      </c>
      <c r="T658" s="313">
        <v>67.099999999999994</v>
      </c>
      <c r="U658" s="313"/>
      <c r="V658" s="313"/>
      <c r="W658" s="313"/>
      <c r="X658" s="313">
        <v>0</v>
      </c>
      <c r="Y658" s="313">
        <v>500000000</v>
      </c>
      <c r="Z658" s="313"/>
      <c r="AA658" s="313" t="s">
        <v>1030</v>
      </c>
    </row>
    <row r="659" spans="1:27" ht="15" customHeight="1">
      <c r="A659" s="313" t="s">
        <v>309</v>
      </c>
      <c r="B659" s="313" t="s">
        <v>298</v>
      </c>
      <c r="C659" s="313" t="s">
        <v>7</v>
      </c>
      <c r="D659" s="313" t="s">
        <v>337</v>
      </c>
      <c r="E659" s="313" t="s">
        <v>13</v>
      </c>
      <c r="F659" s="313" t="s">
        <v>11</v>
      </c>
      <c r="G659" s="313"/>
      <c r="H659" s="313"/>
      <c r="I659" s="313"/>
      <c r="J659" s="313"/>
      <c r="K659" s="313"/>
      <c r="L659" s="313"/>
      <c r="M659" s="313"/>
      <c r="N659" s="313"/>
      <c r="O659" s="313"/>
      <c r="P659" s="313"/>
      <c r="Q659" s="313"/>
      <c r="R659" s="313">
        <v>18.899999999999999</v>
      </c>
      <c r="S659" s="313">
        <v>0</v>
      </c>
      <c r="T659" s="313">
        <v>64.2</v>
      </c>
      <c r="U659" s="313"/>
      <c r="V659" s="313"/>
      <c r="W659" s="313"/>
      <c r="X659" s="313">
        <v>0</v>
      </c>
      <c r="Y659" s="313">
        <v>500000000</v>
      </c>
      <c r="Z659" s="313"/>
      <c r="AA659" s="313" t="s">
        <v>1030</v>
      </c>
    </row>
    <row r="660" spans="1:27" ht="15" customHeight="1">
      <c r="A660" s="313" t="s">
        <v>309</v>
      </c>
      <c r="B660" s="313" t="s">
        <v>299</v>
      </c>
      <c r="C660" s="313" t="s">
        <v>7</v>
      </c>
      <c r="D660" s="313" t="s">
        <v>337</v>
      </c>
      <c r="E660" s="313" t="s">
        <v>13</v>
      </c>
      <c r="F660" s="313" t="s">
        <v>11</v>
      </c>
      <c r="G660" s="313"/>
      <c r="H660" s="313"/>
      <c r="I660" s="313"/>
      <c r="J660" s="313"/>
      <c r="K660" s="313"/>
      <c r="L660" s="313"/>
      <c r="M660" s="313"/>
      <c r="N660" s="313"/>
      <c r="O660" s="313"/>
      <c r="P660" s="313"/>
      <c r="Q660" s="313"/>
      <c r="R660" s="313">
        <v>120</v>
      </c>
      <c r="S660" s="313">
        <v>0</v>
      </c>
      <c r="T660" s="313">
        <v>364</v>
      </c>
      <c r="U660" s="313"/>
      <c r="V660" s="313"/>
      <c r="W660" s="313"/>
      <c r="X660" s="313">
        <v>0</v>
      </c>
      <c r="Y660" s="313">
        <v>500000000</v>
      </c>
      <c r="Z660" s="313"/>
      <c r="AA660" s="313" t="s">
        <v>1030</v>
      </c>
    </row>
    <row r="661" spans="1:27" ht="15" customHeight="1">
      <c r="A661" s="313" t="s">
        <v>310</v>
      </c>
      <c r="B661" s="313" t="s">
        <v>297</v>
      </c>
      <c r="C661" s="313" t="s">
        <v>7</v>
      </c>
      <c r="D661" s="313" t="s">
        <v>337</v>
      </c>
      <c r="E661" s="313" t="s">
        <v>13</v>
      </c>
      <c r="F661" s="313" t="s">
        <v>11</v>
      </c>
      <c r="G661" s="313"/>
      <c r="H661" s="313" t="s">
        <v>1000</v>
      </c>
      <c r="I661" s="313"/>
      <c r="J661" s="313"/>
      <c r="K661" s="313"/>
      <c r="L661" s="313" t="s">
        <v>1000</v>
      </c>
      <c r="M661" s="313"/>
      <c r="N661" s="313"/>
      <c r="O661" s="313"/>
      <c r="P661" s="313"/>
      <c r="Q661" s="313"/>
      <c r="R661" s="313">
        <v>0.72</v>
      </c>
      <c r="S661" s="313">
        <v>0</v>
      </c>
      <c r="T661" s="313">
        <v>364</v>
      </c>
      <c r="U661" s="313"/>
      <c r="V661" s="313"/>
      <c r="W661" s="313"/>
      <c r="X661" s="313">
        <v>0</v>
      </c>
      <c r="Y661" s="313">
        <v>500000000</v>
      </c>
      <c r="Z661" s="313"/>
      <c r="AA661" s="313" t="s">
        <v>1030</v>
      </c>
    </row>
    <row r="662" spans="1:27" ht="15" customHeight="1">
      <c r="A662" s="313" t="s">
        <v>310</v>
      </c>
      <c r="B662" s="313" t="s">
        <v>293</v>
      </c>
      <c r="C662" s="313" t="s">
        <v>7</v>
      </c>
      <c r="D662" s="313" t="s">
        <v>337</v>
      </c>
      <c r="E662" s="313" t="s">
        <v>13</v>
      </c>
      <c r="F662" s="313" t="s">
        <v>11</v>
      </c>
      <c r="G662" s="313"/>
      <c r="H662" s="313"/>
      <c r="I662" s="313"/>
      <c r="J662" s="313"/>
      <c r="K662" s="313"/>
      <c r="L662" s="313"/>
      <c r="M662" s="313"/>
      <c r="N662" s="313"/>
      <c r="O662" s="313"/>
      <c r="P662" s="313"/>
      <c r="Q662" s="313"/>
      <c r="R662" s="313">
        <v>0.72</v>
      </c>
      <c r="S662" s="313">
        <v>0</v>
      </c>
      <c r="T662" s="313">
        <v>364</v>
      </c>
      <c r="U662" s="313"/>
      <c r="V662" s="313"/>
      <c r="W662" s="313"/>
      <c r="X662" s="313">
        <v>0</v>
      </c>
      <c r="Y662" s="313">
        <v>500000000</v>
      </c>
      <c r="Z662" s="313"/>
      <c r="AA662" s="313" t="s">
        <v>1030</v>
      </c>
    </row>
    <row r="663" spans="1:27" ht="15" customHeight="1">
      <c r="A663" s="313" t="s">
        <v>310</v>
      </c>
      <c r="B663" s="313" t="s">
        <v>258</v>
      </c>
      <c r="C663" s="313" t="s">
        <v>7</v>
      </c>
      <c r="D663" s="313" t="s">
        <v>337</v>
      </c>
      <c r="E663" s="313" t="s">
        <v>13</v>
      </c>
      <c r="F663" s="313" t="s">
        <v>11</v>
      </c>
      <c r="G663" s="313"/>
      <c r="H663" s="313"/>
      <c r="I663" s="313"/>
      <c r="J663" s="313"/>
      <c r="K663" s="313"/>
      <c r="L663" s="313"/>
      <c r="M663" s="313"/>
      <c r="N663" s="313"/>
      <c r="O663" s="313"/>
      <c r="P663" s="313"/>
      <c r="Q663" s="313"/>
      <c r="R663" s="313">
        <v>429</v>
      </c>
      <c r="S663" s="313"/>
      <c r="T663" s="313"/>
      <c r="U663" s="313"/>
      <c r="V663" s="313"/>
      <c r="W663" s="313"/>
      <c r="X663" s="313">
        <v>0</v>
      </c>
      <c r="Y663" s="313">
        <v>500000000</v>
      </c>
      <c r="Z663" s="313"/>
      <c r="AA663" s="313" t="s">
        <v>1029</v>
      </c>
    </row>
    <row r="664" spans="1:27" ht="15" customHeight="1">
      <c r="A664" s="313" t="s">
        <v>310</v>
      </c>
      <c r="B664" s="313" t="s">
        <v>254</v>
      </c>
      <c r="C664" s="313" t="s">
        <v>7</v>
      </c>
      <c r="D664" s="313" t="s">
        <v>337</v>
      </c>
      <c r="E664" s="313" t="s">
        <v>13</v>
      </c>
      <c r="F664" s="313" t="s">
        <v>11</v>
      </c>
      <c r="G664" s="313"/>
      <c r="H664" s="313"/>
      <c r="I664" s="313"/>
      <c r="J664" s="313"/>
      <c r="K664" s="313"/>
      <c r="L664" s="313"/>
      <c r="M664" s="313"/>
      <c r="N664" s="313"/>
      <c r="O664" s="313"/>
      <c r="P664" s="313"/>
      <c r="Q664" s="313"/>
      <c r="R664" s="313">
        <v>429</v>
      </c>
      <c r="S664" s="313"/>
      <c r="T664" s="313"/>
      <c r="U664" s="313"/>
      <c r="V664" s="313"/>
      <c r="W664" s="313"/>
      <c r="X664" s="313">
        <v>0</v>
      </c>
      <c r="Y664" s="313">
        <v>500000000</v>
      </c>
      <c r="Z664" s="313"/>
      <c r="AA664" s="313" t="s">
        <v>1029</v>
      </c>
    </row>
    <row r="665" spans="1:27" ht="15" customHeight="1">
      <c r="A665" s="313" t="s">
        <v>310</v>
      </c>
      <c r="B665" s="313" t="s">
        <v>259</v>
      </c>
      <c r="C665" s="313" t="s">
        <v>7</v>
      </c>
      <c r="D665" s="313" t="s">
        <v>337</v>
      </c>
      <c r="E665" s="313" t="s">
        <v>13</v>
      </c>
      <c r="F665" s="313" t="s">
        <v>11</v>
      </c>
      <c r="G665" s="313"/>
      <c r="H665" s="313"/>
      <c r="I665" s="313"/>
      <c r="J665" s="313"/>
      <c r="K665" s="313"/>
      <c r="L665" s="313"/>
      <c r="M665" s="313"/>
      <c r="N665" s="313"/>
      <c r="O665" s="313"/>
      <c r="P665" s="313"/>
      <c r="Q665" s="313"/>
      <c r="R665" s="313">
        <v>429</v>
      </c>
      <c r="S665" s="313"/>
      <c r="T665" s="313"/>
      <c r="U665" s="313"/>
      <c r="V665" s="313"/>
      <c r="W665" s="313"/>
      <c r="X665" s="313">
        <v>0</v>
      </c>
      <c r="Y665" s="313">
        <v>500000000</v>
      </c>
      <c r="Z665" s="313"/>
      <c r="AA665" s="313" t="s">
        <v>1029</v>
      </c>
    </row>
    <row r="666" spans="1:27" ht="15" customHeight="1">
      <c r="A666" s="313" t="s">
        <v>310</v>
      </c>
      <c r="B666" s="313" t="s">
        <v>261</v>
      </c>
      <c r="C666" s="313" t="s">
        <v>7</v>
      </c>
      <c r="D666" s="313" t="s">
        <v>337</v>
      </c>
      <c r="E666" s="313" t="s">
        <v>13</v>
      </c>
      <c r="F666" s="313" t="s">
        <v>11</v>
      </c>
      <c r="G666" s="313"/>
      <c r="H666" s="313"/>
      <c r="I666" s="313"/>
      <c r="J666" s="313"/>
      <c r="K666" s="313"/>
      <c r="L666" s="313"/>
      <c r="M666" s="313"/>
      <c r="N666" s="313"/>
      <c r="O666" s="313"/>
      <c r="P666" s="313"/>
      <c r="Q666" s="313"/>
      <c r="R666" s="313">
        <v>195</v>
      </c>
      <c r="S666" s="313">
        <v>0</v>
      </c>
      <c r="T666" s="313">
        <v>429</v>
      </c>
      <c r="U666" s="313"/>
      <c r="V666" s="313"/>
      <c r="W666" s="313"/>
      <c r="X666" s="313">
        <v>0</v>
      </c>
      <c r="Y666" s="313">
        <v>500000000</v>
      </c>
      <c r="Z666" s="313"/>
      <c r="AA666" s="313" t="s">
        <v>1030</v>
      </c>
    </row>
    <row r="667" spans="1:27" ht="15" customHeight="1">
      <c r="A667" s="313" t="s">
        <v>310</v>
      </c>
      <c r="B667" s="313" t="s">
        <v>266</v>
      </c>
      <c r="C667" s="313" t="s">
        <v>7</v>
      </c>
      <c r="D667" s="313" t="s">
        <v>337</v>
      </c>
      <c r="E667" s="313" t="s">
        <v>13</v>
      </c>
      <c r="F667" s="313" t="s">
        <v>11</v>
      </c>
      <c r="G667" s="313"/>
      <c r="H667" s="313"/>
      <c r="I667" s="313"/>
      <c r="J667" s="313"/>
      <c r="K667" s="313"/>
      <c r="L667" s="313"/>
      <c r="M667" s="313"/>
      <c r="N667" s="313"/>
      <c r="O667" s="313"/>
      <c r="P667" s="313"/>
      <c r="Q667" s="313"/>
      <c r="R667" s="313">
        <v>234</v>
      </c>
      <c r="S667" s="313">
        <v>0</v>
      </c>
      <c r="T667" s="313">
        <v>429</v>
      </c>
      <c r="U667" s="313"/>
      <c r="V667" s="313"/>
      <c r="W667" s="313"/>
      <c r="X667" s="313">
        <v>0</v>
      </c>
      <c r="Y667" s="313">
        <v>500000000</v>
      </c>
      <c r="Z667" s="313"/>
      <c r="AA667" s="313" t="s">
        <v>1030</v>
      </c>
    </row>
    <row r="668" spans="1:27" ht="15" customHeight="1">
      <c r="A668" s="313" t="s">
        <v>310</v>
      </c>
      <c r="B668" s="313" t="s">
        <v>260</v>
      </c>
      <c r="C668" s="313" t="s">
        <v>7</v>
      </c>
      <c r="D668" s="313" t="s">
        <v>337</v>
      </c>
      <c r="E668" s="313" t="s">
        <v>13</v>
      </c>
      <c r="F668" s="313" t="s">
        <v>11</v>
      </c>
      <c r="G668" s="313"/>
      <c r="H668" s="313"/>
      <c r="I668" s="313"/>
      <c r="J668" s="313"/>
      <c r="K668" s="313"/>
      <c r="L668" s="313"/>
      <c r="M668" s="313"/>
      <c r="N668" s="313"/>
      <c r="O668" s="313"/>
      <c r="P668" s="313"/>
      <c r="Q668" s="313"/>
      <c r="R668" s="313">
        <v>195</v>
      </c>
      <c r="S668" s="313">
        <v>0</v>
      </c>
      <c r="T668" s="313">
        <v>429</v>
      </c>
      <c r="U668" s="313"/>
      <c r="V668" s="313"/>
      <c r="W668" s="313"/>
      <c r="X668" s="313">
        <v>0</v>
      </c>
      <c r="Y668" s="313">
        <v>500000000</v>
      </c>
      <c r="Z668" s="313"/>
      <c r="AA668" s="313" t="s">
        <v>1030</v>
      </c>
    </row>
    <row r="669" spans="1:27" ht="15" customHeight="1">
      <c r="A669" s="313" t="s">
        <v>310</v>
      </c>
      <c r="B669" s="313" t="s">
        <v>265</v>
      </c>
      <c r="C669" s="313" t="s">
        <v>7</v>
      </c>
      <c r="D669" s="313" t="s">
        <v>337</v>
      </c>
      <c r="E669" s="313" t="s">
        <v>13</v>
      </c>
      <c r="F669" s="313" t="s">
        <v>11</v>
      </c>
      <c r="G669" s="313"/>
      <c r="H669" s="313"/>
      <c r="I669" s="313"/>
      <c r="J669" s="313"/>
      <c r="K669" s="313"/>
      <c r="L669" s="313"/>
      <c r="M669" s="313"/>
      <c r="N669" s="313"/>
      <c r="O669" s="313"/>
      <c r="P669" s="313"/>
      <c r="Q669" s="313"/>
      <c r="R669" s="313">
        <v>234</v>
      </c>
      <c r="S669" s="313">
        <v>0</v>
      </c>
      <c r="T669" s="313">
        <v>429</v>
      </c>
      <c r="U669" s="313"/>
      <c r="V669" s="313"/>
      <c r="W669" s="313"/>
      <c r="X669" s="313">
        <v>0</v>
      </c>
      <c r="Y669" s="313">
        <v>500000000</v>
      </c>
      <c r="Z669" s="313"/>
      <c r="AA669" s="313" t="s">
        <v>1030</v>
      </c>
    </row>
    <row r="670" spans="1:27" ht="15" customHeight="1">
      <c r="A670" s="313" t="s">
        <v>310</v>
      </c>
      <c r="B670" s="313" t="s">
        <v>263</v>
      </c>
      <c r="C670" s="313" t="s">
        <v>7</v>
      </c>
      <c r="D670" s="313" t="s">
        <v>337</v>
      </c>
      <c r="E670" s="313" t="s">
        <v>13</v>
      </c>
      <c r="F670" s="313" t="s">
        <v>11</v>
      </c>
      <c r="G670" s="313"/>
      <c r="H670" s="313"/>
      <c r="I670" s="313"/>
      <c r="J670" s="313"/>
      <c r="K670" s="313"/>
      <c r="L670" s="313"/>
      <c r="M670" s="313"/>
      <c r="N670" s="313"/>
      <c r="O670" s="313"/>
      <c r="P670" s="313"/>
      <c r="Q670" s="313"/>
      <c r="R670" s="313">
        <v>195</v>
      </c>
      <c r="S670" s="313">
        <v>0</v>
      </c>
      <c r="T670" s="313">
        <v>429</v>
      </c>
      <c r="U670" s="313"/>
      <c r="V670" s="313"/>
      <c r="W670" s="313"/>
      <c r="X670" s="313">
        <v>0</v>
      </c>
      <c r="Y670" s="313">
        <v>500000000</v>
      </c>
      <c r="Z670" s="313"/>
      <c r="AA670" s="313" t="s">
        <v>1030</v>
      </c>
    </row>
    <row r="671" spans="1:27" ht="15" customHeight="1">
      <c r="A671" s="313" t="s">
        <v>310</v>
      </c>
      <c r="B671" s="313" t="s">
        <v>267</v>
      </c>
      <c r="C671" s="313" t="s">
        <v>7</v>
      </c>
      <c r="D671" s="313" t="s">
        <v>337</v>
      </c>
      <c r="E671" s="313" t="s">
        <v>13</v>
      </c>
      <c r="F671" s="313" t="s">
        <v>11</v>
      </c>
      <c r="G671" s="313"/>
      <c r="H671" s="313"/>
      <c r="I671" s="313"/>
      <c r="J671" s="313"/>
      <c r="K671" s="313"/>
      <c r="L671" s="313"/>
      <c r="M671" s="313"/>
      <c r="N671" s="313"/>
      <c r="O671" s="313"/>
      <c r="P671" s="313"/>
      <c r="Q671" s="313"/>
      <c r="R671" s="313">
        <v>117</v>
      </c>
      <c r="S671" s="313">
        <v>0</v>
      </c>
      <c r="T671" s="313">
        <v>429</v>
      </c>
      <c r="U671" s="313"/>
      <c r="V671" s="313"/>
      <c r="W671" s="313"/>
      <c r="X671" s="313">
        <v>0</v>
      </c>
      <c r="Y671" s="313">
        <v>500000000</v>
      </c>
      <c r="Z671" s="313"/>
      <c r="AA671" s="313" t="s">
        <v>1030</v>
      </c>
    </row>
    <row r="672" spans="1:27" ht="15" customHeight="1">
      <c r="A672" s="313" t="s">
        <v>310</v>
      </c>
      <c r="B672" s="313" t="s">
        <v>268</v>
      </c>
      <c r="C672" s="313" t="s">
        <v>7</v>
      </c>
      <c r="D672" s="313" t="s">
        <v>337</v>
      </c>
      <c r="E672" s="313" t="s">
        <v>13</v>
      </c>
      <c r="F672" s="313" t="s">
        <v>11</v>
      </c>
      <c r="G672" s="313"/>
      <c r="H672" s="313"/>
      <c r="I672" s="313"/>
      <c r="J672" s="313"/>
      <c r="K672" s="313"/>
      <c r="L672" s="313"/>
      <c r="M672" s="313"/>
      <c r="N672" s="313"/>
      <c r="O672" s="313"/>
      <c r="P672" s="313"/>
      <c r="Q672" s="313"/>
      <c r="R672" s="313">
        <v>117</v>
      </c>
      <c r="S672" s="313">
        <v>0</v>
      </c>
      <c r="T672" s="313">
        <v>429</v>
      </c>
      <c r="U672" s="313"/>
      <c r="V672" s="313"/>
      <c r="W672" s="313"/>
      <c r="X672" s="313">
        <v>0</v>
      </c>
      <c r="Y672" s="313">
        <v>500000000</v>
      </c>
      <c r="Z672" s="313"/>
      <c r="AA672" s="313" t="s">
        <v>1030</v>
      </c>
    </row>
    <row r="673" spans="1:27" ht="15" customHeight="1">
      <c r="A673" s="313" t="s">
        <v>310</v>
      </c>
      <c r="B673" s="313" t="s">
        <v>290</v>
      </c>
      <c r="C673" s="313" t="s">
        <v>7</v>
      </c>
      <c r="D673" s="313" t="s">
        <v>337</v>
      </c>
      <c r="E673" s="313" t="s">
        <v>13</v>
      </c>
      <c r="F673" s="313" t="s">
        <v>11</v>
      </c>
      <c r="G673" s="313"/>
      <c r="H673" s="313"/>
      <c r="I673" s="313"/>
      <c r="J673" s="313"/>
      <c r="K673" s="313"/>
      <c r="L673" s="313"/>
      <c r="M673" s="313"/>
      <c r="N673" s="313"/>
      <c r="O673" s="313"/>
      <c r="P673" s="313"/>
      <c r="Q673" s="313"/>
      <c r="R673" s="313">
        <v>0.42</v>
      </c>
      <c r="S673" s="313">
        <v>0</v>
      </c>
      <c r="T673" s="313">
        <v>22.4</v>
      </c>
      <c r="U673" s="313"/>
      <c r="V673" s="313"/>
      <c r="W673" s="313"/>
      <c r="X673" s="313">
        <v>0</v>
      </c>
      <c r="Y673" s="313">
        <v>500000000</v>
      </c>
      <c r="Z673" s="313"/>
      <c r="AA673" s="313" t="s">
        <v>1030</v>
      </c>
    </row>
    <row r="674" spans="1:27" ht="15" customHeight="1">
      <c r="A674" s="313" t="s">
        <v>310</v>
      </c>
      <c r="B674" s="313" t="s">
        <v>291</v>
      </c>
      <c r="C674" s="313" t="s">
        <v>7</v>
      </c>
      <c r="D674" s="313" t="s">
        <v>337</v>
      </c>
      <c r="E674" s="313" t="s">
        <v>13</v>
      </c>
      <c r="F674" s="313" t="s">
        <v>11</v>
      </c>
      <c r="G674" s="313"/>
      <c r="H674" s="313"/>
      <c r="I674" s="313"/>
      <c r="J674" s="313"/>
      <c r="K674" s="313"/>
      <c r="L674" s="313"/>
      <c r="M674" s="313"/>
      <c r="N674" s="313"/>
      <c r="O674" s="313"/>
      <c r="P674" s="313"/>
      <c r="Q674" s="313"/>
      <c r="R674" s="313">
        <v>0.39</v>
      </c>
      <c r="S674" s="313">
        <v>0</v>
      </c>
      <c r="T674" s="313">
        <v>67.099999999999994</v>
      </c>
      <c r="U674" s="313"/>
      <c r="V674" s="313"/>
      <c r="W674" s="313"/>
      <c r="X674" s="313">
        <v>0</v>
      </c>
      <c r="Y674" s="313">
        <v>500000000</v>
      </c>
      <c r="Z674" s="313"/>
      <c r="AA674" s="313" t="s">
        <v>1030</v>
      </c>
    </row>
    <row r="675" spans="1:27" ht="15" customHeight="1">
      <c r="A675" s="313" t="s">
        <v>310</v>
      </c>
      <c r="B675" s="313" t="s">
        <v>292</v>
      </c>
      <c r="C675" s="313" t="s">
        <v>7</v>
      </c>
      <c r="D675" s="313" t="s">
        <v>337</v>
      </c>
      <c r="E675" s="313" t="s">
        <v>13</v>
      </c>
      <c r="F675" s="313" t="s">
        <v>11</v>
      </c>
      <c r="G675" s="313"/>
      <c r="H675" s="313"/>
      <c r="I675" s="313"/>
      <c r="J675" s="313"/>
      <c r="K675" s="313"/>
      <c r="L675" s="313"/>
      <c r="M675" s="313"/>
      <c r="N675" s="313"/>
      <c r="O675" s="313"/>
      <c r="P675" s="313"/>
      <c r="Q675" s="313"/>
      <c r="R675" s="313">
        <v>0.4</v>
      </c>
      <c r="S675" s="313">
        <v>0</v>
      </c>
      <c r="T675" s="313">
        <v>55.9</v>
      </c>
      <c r="U675" s="313"/>
      <c r="V675" s="313"/>
      <c r="W675" s="313"/>
      <c r="X675" s="313">
        <v>0</v>
      </c>
      <c r="Y675" s="313">
        <v>500000000</v>
      </c>
      <c r="Z675" s="313"/>
      <c r="AA675" s="313" t="s">
        <v>1030</v>
      </c>
    </row>
    <row r="676" spans="1:27" ht="15" customHeight="1">
      <c r="A676" s="313" t="s">
        <v>310</v>
      </c>
      <c r="B676" s="313" t="s">
        <v>289</v>
      </c>
      <c r="C676" s="313" t="s">
        <v>7</v>
      </c>
      <c r="D676" s="313" t="s">
        <v>337</v>
      </c>
      <c r="E676" s="313" t="s">
        <v>13</v>
      </c>
      <c r="F676" s="313" t="s">
        <v>11</v>
      </c>
      <c r="G676" s="313"/>
      <c r="H676" s="313"/>
      <c r="I676" s="313"/>
      <c r="J676" s="313"/>
      <c r="K676" s="313"/>
      <c r="L676" s="313"/>
      <c r="M676" s="313"/>
      <c r="N676" s="313"/>
      <c r="O676" s="313"/>
      <c r="P676" s="313"/>
      <c r="Q676" s="313"/>
      <c r="R676" s="313">
        <v>1.21</v>
      </c>
      <c r="S676" s="313">
        <v>0</v>
      </c>
      <c r="T676" s="313">
        <v>67.099999999999994</v>
      </c>
      <c r="U676" s="313"/>
      <c r="V676" s="313"/>
      <c r="W676" s="313"/>
      <c r="X676" s="313">
        <v>0</v>
      </c>
      <c r="Y676" s="313">
        <v>500000000</v>
      </c>
      <c r="Z676" s="313"/>
      <c r="AA676" s="313" t="s">
        <v>1030</v>
      </c>
    </row>
    <row r="677" spans="1:27" ht="15" customHeight="1">
      <c r="A677" s="313" t="s">
        <v>310</v>
      </c>
      <c r="B677" s="313" t="s">
        <v>285</v>
      </c>
      <c r="C677" s="313" t="s">
        <v>7</v>
      </c>
      <c r="D677" s="313" t="s">
        <v>337</v>
      </c>
      <c r="E677" s="313" t="s">
        <v>13</v>
      </c>
      <c r="F677" s="313" t="s">
        <v>11</v>
      </c>
      <c r="G677" s="313"/>
      <c r="H677" s="313"/>
      <c r="I677" s="313"/>
      <c r="J677" s="313"/>
      <c r="K677" s="313"/>
      <c r="L677" s="313"/>
      <c r="M677" s="313"/>
      <c r="N677" s="313"/>
      <c r="O677" s="313"/>
      <c r="P677" s="313"/>
      <c r="Q677" s="313"/>
      <c r="R677" s="313">
        <v>1.21</v>
      </c>
      <c r="S677" s="313">
        <v>0</v>
      </c>
      <c r="T677" s="313">
        <v>67.099999999999994</v>
      </c>
      <c r="U677" s="313"/>
      <c r="V677" s="313"/>
      <c r="W677" s="313"/>
      <c r="X677" s="313">
        <v>0</v>
      </c>
      <c r="Y677" s="313">
        <v>500000000</v>
      </c>
      <c r="Z677" s="313"/>
      <c r="AA677" s="313" t="s">
        <v>1030</v>
      </c>
    </row>
    <row r="678" spans="1:27" ht="15" customHeight="1">
      <c r="A678" s="313" t="s">
        <v>310</v>
      </c>
      <c r="B678" s="313" t="s">
        <v>298</v>
      </c>
      <c r="C678" s="313" t="s">
        <v>7</v>
      </c>
      <c r="D678" s="313" t="s">
        <v>337</v>
      </c>
      <c r="E678" s="313" t="s">
        <v>13</v>
      </c>
      <c r="F678" s="313" t="s">
        <v>11</v>
      </c>
      <c r="G678" s="313"/>
      <c r="H678" s="313"/>
      <c r="I678" s="313"/>
      <c r="J678" s="313"/>
      <c r="K678" s="313"/>
      <c r="L678" s="313"/>
      <c r="M678" s="313"/>
      <c r="N678" s="313"/>
      <c r="O678" s="313"/>
      <c r="P678" s="313"/>
      <c r="Q678" s="313"/>
      <c r="R678" s="313">
        <v>0.51</v>
      </c>
      <c r="S678" s="313">
        <v>0</v>
      </c>
      <c r="T678" s="313">
        <v>64.2</v>
      </c>
      <c r="U678" s="313"/>
      <c r="V678" s="313"/>
      <c r="W678" s="313"/>
      <c r="X678" s="313">
        <v>0</v>
      </c>
      <c r="Y678" s="313">
        <v>500000000</v>
      </c>
      <c r="Z678" s="313"/>
      <c r="AA678" s="313" t="s">
        <v>1030</v>
      </c>
    </row>
    <row r="679" spans="1:27" ht="15" customHeight="1">
      <c r="A679" s="313" t="s">
        <v>310</v>
      </c>
      <c r="B679" s="313" t="s">
        <v>299</v>
      </c>
      <c r="C679" s="313" t="s">
        <v>7</v>
      </c>
      <c r="D679" s="313" t="s">
        <v>337</v>
      </c>
      <c r="E679" s="313" t="s">
        <v>13</v>
      </c>
      <c r="F679" s="313" t="s">
        <v>11</v>
      </c>
      <c r="G679" s="313"/>
      <c r="H679" s="313"/>
      <c r="I679" s="313"/>
      <c r="J679" s="313"/>
      <c r="K679" s="313"/>
      <c r="L679" s="313"/>
      <c r="M679" s="313"/>
      <c r="N679" s="313"/>
      <c r="O679" s="313"/>
      <c r="P679" s="313"/>
      <c r="Q679" s="313"/>
      <c r="R679" s="313">
        <v>0.21</v>
      </c>
      <c r="S679" s="313">
        <v>0</v>
      </c>
      <c r="T679" s="313">
        <v>364</v>
      </c>
      <c r="U679" s="313"/>
      <c r="V679" s="313"/>
      <c r="W679" s="313"/>
      <c r="X679" s="313">
        <v>0</v>
      </c>
      <c r="Y679" s="313">
        <v>500000000</v>
      </c>
      <c r="Z679" s="313"/>
      <c r="AA679" s="313" t="s">
        <v>1030</v>
      </c>
    </row>
    <row r="680" spans="1:27" ht="15" customHeight="1">
      <c r="A680" s="313" t="s">
        <v>311</v>
      </c>
      <c r="B680" s="313" t="s">
        <v>297</v>
      </c>
      <c r="C680" s="313" t="s">
        <v>7</v>
      </c>
      <c r="D680" s="313" t="s">
        <v>337</v>
      </c>
      <c r="E680" s="313" t="s">
        <v>13</v>
      </c>
      <c r="F680" s="313" t="s">
        <v>11</v>
      </c>
      <c r="G680" s="313"/>
      <c r="H680" s="313" t="s">
        <v>1000</v>
      </c>
      <c r="I680" s="313"/>
      <c r="J680" s="313"/>
      <c r="K680" s="313"/>
      <c r="L680" s="313" t="s">
        <v>1000</v>
      </c>
      <c r="M680" s="313"/>
      <c r="N680" s="313"/>
      <c r="O680" s="313"/>
      <c r="P680" s="313"/>
      <c r="Q680" s="313"/>
      <c r="R680" s="313">
        <v>143</v>
      </c>
      <c r="S680" s="313">
        <v>0</v>
      </c>
      <c r="T680" s="313">
        <v>364</v>
      </c>
      <c r="U680" s="313"/>
      <c r="V680" s="313"/>
      <c r="W680" s="313"/>
      <c r="X680" s="313">
        <v>0</v>
      </c>
      <c r="Y680" s="313">
        <v>500000000</v>
      </c>
      <c r="Z680" s="313"/>
      <c r="AA680" s="313" t="s">
        <v>1030</v>
      </c>
    </row>
    <row r="681" spans="1:27" ht="15" customHeight="1">
      <c r="A681" s="313" t="s">
        <v>311</v>
      </c>
      <c r="B681" s="313" t="s">
        <v>293</v>
      </c>
      <c r="C681" s="313" t="s">
        <v>7</v>
      </c>
      <c r="D681" s="313" t="s">
        <v>337</v>
      </c>
      <c r="E681" s="313" t="s">
        <v>13</v>
      </c>
      <c r="F681" s="313" t="s">
        <v>11</v>
      </c>
      <c r="G681" s="313"/>
      <c r="H681" s="313"/>
      <c r="I681" s="313"/>
      <c r="J681" s="313"/>
      <c r="K681" s="313"/>
      <c r="L681" s="313"/>
      <c r="M681" s="313"/>
      <c r="N681" s="313"/>
      <c r="O681" s="313"/>
      <c r="P681" s="313"/>
      <c r="Q681" s="313"/>
      <c r="R681" s="313">
        <v>143</v>
      </c>
      <c r="S681" s="313">
        <v>0</v>
      </c>
      <c r="T681" s="313">
        <v>364</v>
      </c>
      <c r="U681" s="313"/>
      <c r="V681" s="313"/>
      <c r="W681" s="313"/>
      <c r="X681" s="313">
        <v>0</v>
      </c>
      <c r="Y681" s="313">
        <v>500000000</v>
      </c>
      <c r="Z681" s="313"/>
      <c r="AA681" s="313" t="s">
        <v>1030</v>
      </c>
    </row>
    <row r="682" spans="1:27" ht="15" customHeight="1">
      <c r="A682" s="313" t="s">
        <v>311</v>
      </c>
      <c r="B682" s="313" t="s">
        <v>258</v>
      </c>
      <c r="C682" s="313" t="s">
        <v>7</v>
      </c>
      <c r="D682" s="313" t="s">
        <v>337</v>
      </c>
      <c r="E682" s="313" t="s">
        <v>13</v>
      </c>
      <c r="F682" s="313" t="s">
        <v>11</v>
      </c>
      <c r="G682" s="313"/>
      <c r="H682" s="313"/>
      <c r="I682" s="313"/>
      <c r="J682" s="313"/>
      <c r="K682" s="313"/>
      <c r="L682" s="313"/>
      <c r="M682" s="313"/>
      <c r="N682" s="313"/>
      <c r="O682" s="313"/>
      <c r="P682" s="313"/>
      <c r="Q682" s="313"/>
      <c r="R682" s="313">
        <v>25.2</v>
      </c>
      <c r="S682" s="313"/>
      <c r="T682" s="313"/>
      <c r="U682" s="313"/>
      <c r="V682" s="313"/>
      <c r="W682" s="313"/>
      <c r="X682" s="313">
        <v>0</v>
      </c>
      <c r="Y682" s="313">
        <v>500000000</v>
      </c>
      <c r="Z682" s="313"/>
      <c r="AA682" s="313" t="s">
        <v>1029</v>
      </c>
    </row>
    <row r="683" spans="1:27" ht="15" customHeight="1">
      <c r="A683" s="313" t="s">
        <v>311</v>
      </c>
      <c r="B683" s="313" t="s">
        <v>254</v>
      </c>
      <c r="C683" s="313" t="s">
        <v>7</v>
      </c>
      <c r="D683" s="313" t="s">
        <v>337</v>
      </c>
      <c r="E683" s="313" t="s">
        <v>13</v>
      </c>
      <c r="F683" s="313" t="s">
        <v>11</v>
      </c>
      <c r="G683" s="313"/>
      <c r="H683" s="313"/>
      <c r="I683" s="313"/>
      <c r="J683" s="313"/>
      <c r="K683" s="313"/>
      <c r="L683" s="313"/>
      <c r="M683" s="313"/>
      <c r="N683" s="313"/>
      <c r="O683" s="313"/>
      <c r="P683" s="313"/>
      <c r="Q683" s="313"/>
      <c r="R683" s="313">
        <v>25.2</v>
      </c>
      <c r="S683" s="313"/>
      <c r="T683" s="313"/>
      <c r="U683" s="313"/>
      <c r="V683" s="313"/>
      <c r="W683" s="313"/>
      <c r="X683" s="313">
        <v>0</v>
      </c>
      <c r="Y683" s="313">
        <v>500000000</v>
      </c>
      <c r="Z683" s="313"/>
      <c r="AA683" s="313" t="s">
        <v>1029</v>
      </c>
    </row>
    <row r="684" spans="1:27" ht="15" customHeight="1">
      <c r="A684" s="313" t="s">
        <v>311</v>
      </c>
      <c r="B684" s="313" t="s">
        <v>277</v>
      </c>
      <c r="C684" s="313" t="s">
        <v>7</v>
      </c>
      <c r="D684" s="313" t="s">
        <v>337</v>
      </c>
      <c r="E684" s="313" t="s">
        <v>13</v>
      </c>
      <c r="F684" s="313" t="s">
        <v>11</v>
      </c>
      <c r="G684" s="313"/>
      <c r="H684" s="313"/>
      <c r="I684" s="313"/>
      <c r="J684" s="313"/>
      <c r="K684" s="313"/>
      <c r="L684" s="313"/>
      <c r="M684" s="313"/>
      <c r="N684" s="313"/>
      <c r="O684" s="313"/>
      <c r="P684" s="313"/>
      <c r="Q684" s="313"/>
      <c r="R684" s="313">
        <v>25.2</v>
      </c>
      <c r="S684" s="313"/>
      <c r="T684" s="313"/>
      <c r="U684" s="313"/>
      <c r="V684" s="313"/>
      <c r="W684" s="313"/>
      <c r="X684" s="313">
        <v>0</v>
      </c>
      <c r="Y684" s="313">
        <v>500000000</v>
      </c>
      <c r="Z684" s="313"/>
      <c r="AA684" s="313" t="s">
        <v>1029</v>
      </c>
    </row>
    <row r="685" spans="1:27" ht="15" customHeight="1">
      <c r="A685" s="313" t="s">
        <v>311</v>
      </c>
      <c r="B685" s="313" t="s">
        <v>280</v>
      </c>
      <c r="C685" s="313" t="s">
        <v>7</v>
      </c>
      <c r="D685" s="313" t="s">
        <v>337</v>
      </c>
      <c r="E685" s="313" t="s">
        <v>13</v>
      </c>
      <c r="F685" s="313" t="s">
        <v>11</v>
      </c>
      <c r="G685" s="313"/>
      <c r="H685" s="313"/>
      <c r="I685" s="313"/>
      <c r="J685" s="313"/>
      <c r="K685" s="313"/>
      <c r="L685" s="313"/>
      <c r="M685" s="313"/>
      <c r="N685" s="313"/>
      <c r="O685" s="313"/>
      <c r="P685" s="313"/>
      <c r="Q685" s="313"/>
      <c r="R685" s="313">
        <v>25.2</v>
      </c>
      <c r="S685" s="313"/>
      <c r="T685" s="313"/>
      <c r="U685" s="313"/>
      <c r="V685" s="313"/>
      <c r="W685" s="313"/>
      <c r="X685" s="313">
        <v>0</v>
      </c>
      <c r="Y685" s="313">
        <v>500000000</v>
      </c>
      <c r="Z685" s="313"/>
      <c r="AA685" s="313" t="s">
        <v>1029</v>
      </c>
    </row>
    <row r="686" spans="1:27" ht="15" customHeight="1">
      <c r="A686" s="313" t="s">
        <v>311</v>
      </c>
      <c r="B686" s="313" t="s">
        <v>281</v>
      </c>
      <c r="C686" s="313" t="s">
        <v>7</v>
      </c>
      <c r="D686" s="313" t="s">
        <v>337</v>
      </c>
      <c r="E686" s="313" t="s">
        <v>13</v>
      </c>
      <c r="F686" s="313" t="s">
        <v>11</v>
      </c>
      <c r="G686" s="313"/>
      <c r="H686" s="313"/>
      <c r="I686" s="313"/>
      <c r="J686" s="313"/>
      <c r="K686" s="313"/>
      <c r="L686" s="313"/>
      <c r="M686" s="313"/>
      <c r="N686" s="313"/>
      <c r="O686" s="313"/>
      <c r="P686" s="313"/>
      <c r="Q686" s="313"/>
      <c r="R686" s="313">
        <v>25.2</v>
      </c>
      <c r="S686" s="313"/>
      <c r="T686" s="313"/>
      <c r="U686" s="313"/>
      <c r="V686" s="313"/>
      <c r="W686" s="313"/>
      <c r="X686" s="313">
        <v>0</v>
      </c>
      <c r="Y686" s="313">
        <v>500000000</v>
      </c>
      <c r="Z686" s="313"/>
      <c r="AA686" s="313" t="s">
        <v>1029</v>
      </c>
    </row>
    <row r="687" spans="1:27" ht="15" customHeight="1">
      <c r="A687" s="313" t="s">
        <v>311</v>
      </c>
      <c r="B687" s="313" t="s">
        <v>282</v>
      </c>
      <c r="C687" s="313" t="s">
        <v>7</v>
      </c>
      <c r="D687" s="313" t="s">
        <v>337</v>
      </c>
      <c r="E687" s="313" t="s">
        <v>13</v>
      </c>
      <c r="F687" s="313" t="s">
        <v>11</v>
      </c>
      <c r="G687" s="313"/>
      <c r="H687" s="313"/>
      <c r="I687" s="313"/>
      <c r="J687" s="313"/>
      <c r="K687" s="313"/>
      <c r="L687" s="313"/>
      <c r="M687" s="313"/>
      <c r="N687" s="313"/>
      <c r="O687" s="313"/>
      <c r="P687" s="313"/>
      <c r="Q687" s="313"/>
      <c r="R687" s="313">
        <v>25.2</v>
      </c>
      <c r="S687" s="313"/>
      <c r="T687" s="313"/>
      <c r="U687" s="313"/>
      <c r="V687" s="313"/>
      <c r="W687" s="313"/>
      <c r="X687" s="313">
        <v>0</v>
      </c>
      <c r="Y687" s="313">
        <v>500000000</v>
      </c>
      <c r="Z687" s="313"/>
      <c r="AA687" s="313" t="s">
        <v>1029</v>
      </c>
    </row>
    <row r="688" spans="1:27" ht="15" customHeight="1">
      <c r="A688" s="313" t="s">
        <v>311</v>
      </c>
      <c r="B688" s="313" t="s">
        <v>283</v>
      </c>
      <c r="C688" s="313" t="s">
        <v>7</v>
      </c>
      <c r="D688" s="313" t="s">
        <v>337</v>
      </c>
      <c r="E688" s="313" t="s">
        <v>13</v>
      </c>
      <c r="F688" s="313" t="s">
        <v>11</v>
      </c>
      <c r="G688" s="313"/>
      <c r="H688" s="313"/>
      <c r="I688" s="313"/>
      <c r="J688" s="313"/>
      <c r="K688" s="313"/>
      <c r="L688" s="313"/>
      <c r="M688" s="313"/>
      <c r="N688" s="313"/>
      <c r="O688" s="313"/>
      <c r="P688" s="313"/>
      <c r="Q688" s="313"/>
      <c r="R688" s="313">
        <v>25.2</v>
      </c>
      <c r="S688" s="313"/>
      <c r="T688" s="313"/>
      <c r="U688" s="313"/>
      <c r="V688" s="313"/>
      <c r="W688" s="313"/>
      <c r="X688" s="313">
        <v>0</v>
      </c>
      <c r="Y688" s="313">
        <v>500000000</v>
      </c>
      <c r="Z688" s="313"/>
      <c r="AA688" s="313" t="s">
        <v>1029</v>
      </c>
    </row>
    <row r="689" spans="1:27" ht="15" customHeight="1">
      <c r="A689" s="313" t="s">
        <v>311</v>
      </c>
      <c r="B689" s="313" t="s">
        <v>290</v>
      </c>
      <c r="C689" s="313" t="s">
        <v>7</v>
      </c>
      <c r="D689" s="313" t="s">
        <v>337</v>
      </c>
      <c r="E689" s="313" t="s">
        <v>13</v>
      </c>
      <c r="F689" s="313" t="s">
        <v>11</v>
      </c>
      <c r="G689" s="313"/>
      <c r="H689" s="313"/>
      <c r="I689" s="313"/>
      <c r="J689" s="313"/>
      <c r="K689" s="313"/>
      <c r="L689" s="313"/>
      <c r="M689" s="313"/>
      <c r="N689" s="313"/>
      <c r="O689" s="313"/>
      <c r="P689" s="313"/>
      <c r="Q689" s="313"/>
      <c r="R689" s="313">
        <v>10</v>
      </c>
      <c r="S689" s="313">
        <v>0</v>
      </c>
      <c r="T689" s="313">
        <v>22.4</v>
      </c>
      <c r="U689" s="313"/>
      <c r="V689" s="313"/>
      <c r="W689" s="313"/>
      <c r="X689" s="313">
        <v>0</v>
      </c>
      <c r="Y689" s="313">
        <v>500000000</v>
      </c>
      <c r="Z689" s="313"/>
      <c r="AA689" s="313" t="s">
        <v>1030</v>
      </c>
    </row>
    <row r="690" spans="1:27" ht="15" customHeight="1">
      <c r="A690" s="313" t="s">
        <v>311</v>
      </c>
      <c r="B690" s="313" t="s">
        <v>291</v>
      </c>
      <c r="C690" s="313" t="s">
        <v>7</v>
      </c>
      <c r="D690" s="313" t="s">
        <v>337</v>
      </c>
      <c r="E690" s="313" t="s">
        <v>13</v>
      </c>
      <c r="F690" s="313" t="s">
        <v>11</v>
      </c>
      <c r="G690" s="313"/>
      <c r="H690" s="313"/>
      <c r="I690" s="313"/>
      <c r="J690" s="313"/>
      <c r="K690" s="313"/>
      <c r="L690" s="313"/>
      <c r="M690" s="313"/>
      <c r="N690" s="313"/>
      <c r="O690" s="313"/>
      <c r="P690" s="313"/>
      <c r="Q690" s="313"/>
      <c r="R690" s="313">
        <v>25.9</v>
      </c>
      <c r="S690" s="313">
        <v>0</v>
      </c>
      <c r="T690" s="313">
        <v>67.099999999999994</v>
      </c>
      <c r="U690" s="313"/>
      <c r="V690" s="313"/>
      <c r="W690" s="313"/>
      <c r="X690" s="313">
        <v>0</v>
      </c>
      <c r="Y690" s="313">
        <v>500000000</v>
      </c>
      <c r="Z690" s="313"/>
      <c r="AA690" s="313" t="s">
        <v>1030</v>
      </c>
    </row>
    <row r="691" spans="1:27" ht="15" customHeight="1">
      <c r="A691" s="313" t="s">
        <v>311</v>
      </c>
      <c r="B691" s="313" t="s">
        <v>292</v>
      </c>
      <c r="C691" s="313" t="s">
        <v>7</v>
      </c>
      <c r="D691" s="313" t="s">
        <v>337</v>
      </c>
      <c r="E691" s="313" t="s">
        <v>13</v>
      </c>
      <c r="F691" s="313" t="s">
        <v>11</v>
      </c>
      <c r="G691" s="313"/>
      <c r="H691" s="313"/>
      <c r="I691" s="313"/>
      <c r="J691" s="313"/>
      <c r="K691" s="313"/>
      <c r="L691" s="313"/>
      <c r="M691" s="313"/>
      <c r="N691" s="313"/>
      <c r="O691" s="313"/>
      <c r="P691" s="313"/>
      <c r="Q691" s="313"/>
      <c r="R691" s="313">
        <v>22</v>
      </c>
      <c r="S691" s="313">
        <v>0</v>
      </c>
      <c r="T691" s="313">
        <v>55.9</v>
      </c>
      <c r="U691" s="313"/>
      <c r="V691" s="313"/>
      <c r="W691" s="313"/>
      <c r="X691" s="313">
        <v>0</v>
      </c>
      <c r="Y691" s="313">
        <v>500000000</v>
      </c>
      <c r="Z691" s="313"/>
      <c r="AA691" s="313" t="s">
        <v>1030</v>
      </c>
    </row>
    <row r="692" spans="1:27" ht="15" customHeight="1">
      <c r="A692" s="313" t="s">
        <v>311</v>
      </c>
      <c r="B692" s="313" t="s">
        <v>289</v>
      </c>
      <c r="C692" s="313" t="s">
        <v>7</v>
      </c>
      <c r="D692" s="313" t="s">
        <v>337</v>
      </c>
      <c r="E692" s="313" t="s">
        <v>13</v>
      </c>
      <c r="F692" s="313" t="s">
        <v>11</v>
      </c>
      <c r="G692" s="313"/>
      <c r="H692" s="313"/>
      <c r="I692" s="313"/>
      <c r="J692" s="313"/>
      <c r="K692" s="313"/>
      <c r="L692" s="313"/>
      <c r="M692" s="313"/>
      <c r="N692" s="313"/>
      <c r="O692" s="313"/>
      <c r="P692" s="313"/>
      <c r="Q692" s="313"/>
      <c r="R692" s="313">
        <v>57.9</v>
      </c>
      <c r="S692" s="313">
        <v>0</v>
      </c>
      <c r="T692" s="313">
        <v>67.099999999999994</v>
      </c>
      <c r="U692" s="313"/>
      <c r="V692" s="313"/>
      <c r="W692" s="313"/>
      <c r="X692" s="313">
        <v>0</v>
      </c>
      <c r="Y692" s="313">
        <v>500000000</v>
      </c>
      <c r="Z692" s="313"/>
      <c r="AA692" s="313" t="s">
        <v>1030</v>
      </c>
    </row>
    <row r="693" spans="1:27" ht="15" customHeight="1">
      <c r="A693" s="313" t="s">
        <v>311</v>
      </c>
      <c r="B693" s="313" t="s">
        <v>285</v>
      </c>
      <c r="C693" s="313" t="s">
        <v>7</v>
      </c>
      <c r="D693" s="313" t="s">
        <v>337</v>
      </c>
      <c r="E693" s="313" t="s">
        <v>13</v>
      </c>
      <c r="F693" s="313" t="s">
        <v>11</v>
      </c>
      <c r="G693" s="313"/>
      <c r="H693" s="313"/>
      <c r="I693" s="313"/>
      <c r="J693" s="313"/>
      <c r="K693" s="313"/>
      <c r="L693" s="313"/>
      <c r="M693" s="313"/>
      <c r="N693" s="313"/>
      <c r="O693" s="313"/>
      <c r="P693" s="313"/>
      <c r="Q693" s="313"/>
      <c r="R693" s="313">
        <v>57.9</v>
      </c>
      <c r="S693" s="313">
        <v>0</v>
      </c>
      <c r="T693" s="313">
        <v>67.099999999999994</v>
      </c>
      <c r="U693" s="313"/>
      <c r="V693" s="313"/>
      <c r="W693" s="313"/>
      <c r="X693" s="313">
        <v>0</v>
      </c>
      <c r="Y693" s="313">
        <v>500000000</v>
      </c>
      <c r="Z693" s="313"/>
      <c r="AA693" s="313" t="s">
        <v>1030</v>
      </c>
    </row>
    <row r="694" spans="1:27" ht="15" customHeight="1">
      <c r="A694" s="313" t="s">
        <v>311</v>
      </c>
      <c r="B694" s="313" t="s">
        <v>298</v>
      </c>
      <c r="C694" s="313" t="s">
        <v>7</v>
      </c>
      <c r="D694" s="313" t="s">
        <v>337</v>
      </c>
      <c r="E694" s="313" t="s">
        <v>13</v>
      </c>
      <c r="F694" s="313" t="s">
        <v>11</v>
      </c>
      <c r="G694" s="313"/>
      <c r="H694" s="313"/>
      <c r="I694" s="313"/>
      <c r="J694" s="313"/>
      <c r="K694" s="313"/>
      <c r="L694" s="313"/>
      <c r="M694" s="313"/>
      <c r="N694" s="313"/>
      <c r="O694" s="313"/>
      <c r="P694" s="313"/>
      <c r="Q694" s="313"/>
      <c r="R694" s="313">
        <v>23</v>
      </c>
      <c r="S694" s="313">
        <v>0</v>
      </c>
      <c r="T694" s="313">
        <v>64.2</v>
      </c>
      <c r="U694" s="313"/>
      <c r="V694" s="313"/>
      <c r="W694" s="313"/>
      <c r="X694" s="313">
        <v>0</v>
      </c>
      <c r="Y694" s="313">
        <v>500000000</v>
      </c>
      <c r="Z694" s="313"/>
      <c r="AA694" s="313" t="s">
        <v>1030</v>
      </c>
    </row>
    <row r="695" spans="1:27" ht="15" customHeight="1">
      <c r="A695" s="313" t="s">
        <v>311</v>
      </c>
      <c r="B695" s="313" t="s">
        <v>299</v>
      </c>
      <c r="C695" s="313" t="s">
        <v>7</v>
      </c>
      <c r="D695" s="313" t="s">
        <v>337</v>
      </c>
      <c r="E695" s="313" t="s">
        <v>13</v>
      </c>
      <c r="F695" s="313" t="s">
        <v>11</v>
      </c>
      <c r="G695" s="313"/>
      <c r="H695" s="313"/>
      <c r="I695" s="313"/>
      <c r="J695" s="313"/>
      <c r="K695" s="313"/>
      <c r="L695" s="313"/>
      <c r="M695" s="313"/>
      <c r="N695" s="313"/>
      <c r="O695" s="313"/>
      <c r="P695" s="313"/>
      <c r="Q695" s="313"/>
      <c r="R695" s="313">
        <v>120</v>
      </c>
      <c r="S695" s="313">
        <v>0</v>
      </c>
      <c r="T695" s="313">
        <v>364</v>
      </c>
      <c r="U695" s="313"/>
      <c r="V695" s="313"/>
      <c r="W695" s="313"/>
      <c r="X695" s="313">
        <v>0</v>
      </c>
      <c r="Y695" s="313">
        <v>500000000</v>
      </c>
      <c r="Z695" s="313"/>
      <c r="AA695" s="313" t="s">
        <v>1030</v>
      </c>
    </row>
    <row r="696" spans="1:27" ht="15" customHeight="1">
      <c r="A696" s="313" t="s">
        <v>330</v>
      </c>
      <c r="B696" s="313" t="s">
        <v>234</v>
      </c>
      <c r="C696" s="313" t="s">
        <v>7</v>
      </c>
      <c r="D696" s="313" t="s">
        <v>337</v>
      </c>
      <c r="E696" s="313" t="s">
        <v>13</v>
      </c>
      <c r="F696" s="313" t="s">
        <v>11</v>
      </c>
      <c r="G696" s="313"/>
      <c r="H696" s="313"/>
      <c r="I696" s="313"/>
      <c r="J696" s="313"/>
      <c r="K696" s="313"/>
      <c r="L696" s="313" t="s">
        <v>396</v>
      </c>
      <c r="M696" s="313"/>
      <c r="N696" s="313"/>
      <c r="O696" s="313"/>
      <c r="P696" s="313"/>
      <c r="Q696" s="313"/>
      <c r="R696" s="313">
        <v>0</v>
      </c>
      <c r="S696" s="313"/>
      <c r="T696" s="313"/>
      <c r="U696" s="313">
        <v>0</v>
      </c>
      <c r="V696" s="313">
        <v>0</v>
      </c>
      <c r="W696" s="313"/>
      <c r="X696" s="313">
        <v>0</v>
      </c>
      <c r="Y696" s="313">
        <v>500000000</v>
      </c>
      <c r="Z696" s="313">
        <v>0</v>
      </c>
      <c r="AA696" s="313" t="s">
        <v>1031</v>
      </c>
    </row>
    <row r="697" spans="1:27" ht="15" customHeight="1">
      <c r="A697" s="313" t="s">
        <v>330</v>
      </c>
      <c r="B697" s="313" t="s">
        <v>233</v>
      </c>
      <c r="C697" s="313" t="s">
        <v>7</v>
      </c>
      <c r="D697" s="313" t="s">
        <v>337</v>
      </c>
      <c r="E697" s="313" t="s">
        <v>13</v>
      </c>
      <c r="F697" s="313" t="s">
        <v>11</v>
      </c>
      <c r="G697" s="313"/>
      <c r="H697" s="313"/>
      <c r="I697" s="313"/>
      <c r="J697" s="313"/>
      <c r="K697" s="313"/>
      <c r="L697" s="313"/>
      <c r="M697" s="313"/>
      <c r="N697" s="313"/>
      <c r="O697" s="313"/>
      <c r="P697" s="313"/>
      <c r="Q697" s="313"/>
      <c r="R697" s="313">
        <v>0</v>
      </c>
      <c r="S697" s="313"/>
      <c r="T697" s="313"/>
      <c r="U697" s="313"/>
      <c r="V697" s="313"/>
      <c r="W697" s="313"/>
      <c r="X697" s="313">
        <v>0</v>
      </c>
      <c r="Y697" s="313">
        <v>500000000</v>
      </c>
      <c r="Z697" s="313"/>
      <c r="AA697" s="313" t="s">
        <v>1029</v>
      </c>
    </row>
    <row r="698" spans="1:27" ht="15" customHeight="1">
      <c r="A698" s="313" t="s">
        <v>330</v>
      </c>
      <c r="B698" s="313" t="s">
        <v>223</v>
      </c>
      <c r="C698" s="313" t="s">
        <v>7</v>
      </c>
      <c r="D698" s="313" t="s">
        <v>337</v>
      </c>
      <c r="E698" s="313" t="s">
        <v>13</v>
      </c>
      <c r="F698" s="313" t="s">
        <v>11</v>
      </c>
      <c r="G698" s="313"/>
      <c r="H698" s="313"/>
      <c r="I698" s="313"/>
      <c r="J698" s="313"/>
      <c r="K698" s="313"/>
      <c r="L698" s="313"/>
      <c r="M698" s="313"/>
      <c r="N698" s="313"/>
      <c r="O698" s="313"/>
      <c r="P698" s="313"/>
      <c r="Q698" s="313"/>
      <c r="R698" s="313">
        <v>0</v>
      </c>
      <c r="S698" s="313"/>
      <c r="T698" s="313"/>
      <c r="U698" s="313"/>
      <c r="V698" s="313"/>
      <c r="W698" s="313"/>
      <c r="X698" s="313">
        <v>0</v>
      </c>
      <c r="Y698" s="313">
        <v>500000000</v>
      </c>
      <c r="Z698" s="313"/>
      <c r="AA698" s="313" t="s">
        <v>1029</v>
      </c>
    </row>
    <row r="699" spans="1:27" ht="15" customHeight="1">
      <c r="A699" s="313" t="s">
        <v>330</v>
      </c>
      <c r="B699" s="313" t="s">
        <v>236</v>
      </c>
      <c r="C699" s="313" t="s">
        <v>7</v>
      </c>
      <c r="D699" s="313" t="s">
        <v>337</v>
      </c>
      <c r="E699" s="313" t="s">
        <v>13</v>
      </c>
      <c r="F699" s="313" t="s">
        <v>11</v>
      </c>
      <c r="G699" s="313"/>
      <c r="H699" s="313"/>
      <c r="I699" s="313"/>
      <c r="J699" s="313"/>
      <c r="K699" s="313"/>
      <c r="L699" s="313"/>
      <c r="M699" s="313"/>
      <c r="N699" s="313"/>
      <c r="O699" s="313"/>
      <c r="P699" s="313"/>
      <c r="Q699" s="313"/>
      <c r="R699" s="313">
        <v>0</v>
      </c>
      <c r="S699" s="313"/>
      <c r="T699" s="313"/>
      <c r="U699" s="313"/>
      <c r="V699" s="313"/>
      <c r="W699" s="313"/>
      <c r="X699" s="313">
        <v>0</v>
      </c>
      <c r="Y699" s="313">
        <v>500000000</v>
      </c>
      <c r="Z699" s="313"/>
      <c r="AA699" s="313" t="s">
        <v>1029</v>
      </c>
    </row>
    <row r="700" spans="1:27" ht="15" customHeight="1">
      <c r="A700" s="313" t="s">
        <v>331</v>
      </c>
      <c r="B700" s="313" t="s">
        <v>230</v>
      </c>
      <c r="C700" s="313" t="s">
        <v>7</v>
      </c>
      <c r="D700" s="313" t="s">
        <v>337</v>
      </c>
      <c r="E700" s="313" t="s">
        <v>13</v>
      </c>
      <c r="F700" s="313" t="s">
        <v>11</v>
      </c>
      <c r="G700" s="313" t="s">
        <v>337</v>
      </c>
      <c r="H700" s="313" t="s">
        <v>397</v>
      </c>
      <c r="I700" s="313" t="s">
        <v>232</v>
      </c>
      <c r="J700" s="313"/>
      <c r="K700" s="313" t="s">
        <v>339</v>
      </c>
      <c r="L700" s="313" t="s">
        <v>398</v>
      </c>
      <c r="M700" s="313" t="s">
        <v>41</v>
      </c>
      <c r="N700" s="313"/>
      <c r="O700" s="313" t="s">
        <v>341</v>
      </c>
      <c r="P700" s="313" t="s">
        <v>342</v>
      </c>
      <c r="Q700" s="313" t="s">
        <v>343</v>
      </c>
      <c r="R700" s="313">
        <v>44.3</v>
      </c>
      <c r="S700" s="313"/>
      <c r="T700" s="313"/>
      <c r="U700" s="313">
        <v>44.27</v>
      </c>
      <c r="V700" s="313">
        <v>2.21</v>
      </c>
      <c r="W700" s="313">
        <v>0.1</v>
      </c>
      <c r="X700" s="313">
        <v>0</v>
      </c>
      <c r="Y700" s="313">
        <v>500000000</v>
      </c>
      <c r="Z700" s="313">
        <v>0</v>
      </c>
      <c r="AA700" s="313" t="s">
        <v>1031</v>
      </c>
    </row>
    <row r="701" spans="1:27" ht="15" customHeight="1">
      <c r="A701" s="313" t="s">
        <v>331</v>
      </c>
      <c r="B701" s="313" t="s">
        <v>236</v>
      </c>
      <c r="C701" s="313" t="s">
        <v>7</v>
      </c>
      <c r="D701" s="313" t="s">
        <v>337</v>
      </c>
      <c r="E701" s="313" t="s">
        <v>13</v>
      </c>
      <c r="F701" s="313" t="s">
        <v>11</v>
      </c>
      <c r="G701" s="313" t="s">
        <v>337</v>
      </c>
      <c r="H701" s="313" t="s">
        <v>399</v>
      </c>
      <c r="I701" s="313" t="s">
        <v>232</v>
      </c>
      <c r="J701" s="313"/>
      <c r="K701" s="313" t="s">
        <v>339</v>
      </c>
      <c r="L701" s="313" t="s">
        <v>400</v>
      </c>
      <c r="M701" s="313" t="s">
        <v>41</v>
      </c>
      <c r="N701" s="313"/>
      <c r="O701" s="313" t="s">
        <v>341</v>
      </c>
      <c r="P701" s="313" t="s">
        <v>342</v>
      </c>
      <c r="Q701" s="313" t="s">
        <v>343</v>
      </c>
      <c r="R701" s="313">
        <v>3.43</v>
      </c>
      <c r="S701" s="313"/>
      <c r="T701" s="313"/>
      <c r="U701" s="313">
        <v>3.43</v>
      </c>
      <c r="V701" s="313">
        <v>0.17</v>
      </c>
      <c r="W701" s="313">
        <v>0.1</v>
      </c>
      <c r="X701" s="313">
        <v>0</v>
      </c>
      <c r="Y701" s="313">
        <v>500000000</v>
      </c>
      <c r="Z701" s="313">
        <v>0</v>
      </c>
      <c r="AA701" s="313" t="s">
        <v>1031</v>
      </c>
    </row>
    <row r="702" spans="1:27" ht="15" customHeight="1">
      <c r="A702" s="313" t="s">
        <v>331</v>
      </c>
      <c r="B702" s="313" t="s">
        <v>240</v>
      </c>
      <c r="C702" s="313" t="s">
        <v>7</v>
      </c>
      <c r="D702" s="313" t="s">
        <v>337</v>
      </c>
      <c r="E702" s="313" t="s">
        <v>13</v>
      </c>
      <c r="F702" s="313" t="s">
        <v>11</v>
      </c>
      <c r="G702" s="313" t="s">
        <v>337</v>
      </c>
      <c r="H702" s="313" t="s">
        <v>401</v>
      </c>
      <c r="I702" s="313" t="s">
        <v>232</v>
      </c>
      <c r="J702" s="313"/>
      <c r="K702" s="313" t="s">
        <v>339</v>
      </c>
      <c r="L702" s="313" t="s">
        <v>402</v>
      </c>
      <c r="M702" s="313" t="s">
        <v>41</v>
      </c>
      <c r="N702" s="313"/>
      <c r="O702" s="313" t="s">
        <v>341</v>
      </c>
      <c r="P702" s="313" t="s">
        <v>342</v>
      </c>
      <c r="Q702" s="313" t="s">
        <v>343</v>
      </c>
      <c r="R702" s="313">
        <v>35</v>
      </c>
      <c r="S702" s="313"/>
      <c r="T702" s="313"/>
      <c r="U702" s="313">
        <v>34.99</v>
      </c>
      <c r="V702" s="313">
        <v>1.75</v>
      </c>
      <c r="W702" s="313">
        <v>0.1</v>
      </c>
      <c r="X702" s="313">
        <v>0</v>
      </c>
      <c r="Y702" s="313">
        <v>500000000</v>
      </c>
      <c r="Z702" s="313">
        <v>0</v>
      </c>
      <c r="AA702" s="313" t="s">
        <v>1031</v>
      </c>
    </row>
    <row r="703" spans="1:27" ht="15" customHeight="1">
      <c r="A703" s="313" t="s">
        <v>331</v>
      </c>
      <c r="B703" s="313" t="s">
        <v>243</v>
      </c>
      <c r="C703" s="313" t="s">
        <v>7</v>
      </c>
      <c r="D703" s="313" t="s">
        <v>337</v>
      </c>
      <c r="E703" s="313" t="s">
        <v>13</v>
      </c>
      <c r="F703" s="313" t="s">
        <v>11</v>
      </c>
      <c r="G703" s="313" t="s">
        <v>337</v>
      </c>
      <c r="H703" s="313" t="s">
        <v>403</v>
      </c>
      <c r="I703" s="313" t="s">
        <v>232</v>
      </c>
      <c r="J703" s="313"/>
      <c r="K703" s="313" t="s">
        <v>339</v>
      </c>
      <c r="L703" s="313" t="s">
        <v>404</v>
      </c>
      <c r="M703" s="313" t="s">
        <v>41</v>
      </c>
      <c r="N703" s="313"/>
      <c r="O703" s="313" t="s">
        <v>341</v>
      </c>
      <c r="P703" s="313" t="s">
        <v>342</v>
      </c>
      <c r="Q703" s="313" t="s">
        <v>343</v>
      </c>
      <c r="R703" s="313">
        <v>346</v>
      </c>
      <c r="S703" s="313"/>
      <c r="T703" s="313"/>
      <c r="U703" s="313">
        <v>346.49</v>
      </c>
      <c r="V703" s="313">
        <v>17.32</v>
      </c>
      <c r="W703" s="313">
        <v>0.1</v>
      </c>
      <c r="X703" s="313">
        <v>0</v>
      </c>
      <c r="Y703" s="313">
        <v>500000000</v>
      </c>
      <c r="Z703" s="313">
        <v>0</v>
      </c>
      <c r="AA703" s="313" t="s">
        <v>1031</v>
      </c>
    </row>
    <row r="704" spans="1:27" ht="15" customHeight="1">
      <c r="A704" s="313" t="s">
        <v>331</v>
      </c>
      <c r="B704" s="313" t="s">
        <v>263</v>
      </c>
      <c r="C704" s="313" t="s">
        <v>7</v>
      </c>
      <c r="D704" s="313" t="s">
        <v>337</v>
      </c>
      <c r="E704" s="313" t="s">
        <v>13</v>
      </c>
      <c r="F704" s="313" t="s">
        <v>11</v>
      </c>
      <c r="G704" s="313"/>
      <c r="H704" s="313"/>
      <c r="I704" s="313"/>
      <c r="J704" s="313"/>
      <c r="K704" s="313"/>
      <c r="L704" s="313"/>
      <c r="M704" s="313"/>
      <c r="N704" s="313"/>
      <c r="O704" s="313"/>
      <c r="P704" s="313"/>
      <c r="Q704" s="313"/>
      <c r="R704" s="313">
        <v>265</v>
      </c>
      <c r="S704" s="313">
        <v>0</v>
      </c>
      <c r="T704" s="313">
        <v>584</v>
      </c>
      <c r="U704" s="313"/>
      <c r="V704" s="313"/>
      <c r="W704" s="313"/>
      <c r="X704" s="313">
        <v>0</v>
      </c>
      <c r="Y704" s="313">
        <v>500000000</v>
      </c>
      <c r="Z704" s="313"/>
      <c r="AA704" s="313" t="s">
        <v>1030</v>
      </c>
    </row>
    <row r="705" spans="1:27" ht="15" customHeight="1">
      <c r="A705" s="313" t="s">
        <v>331</v>
      </c>
      <c r="B705" s="313" t="s">
        <v>272</v>
      </c>
      <c r="C705" s="313" t="s">
        <v>7</v>
      </c>
      <c r="D705" s="313" t="s">
        <v>337</v>
      </c>
      <c r="E705" s="313" t="s">
        <v>13</v>
      </c>
      <c r="F705" s="313" t="s">
        <v>11</v>
      </c>
      <c r="G705" s="313"/>
      <c r="H705" s="313"/>
      <c r="I705" s="313"/>
      <c r="J705" s="313"/>
      <c r="K705" s="313"/>
      <c r="L705" s="313"/>
      <c r="M705" s="313"/>
      <c r="N705" s="313"/>
      <c r="O705" s="313"/>
      <c r="P705" s="313"/>
      <c r="Q705" s="313"/>
      <c r="R705" s="313">
        <v>12.2</v>
      </c>
      <c r="S705" s="313">
        <v>0</v>
      </c>
      <c r="T705" s="313">
        <v>36.5</v>
      </c>
      <c r="U705" s="313"/>
      <c r="V705" s="313"/>
      <c r="W705" s="313"/>
      <c r="X705" s="313">
        <v>0</v>
      </c>
      <c r="Y705" s="313">
        <v>500000000</v>
      </c>
      <c r="Z705" s="313"/>
      <c r="AA705" s="313" t="s">
        <v>1030</v>
      </c>
    </row>
    <row r="706" spans="1:27" ht="15" customHeight="1">
      <c r="A706" s="313" t="s">
        <v>331</v>
      </c>
      <c r="B706" s="313" t="s">
        <v>256</v>
      </c>
      <c r="C706" s="313" t="s">
        <v>7</v>
      </c>
      <c r="D706" s="313" t="s">
        <v>337</v>
      </c>
      <c r="E706" s="313" t="s">
        <v>13</v>
      </c>
      <c r="F706" s="313" t="s">
        <v>11</v>
      </c>
      <c r="G706" s="313" t="s">
        <v>337</v>
      </c>
      <c r="H706" s="313" t="s">
        <v>405</v>
      </c>
      <c r="I706" s="313" t="s">
        <v>232</v>
      </c>
      <c r="J706" s="313"/>
      <c r="K706" s="313" t="s">
        <v>339</v>
      </c>
      <c r="L706" s="313" t="s">
        <v>406</v>
      </c>
      <c r="M706" s="313" t="s">
        <v>41</v>
      </c>
      <c r="N706" s="313"/>
      <c r="O706" s="313" t="s">
        <v>341</v>
      </c>
      <c r="P706" s="313" t="s">
        <v>342</v>
      </c>
      <c r="Q706" s="313" t="s">
        <v>343</v>
      </c>
      <c r="R706" s="313">
        <v>26.1</v>
      </c>
      <c r="S706" s="313"/>
      <c r="T706" s="313"/>
      <c r="U706" s="313">
        <v>26.07</v>
      </c>
      <c r="V706" s="313">
        <v>1.3</v>
      </c>
      <c r="W706" s="313">
        <v>0.1</v>
      </c>
      <c r="X706" s="313">
        <v>0</v>
      </c>
      <c r="Y706" s="313">
        <v>500000000</v>
      </c>
      <c r="Z706" s="313">
        <v>0</v>
      </c>
      <c r="AA706" s="313" t="s">
        <v>1031</v>
      </c>
    </row>
    <row r="707" spans="1:27" ht="15" customHeight="1">
      <c r="A707" s="313" t="s">
        <v>331</v>
      </c>
      <c r="B707" s="313" t="s">
        <v>268</v>
      </c>
      <c r="C707" s="313" t="s">
        <v>7</v>
      </c>
      <c r="D707" s="313" t="s">
        <v>337</v>
      </c>
      <c r="E707" s="313" t="s">
        <v>13</v>
      </c>
      <c r="F707" s="313" t="s">
        <v>11</v>
      </c>
      <c r="G707" s="313"/>
      <c r="H707" s="313"/>
      <c r="I707" s="313"/>
      <c r="J707" s="313"/>
      <c r="K707" s="313"/>
      <c r="L707" s="313"/>
      <c r="M707" s="313"/>
      <c r="N707" s="313"/>
      <c r="O707" s="313"/>
      <c r="P707" s="313"/>
      <c r="Q707" s="313"/>
      <c r="R707" s="313">
        <v>159</v>
      </c>
      <c r="S707" s="313">
        <v>0</v>
      </c>
      <c r="T707" s="313">
        <v>584</v>
      </c>
      <c r="U707" s="313"/>
      <c r="V707" s="313"/>
      <c r="W707" s="313"/>
      <c r="X707" s="313">
        <v>0</v>
      </c>
      <c r="Y707" s="313">
        <v>500000000</v>
      </c>
      <c r="Z707" s="313"/>
      <c r="AA707" s="313" t="s">
        <v>1030</v>
      </c>
    </row>
    <row r="708" spans="1:27" ht="15" customHeight="1">
      <c r="A708" s="313" t="s">
        <v>331</v>
      </c>
      <c r="B708" s="313" t="s">
        <v>276</v>
      </c>
      <c r="C708" s="313" t="s">
        <v>7</v>
      </c>
      <c r="D708" s="313" t="s">
        <v>337</v>
      </c>
      <c r="E708" s="313" t="s">
        <v>13</v>
      </c>
      <c r="F708" s="313" t="s">
        <v>11</v>
      </c>
      <c r="G708" s="313"/>
      <c r="H708" s="313"/>
      <c r="I708" s="313"/>
      <c r="J708" s="313"/>
      <c r="K708" s="313"/>
      <c r="L708" s="313"/>
      <c r="M708" s="313"/>
      <c r="N708" s="313"/>
      <c r="O708" s="313"/>
      <c r="P708" s="313"/>
      <c r="Q708" s="313"/>
      <c r="R708" s="313">
        <v>12.2</v>
      </c>
      <c r="S708" s="313">
        <v>0</v>
      </c>
      <c r="T708" s="313">
        <v>36.5</v>
      </c>
      <c r="U708" s="313"/>
      <c r="V708" s="313"/>
      <c r="W708" s="313"/>
      <c r="X708" s="313">
        <v>0</v>
      </c>
      <c r="Y708" s="313">
        <v>500000000</v>
      </c>
      <c r="Z708" s="313"/>
      <c r="AA708" s="313" t="s">
        <v>1030</v>
      </c>
    </row>
    <row r="709" spans="1:27" ht="15" customHeight="1">
      <c r="A709" s="313" t="s">
        <v>331</v>
      </c>
      <c r="B709" s="313" t="s">
        <v>267</v>
      </c>
      <c r="C709" s="313" t="s">
        <v>7</v>
      </c>
      <c r="D709" s="313" t="s">
        <v>337</v>
      </c>
      <c r="E709" s="313" t="s">
        <v>13</v>
      </c>
      <c r="F709" s="313" t="s">
        <v>11</v>
      </c>
      <c r="G709" s="313"/>
      <c r="H709" s="313"/>
      <c r="I709" s="313"/>
      <c r="J709" s="313"/>
      <c r="K709" s="313"/>
      <c r="L709" s="313"/>
      <c r="M709" s="313"/>
      <c r="N709" s="313"/>
      <c r="O709" s="313"/>
      <c r="P709" s="313"/>
      <c r="Q709" s="313"/>
      <c r="R709" s="313">
        <v>159</v>
      </c>
      <c r="S709" s="313">
        <v>0</v>
      </c>
      <c r="T709" s="313">
        <v>584</v>
      </c>
      <c r="U709" s="313"/>
      <c r="V709" s="313"/>
      <c r="W709" s="313"/>
      <c r="X709" s="313">
        <v>0</v>
      </c>
      <c r="Y709" s="313">
        <v>500000000</v>
      </c>
      <c r="Z709" s="313"/>
      <c r="AA709" s="313" t="s">
        <v>1030</v>
      </c>
    </row>
    <row r="710" spans="1:27" ht="15" customHeight="1">
      <c r="A710" s="313" t="s">
        <v>331</v>
      </c>
      <c r="B710" s="313" t="s">
        <v>274</v>
      </c>
      <c r="C710" s="313" t="s">
        <v>7</v>
      </c>
      <c r="D710" s="313" t="s">
        <v>337</v>
      </c>
      <c r="E710" s="313" t="s">
        <v>13</v>
      </c>
      <c r="F710" s="313" t="s">
        <v>11</v>
      </c>
      <c r="G710" s="313"/>
      <c r="H710" s="313"/>
      <c r="I710" s="313"/>
      <c r="J710" s="313"/>
      <c r="K710" s="313"/>
      <c r="L710" s="313"/>
      <c r="M710" s="313"/>
      <c r="N710" s="313"/>
      <c r="O710" s="313"/>
      <c r="P710" s="313"/>
      <c r="Q710" s="313"/>
      <c r="R710" s="313">
        <v>12.2</v>
      </c>
      <c r="S710" s="313">
        <v>0</v>
      </c>
      <c r="T710" s="313">
        <v>36.5</v>
      </c>
      <c r="U710" s="313"/>
      <c r="V710" s="313"/>
      <c r="W710" s="313"/>
      <c r="X710" s="313">
        <v>0</v>
      </c>
      <c r="Y710" s="313">
        <v>500000000</v>
      </c>
      <c r="Z710" s="313"/>
      <c r="AA710" s="313" t="s">
        <v>1030</v>
      </c>
    </row>
    <row r="711" spans="1:27" ht="15" customHeight="1">
      <c r="A711" s="313" t="s">
        <v>331</v>
      </c>
      <c r="B711" s="313" t="s">
        <v>279</v>
      </c>
      <c r="C711" s="313" t="s">
        <v>7</v>
      </c>
      <c r="D711" s="313" t="s">
        <v>337</v>
      </c>
      <c r="E711" s="313" t="s">
        <v>13</v>
      </c>
      <c r="F711" s="313" t="s">
        <v>11</v>
      </c>
      <c r="G711" s="313"/>
      <c r="H711" s="313"/>
      <c r="I711" s="313"/>
      <c r="J711" s="313"/>
      <c r="K711" s="313"/>
      <c r="L711" s="313"/>
      <c r="M711" s="313"/>
      <c r="N711" s="313"/>
      <c r="O711" s="313"/>
      <c r="P711" s="313"/>
      <c r="Q711" s="313"/>
      <c r="R711" s="313">
        <v>76.2</v>
      </c>
      <c r="S711" s="313"/>
      <c r="T711" s="313"/>
      <c r="U711" s="313"/>
      <c r="V711" s="313"/>
      <c r="W711" s="313"/>
      <c r="X711" s="313">
        <v>0</v>
      </c>
      <c r="Y711" s="313">
        <v>500000000</v>
      </c>
      <c r="Z711" s="313"/>
      <c r="AA711" s="313" t="s">
        <v>1029</v>
      </c>
    </row>
    <row r="712" spans="1:27" ht="15" customHeight="1">
      <c r="A712" s="313" t="s">
        <v>331</v>
      </c>
      <c r="B712" s="313" t="s">
        <v>281</v>
      </c>
      <c r="C712" s="313" t="s">
        <v>7</v>
      </c>
      <c r="D712" s="313" t="s">
        <v>337</v>
      </c>
      <c r="E712" s="313" t="s">
        <v>13</v>
      </c>
      <c r="F712" s="313" t="s">
        <v>11</v>
      </c>
      <c r="G712" s="313"/>
      <c r="H712" s="313"/>
      <c r="I712" s="313"/>
      <c r="J712" s="313"/>
      <c r="K712" s="313"/>
      <c r="L712" s="313"/>
      <c r="M712" s="313"/>
      <c r="N712" s="313"/>
      <c r="O712" s="313"/>
      <c r="P712" s="313"/>
      <c r="Q712" s="313"/>
      <c r="R712" s="313">
        <v>55.2</v>
      </c>
      <c r="S712" s="313"/>
      <c r="T712" s="313"/>
      <c r="U712" s="313"/>
      <c r="V712" s="313"/>
      <c r="W712" s="313"/>
      <c r="X712" s="313">
        <v>0</v>
      </c>
      <c r="Y712" s="313">
        <v>500000000</v>
      </c>
      <c r="Z712" s="313"/>
      <c r="AA712" s="313" t="s">
        <v>1029</v>
      </c>
    </row>
    <row r="713" spans="1:27" ht="15" customHeight="1">
      <c r="A713" s="313" t="s">
        <v>331</v>
      </c>
      <c r="B713" s="313" t="s">
        <v>244</v>
      </c>
      <c r="C713" s="313" t="s">
        <v>7</v>
      </c>
      <c r="D713" s="313" t="s">
        <v>337</v>
      </c>
      <c r="E713" s="313" t="s">
        <v>13</v>
      </c>
      <c r="F713" s="313" t="s">
        <v>11</v>
      </c>
      <c r="G713" s="313"/>
      <c r="H713" s="313" t="s">
        <v>407</v>
      </c>
      <c r="I713" s="313"/>
      <c r="J713" s="313" t="s">
        <v>355</v>
      </c>
      <c r="K713" s="313"/>
      <c r="L713" s="313" t="s">
        <v>408</v>
      </c>
      <c r="M713" s="313"/>
      <c r="N713" s="313"/>
      <c r="O713" s="313" t="s">
        <v>357</v>
      </c>
      <c r="P713" s="313" t="s">
        <v>342</v>
      </c>
      <c r="Q713" s="313" t="s">
        <v>343</v>
      </c>
      <c r="R713" s="313">
        <v>0</v>
      </c>
      <c r="S713" s="313"/>
      <c r="T713" s="313"/>
      <c r="U713" s="313">
        <v>0</v>
      </c>
      <c r="V713" s="313">
        <v>0</v>
      </c>
      <c r="W713" s="313"/>
      <c r="X713" s="313">
        <v>0</v>
      </c>
      <c r="Y713" s="313">
        <v>500000000</v>
      </c>
      <c r="Z713" s="313">
        <v>0</v>
      </c>
      <c r="AA713" s="313" t="s">
        <v>1031</v>
      </c>
    </row>
    <row r="714" spans="1:27" ht="15" customHeight="1">
      <c r="A714" s="313" t="s">
        <v>331</v>
      </c>
      <c r="B714" s="313" t="s">
        <v>226</v>
      </c>
      <c r="C714" s="313" t="s">
        <v>7</v>
      </c>
      <c r="D714" s="313" t="s">
        <v>337</v>
      </c>
      <c r="E714" s="313" t="s">
        <v>13</v>
      </c>
      <c r="F714" s="313" t="s">
        <v>11</v>
      </c>
      <c r="G714" s="313"/>
      <c r="H714" s="313"/>
      <c r="I714" s="313" t="s">
        <v>232</v>
      </c>
      <c r="J714" s="313"/>
      <c r="K714" s="313" t="s">
        <v>339</v>
      </c>
      <c r="L714" s="313"/>
      <c r="M714" s="313" t="s">
        <v>41</v>
      </c>
      <c r="N714" s="313"/>
      <c r="O714" s="313" t="s">
        <v>341</v>
      </c>
      <c r="P714" s="313" t="s">
        <v>342</v>
      </c>
      <c r="Q714" s="313" t="s">
        <v>343</v>
      </c>
      <c r="R714" s="313">
        <v>44.3</v>
      </c>
      <c r="S714" s="313"/>
      <c r="T714" s="313"/>
      <c r="U714" s="313"/>
      <c r="V714" s="313"/>
      <c r="W714" s="313"/>
      <c r="X714" s="313">
        <v>0</v>
      </c>
      <c r="Y714" s="313">
        <v>500000000</v>
      </c>
      <c r="Z714" s="313"/>
      <c r="AA714" s="313" t="s">
        <v>1029</v>
      </c>
    </row>
    <row r="715" spans="1:27" ht="15" customHeight="1">
      <c r="A715" s="313" t="s">
        <v>331</v>
      </c>
      <c r="B715" s="313" t="s">
        <v>223</v>
      </c>
      <c r="C715" s="313" t="s">
        <v>7</v>
      </c>
      <c r="D715" s="313" t="s">
        <v>337</v>
      </c>
      <c r="E715" s="313" t="s">
        <v>13</v>
      </c>
      <c r="F715" s="313" t="s">
        <v>11</v>
      </c>
      <c r="G715" s="313"/>
      <c r="H715" s="313"/>
      <c r="I715" s="313"/>
      <c r="J715" s="313"/>
      <c r="K715" s="313"/>
      <c r="L715" s="313"/>
      <c r="M715" s="313"/>
      <c r="N715" s="313"/>
      <c r="O715" s="313"/>
      <c r="P715" s="313"/>
      <c r="Q715" s="313"/>
      <c r="R715" s="313">
        <v>429</v>
      </c>
      <c r="S715" s="313"/>
      <c r="T715" s="313"/>
      <c r="U715" s="313"/>
      <c r="V715" s="313"/>
      <c r="W715" s="313"/>
      <c r="X715" s="313">
        <v>0</v>
      </c>
      <c r="Y715" s="313">
        <v>500000000</v>
      </c>
      <c r="Z715" s="313"/>
      <c r="AA715" s="313" t="s">
        <v>1029</v>
      </c>
    </row>
    <row r="716" spans="1:27" ht="15" customHeight="1">
      <c r="A716" s="313" t="s">
        <v>331</v>
      </c>
      <c r="B716" s="313" t="s">
        <v>234</v>
      </c>
      <c r="C716" s="313" t="s">
        <v>7</v>
      </c>
      <c r="D716" s="313" t="s">
        <v>337</v>
      </c>
      <c r="E716" s="313" t="s">
        <v>13</v>
      </c>
      <c r="F716" s="313" t="s">
        <v>11</v>
      </c>
      <c r="G716" s="313" t="s">
        <v>337</v>
      </c>
      <c r="H716" s="313" t="s">
        <v>399</v>
      </c>
      <c r="I716" s="313" t="s">
        <v>232</v>
      </c>
      <c r="J716" s="313" t="s">
        <v>709</v>
      </c>
      <c r="K716" s="313" t="s">
        <v>339</v>
      </c>
      <c r="L716" s="313" t="s">
        <v>400</v>
      </c>
      <c r="M716" s="313" t="s">
        <v>41</v>
      </c>
      <c r="N716" s="313"/>
      <c r="O716" s="313" t="s">
        <v>341</v>
      </c>
      <c r="P716" s="313" t="s">
        <v>342</v>
      </c>
      <c r="Q716" s="313" t="s">
        <v>343</v>
      </c>
      <c r="R716" s="313">
        <v>3.43</v>
      </c>
      <c r="S716" s="313"/>
      <c r="T716" s="313"/>
      <c r="U716" s="313"/>
      <c r="V716" s="313"/>
      <c r="W716" s="313"/>
      <c r="X716" s="313">
        <v>0</v>
      </c>
      <c r="Y716" s="313">
        <v>500000000</v>
      </c>
      <c r="Z716" s="313"/>
      <c r="AA716" s="313" t="s">
        <v>1029</v>
      </c>
    </row>
    <row r="717" spans="1:27" ht="15" customHeight="1">
      <c r="A717" s="313" t="s">
        <v>331</v>
      </c>
      <c r="B717" s="313" t="s">
        <v>233</v>
      </c>
      <c r="C717" s="313" t="s">
        <v>7</v>
      </c>
      <c r="D717" s="313" t="s">
        <v>337</v>
      </c>
      <c r="E717" s="313" t="s">
        <v>13</v>
      </c>
      <c r="F717" s="313" t="s">
        <v>11</v>
      </c>
      <c r="G717" s="313"/>
      <c r="H717" s="313"/>
      <c r="I717" s="313"/>
      <c r="J717" s="313"/>
      <c r="K717" s="313"/>
      <c r="L717" s="313"/>
      <c r="M717" s="313"/>
      <c r="N717" s="313"/>
      <c r="O717" s="313"/>
      <c r="P717" s="313"/>
      <c r="Q717" s="313"/>
      <c r="R717" s="313">
        <v>385</v>
      </c>
      <c r="S717" s="313"/>
      <c r="T717" s="313"/>
      <c r="U717" s="313"/>
      <c r="V717" s="313"/>
      <c r="W717" s="313"/>
      <c r="X717" s="313">
        <v>0</v>
      </c>
      <c r="Y717" s="313">
        <v>500000000</v>
      </c>
      <c r="Z717" s="313"/>
      <c r="AA717" s="313" t="s">
        <v>1029</v>
      </c>
    </row>
    <row r="718" spans="1:27" ht="15" customHeight="1">
      <c r="A718" s="313" t="s">
        <v>331</v>
      </c>
      <c r="B718" s="313" t="s">
        <v>239</v>
      </c>
      <c r="C718" s="313" t="s">
        <v>7</v>
      </c>
      <c r="D718" s="313" t="s">
        <v>337</v>
      </c>
      <c r="E718" s="313" t="s">
        <v>13</v>
      </c>
      <c r="F718" s="313" t="s">
        <v>11</v>
      </c>
      <c r="G718" s="313"/>
      <c r="H718" s="313"/>
      <c r="I718" s="313"/>
      <c r="J718" s="313"/>
      <c r="K718" s="313"/>
      <c r="L718" s="313"/>
      <c r="M718" s="313"/>
      <c r="N718" s="313"/>
      <c r="O718" s="313"/>
      <c r="P718" s="313"/>
      <c r="Q718" s="313"/>
      <c r="R718" s="313">
        <v>35</v>
      </c>
      <c r="S718" s="313"/>
      <c r="T718" s="313"/>
      <c r="U718" s="313"/>
      <c r="V718" s="313"/>
      <c r="W718" s="313"/>
      <c r="X718" s="313">
        <v>0</v>
      </c>
      <c r="Y718" s="313">
        <v>500000000</v>
      </c>
      <c r="Z718" s="313"/>
      <c r="AA718" s="313" t="s">
        <v>1029</v>
      </c>
    </row>
    <row r="719" spans="1:27" ht="15" customHeight="1">
      <c r="A719" s="313" t="s">
        <v>331</v>
      </c>
      <c r="B719" s="313" t="s">
        <v>238</v>
      </c>
      <c r="C719" s="313" t="s">
        <v>7</v>
      </c>
      <c r="D719" s="313" t="s">
        <v>337</v>
      </c>
      <c r="E719" s="313" t="s">
        <v>13</v>
      </c>
      <c r="F719" s="313" t="s">
        <v>11</v>
      </c>
      <c r="G719" s="313" t="s">
        <v>337</v>
      </c>
      <c r="H719" s="313" t="s">
        <v>1001</v>
      </c>
      <c r="I719" s="313" t="s">
        <v>232</v>
      </c>
      <c r="J719" s="313" t="s">
        <v>709</v>
      </c>
      <c r="K719" s="313" t="s">
        <v>339</v>
      </c>
      <c r="L719" s="313" t="s">
        <v>1002</v>
      </c>
      <c r="M719" s="313" t="s">
        <v>41</v>
      </c>
      <c r="N719" s="313"/>
      <c r="O719" s="313" t="s">
        <v>341</v>
      </c>
      <c r="P719" s="313" t="s">
        <v>342</v>
      </c>
      <c r="Q719" s="313" t="s">
        <v>343</v>
      </c>
      <c r="R719" s="313">
        <v>381</v>
      </c>
      <c r="S719" s="313"/>
      <c r="T719" s="313"/>
      <c r="U719" s="313"/>
      <c r="V719" s="313"/>
      <c r="W719" s="313"/>
      <c r="X719" s="313">
        <v>0</v>
      </c>
      <c r="Y719" s="313">
        <v>500000000</v>
      </c>
      <c r="Z719" s="313"/>
      <c r="AA719" s="313" t="s">
        <v>1029</v>
      </c>
    </row>
    <row r="720" spans="1:27" ht="15" customHeight="1">
      <c r="A720" s="313" t="s">
        <v>331</v>
      </c>
      <c r="B720" s="313" t="s">
        <v>242</v>
      </c>
      <c r="C720" s="313" t="s">
        <v>7</v>
      </c>
      <c r="D720" s="313" t="s">
        <v>337</v>
      </c>
      <c r="E720" s="313" t="s">
        <v>13</v>
      </c>
      <c r="F720" s="313" t="s">
        <v>11</v>
      </c>
      <c r="G720" s="313"/>
      <c r="H720" s="313"/>
      <c r="I720" s="313"/>
      <c r="J720" s="313"/>
      <c r="K720" s="313"/>
      <c r="L720" s="313"/>
      <c r="M720" s="313"/>
      <c r="N720" s="313"/>
      <c r="O720" s="313"/>
      <c r="P720" s="313"/>
      <c r="Q720" s="313"/>
      <c r="R720" s="313">
        <v>346</v>
      </c>
      <c r="S720" s="313"/>
      <c r="T720" s="313"/>
      <c r="U720" s="313"/>
      <c r="V720" s="313"/>
      <c r="W720" s="313"/>
      <c r="X720" s="313">
        <v>0</v>
      </c>
      <c r="Y720" s="313">
        <v>500000000</v>
      </c>
      <c r="Z720" s="313"/>
      <c r="AA720" s="313" t="s">
        <v>1029</v>
      </c>
    </row>
    <row r="721" spans="1:27" ht="15" customHeight="1">
      <c r="A721" s="313" t="s">
        <v>331</v>
      </c>
      <c r="B721" s="313" t="s">
        <v>254</v>
      </c>
      <c r="C721" s="313" t="s">
        <v>7</v>
      </c>
      <c r="D721" s="313" t="s">
        <v>337</v>
      </c>
      <c r="E721" s="313" t="s">
        <v>13</v>
      </c>
      <c r="F721" s="313" t="s">
        <v>11</v>
      </c>
      <c r="G721" s="313"/>
      <c r="H721" s="313"/>
      <c r="I721" s="313"/>
      <c r="J721" s="313"/>
      <c r="K721" s="313"/>
      <c r="L721" s="313"/>
      <c r="M721" s="313"/>
      <c r="N721" s="313"/>
      <c r="O721" s="313"/>
      <c r="P721" s="313"/>
      <c r="Q721" s="313"/>
      <c r="R721" s="313">
        <v>778</v>
      </c>
      <c r="S721" s="313"/>
      <c r="T721" s="313"/>
      <c r="U721" s="313"/>
      <c r="V721" s="313"/>
      <c r="W721" s="313"/>
      <c r="X721" s="313">
        <v>0</v>
      </c>
      <c r="Y721" s="313">
        <v>500000000</v>
      </c>
      <c r="Z721" s="313"/>
      <c r="AA721" s="313" t="s">
        <v>1029</v>
      </c>
    </row>
    <row r="722" spans="1:27" ht="15" customHeight="1">
      <c r="A722" s="313" t="s">
        <v>331</v>
      </c>
      <c r="B722" s="313" t="s">
        <v>261</v>
      </c>
      <c r="C722" s="313" t="s">
        <v>7</v>
      </c>
      <c r="D722" s="313" t="s">
        <v>337</v>
      </c>
      <c r="E722" s="313" t="s">
        <v>13</v>
      </c>
      <c r="F722" s="313" t="s">
        <v>11</v>
      </c>
      <c r="G722" s="313"/>
      <c r="H722" s="313"/>
      <c r="I722" s="313"/>
      <c r="J722" s="313"/>
      <c r="K722" s="313"/>
      <c r="L722" s="313"/>
      <c r="M722" s="313"/>
      <c r="N722" s="313"/>
      <c r="O722" s="313"/>
      <c r="P722" s="313"/>
      <c r="Q722" s="313"/>
      <c r="R722" s="313">
        <v>265</v>
      </c>
      <c r="S722" s="313">
        <v>0</v>
      </c>
      <c r="T722" s="313">
        <v>584</v>
      </c>
      <c r="U722" s="313"/>
      <c r="V722" s="313"/>
      <c r="W722" s="313"/>
      <c r="X722" s="313">
        <v>0</v>
      </c>
      <c r="Y722" s="313">
        <v>500000000</v>
      </c>
      <c r="Z722" s="313"/>
      <c r="AA722" s="313" t="s">
        <v>1030</v>
      </c>
    </row>
    <row r="723" spans="1:27" ht="15" customHeight="1">
      <c r="A723" s="313" t="s">
        <v>331</v>
      </c>
      <c r="B723" s="313" t="s">
        <v>260</v>
      </c>
      <c r="C723" s="313" t="s">
        <v>7</v>
      </c>
      <c r="D723" s="313" t="s">
        <v>337</v>
      </c>
      <c r="E723" s="313" t="s">
        <v>13</v>
      </c>
      <c r="F723" s="313" t="s">
        <v>11</v>
      </c>
      <c r="G723" s="313"/>
      <c r="H723" s="313"/>
      <c r="I723" s="313"/>
      <c r="J723" s="313"/>
      <c r="K723" s="313"/>
      <c r="L723" s="313"/>
      <c r="M723" s="313"/>
      <c r="N723" s="313"/>
      <c r="O723" s="313"/>
      <c r="P723" s="313"/>
      <c r="Q723" s="313"/>
      <c r="R723" s="313">
        <v>265</v>
      </c>
      <c r="S723" s="313">
        <v>0</v>
      </c>
      <c r="T723" s="313">
        <v>584</v>
      </c>
      <c r="U723" s="313"/>
      <c r="V723" s="313"/>
      <c r="W723" s="313"/>
      <c r="X723" s="313">
        <v>0</v>
      </c>
      <c r="Y723" s="313">
        <v>500000000</v>
      </c>
      <c r="Z723" s="313"/>
      <c r="AA723" s="313" t="s">
        <v>1030</v>
      </c>
    </row>
    <row r="724" spans="1:27" ht="15" customHeight="1">
      <c r="A724" s="313" t="s">
        <v>331</v>
      </c>
      <c r="B724" s="313" t="s">
        <v>259</v>
      </c>
      <c r="C724" s="313" t="s">
        <v>7</v>
      </c>
      <c r="D724" s="313" t="s">
        <v>337</v>
      </c>
      <c r="E724" s="313" t="s">
        <v>13</v>
      </c>
      <c r="F724" s="313" t="s">
        <v>11</v>
      </c>
      <c r="G724" s="313" t="s">
        <v>337</v>
      </c>
      <c r="H724" s="313" t="s">
        <v>409</v>
      </c>
      <c r="I724" s="313" t="s">
        <v>251</v>
      </c>
      <c r="J724" s="313"/>
      <c r="K724" s="313" t="s">
        <v>339</v>
      </c>
      <c r="L724" s="313" t="s">
        <v>410</v>
      </c>
      <c r="M724" s="313" t="s">
        <v>48</v>
      </c>
      <c r="N724" s="313"/>
      <c r="O724" s="313" t="s">
        <v>341</v>
      </c>
      <c r="P724" s="313" t="s">
        <v>342</v>
      </c>
      <c r="Q724" s="313" t="s">
        <v>343</v>
      </c>
      <c r="R724" s="313">
        <v>584</v>
      </c>
      <c r="S724" s="313"/>
      <c r="T724" s="313"/>
      <c r="U724" s="313">
        <v>583.79999999999995</v>
      </c>
      <c r="V724" s="313">
        <v>29.19</v>
      </c>
      <c r="W724" s="313">
        <v>0.1</v>
      </c>
      <c r="X724" s="313">
        <v>0</v>
      </c>
      <c r="Y724" s="313">
        <v>500000000</v>
      </c>
      <c r="Z724" s="313">
        <v>0</v>
      </c>
      <c r="AA724" s="313" t="s">
        <v>1031</v>
      </c>
    </row>
    <row r="725" spans="1:27" ht="15" customHeight="1">
      <c r="A725" s="313" t="s">
        <v>331</v>
      </c>
      <c r="B725" s="313" t="s">
        <v>266</v>
      </c>
      <c r="C725" s="313" t="s">
        <v>7</v>
      </c>
      <c r="D725" s="313" t="s">
        <v>337</v>
      </c>
      <c r="E725" s="313" t="s">
        <v>13</v>
      </c>
      <c r="F725" s="313" t="s">
        <v>11</v>
      </c>
      <c r="G725" s="313"/>
      <c r="H725" s="313"/>
      <c r="I725" s="313"/>
      <c r="J725" s="313"/>
      <c r="K725" s="313"/>
      <c r="L725" s="313"/>
      <c r="M725" s="313"/>
      <c r="N725" s="313"/>
      <c r="O725" s="313"/>
      <c r="P725" s="313"/>
      <c r="Q725" s="313"/>
      <c r="R725" s="313">
        <v>318</v>
      </c>
      <c r="S725" s="313">
        <v>0</v>
      </c>
      <c r="T725" s="313">
        <v>584</v>
      </c>
      <c r="U725" s="313"/>
      <c r="V725" s="313"/>
      <c r="W725" s="313"/>
      <c r="X725" s="313">
        <v>0</v>
      </c>
      <c r="Y725" s="313">
        <v>500000000</v>
      </c>
      <c r="Z725" s="313"/>
      <c r="AA725" s="313" t="s">
        <v>1030</v>
      </c>
    </row>
    <row r="726" spans="1:27" ht="15" customHeight="1">
      <c r="A726" s="313" t="s">
        <v>331</v>
      </c>
      <c r="B726" s="313" t="s">
        <v>265</v>
      </c>
      <c r="C726" s="313" t="s">
        <v>7</v>
      </c>
      <c r="D726" s="313" t="s">
        <v>337</v>
      </c>
      <c r="E726" s="313" t="s">
        <v>13</v>
      </c>
      <c r="F726" s="313" t="s">
        <v>11</v>
      </c>
      <c r="G726" s="313"/>
      <c r="H726" s="313"/>
      <c r="I726" s="313"/>
      <c r="J726" s="313"/>
      <c r="K726" s="313"/>
      <c r="L726" s="313"/>
      <c r="M726" s="313"/>
      <c r="N726" s="313"/>
      <c r="O726" s="313"/>
      <c r="P726" s="313"/>
      <c r="Q726" s="313"/>
      <c r="R726" s="313">
        <v>318</v>
      </c>
      <c r="S726" s="313">
        <v>0</v>
      </c>
      <c r="T726" s="313">
        <v>584</v>
      </c>
      <c r="U726" s="313"/>
      <c r="V726" s="313"/>
      <c r="W726" s="313"/>
      <c r="X726" s="313">
        <v>0</v>
      </c>
      <c r="Y726" s="313">
        <v>500000000</v>
      </c>
      <c r="Z726" s="313"/>
      <c r="AA726" s="313" t="s">
        <v>1030</v>
      </c>
    </row>
    <row r="727" spans="1:27" ht="15" customHeight="1">
      <c r="A727" s="313" t="s">
        <v>331</v>
      </c>
      <c r="B727" s="313" t="s">
        <v>258</v>
      </c>
      <c r="C727" s="313" t="s">
        <v>7</v>
      </c>
      <c r="D727" s="313" t="s">
        <v>337</v>
      </c>
      <c r="E727" s="313" t="s">
        <v>13</v>
      </c>
      <c r="F727" s="313" t="s">
        <v>11</v>
      </c>
      <c r="G727" s="313"/>
      <c r="H727" s="313"/>
      <c r="I727" s="313"/>
      <c r="J727" s="313"/>
      <c r="K727" s="313"/>
      <c r="L727" s="313"/>
      <c r="M727" s="313"/>
      <c r="N727" s="313"/>
      <c r="O727" s="313"/>
      <c r="P727" s="313"/>
      <c r="Q727" s="313"/>
      <c r="R727" s="313">
        <v>752</v>
      </c>
      <c r="S727" s="313"/>
      <c r="T727" s="313"/>
      <c r="U727" s="313"/>
      <c r="V727" s="313"/>
      <c r="W727" s="313"/>
      <c r="X727" s="313">
        <v>0</v>
      </c>
      <c r="Y727" s="313">
        <v>500000000</v>
      </c>
      <c r="Z727" s="313"/>
      <c r="AA727" s="313" t="s">
        <v>1029</v>
      </c>
    </row>
    <row r="728" spans="1:27" ht="15" customHeight="1">
      <c r="A728" s="313" t="s">
        <v>331</v>
      </c>
      <c r="B728" s="313" t="s">
        <v>271</v>
      </c>
      <c r="C728" s="313" t="s">
        <v>7</v>
      </c>
      <c r="D728" s="313" t="s">
        <v>337</v>
      </c>
      <c r="E728" s="313" t="s">
        <v>13</v>
      </c>
      <c r="F728" s="313" t="s">
        <v>11</v>
      </c>
      <c r="G728" s="313"/>
      <c r="H728" s="313"/>
      <c r="I728" s="313"/>
      <c r="J728" s="313"/>
      <c r="K728" s="313"/>
      <c r="L728" s="313"/>
      <c r="M728" s="313"/>
      <c r="N728" s="313"/>
      <c r="O728" s="313"/>
      <c r="P728" s="313"/>
      <c r="Q728" s="313"/>
      <c r="R728" s="313">
        <v>12.2</v>
      </c>
      <c r="S728" s="313">
        <v>0</v>
      </c>
      <c r="T728" s="313">
        <v>36.5</v>
      </c>
      <c r="U728" s="313"/>
      <c r="V728" s="313"/>
      <c r="W728" s="313"/>
      <c r="X728" s="313">
        <v>0</v>
      </c>
      <c r="Y728" s="313">
        <v>500000000</v>
      </c>
      <c r="Z728" s="313"/>
      <c r="AA728" s="313" t="s">
        <v>1030</v>
      </c>
    </row>
    <row r="729" spans="1:27" ht="15" customHeight="1">
      <c r="A729" s="313" t="s">
        <v>331</v>
      </c>
      <c r="B729" s="313" t="s">
        <v>270</v>
      </c>
      <c r="C729" s="313" t="s">
        <v>7</v>
      </c>
      <c r="D729" s="313" t="s">
        <v>337</v>
      </c>
      <c r="E729" s="313" t="s">
        <v>13</v>
      </c>
      <c r="F729" s="313" t="s">
        <v>11</v>
      </c>
      <c r="G729" s="313"/>
      <c r="H729" s="313"/>
      <c r="I729" s="313"/>
      <c r="J729" s="313"/>
      <c r="K729" s="313"/>
      <c r="L729" s="313"/>
      <c r="M729" s="313"/>
      <c r="N729" s="313"/>
      <c r="O729" s="313"/>
      <c r="P729" s="313"/>
      <c r="Q729" s="313"/>
      <c r="R729" s="313">
        <v>36.5</v>
      </c>
      <c r="S729" s="313"/>
      <c r="T729" s="313"/>
      <c r="U729" s="313"/>
      <c r="V729" s="313"/>
      <c r="W729" s="313"/>
      <c r="X729" s="313">
        <v>0</v>
      </c>
      <c r="Y729" s="313">
        <v>500000000</v>
      </c>
      <c r="Z729" s="313"/>
      <c r="AA729" s="313" t="s">
        <v>1029</v>
      </c>
    </row>
    <row r="730" spans="1:27" ht="15" customHeight="1">
      <c r="A730" s="313" t="s">
        <v>331</v>
      </c>
      <c r="B730" s="313" t="s">
        <v>273</v>
      </c>
      <c r="C730" s="313" t="s">
        <v>7</v>
      </c>
      <c r="D730" s="313" t="s">
        <v>337</v>
      </c>
      <c r="E730" s="313" t="s">
        <v>13</v>
      </c>
      <c r="F730" s="313" t="s">
        <v>11</v>
      </c>
      <c r="G730" s="313"/>
      <c r="H730" s="313"/>
      <c r="I730" s="313"/>
      <c r="J730" s="313"/>
      <c r="K730" s="313"/>
      <c r="L730" s="313"/>
      <c r="M730" s="313"/>
      <c r="N730" s="313"/>
      <c r="O730" s="313"/>
      <c r="P730" s="313"/>
      <c r="Q730" s="313"/>
      <c r="R730" s="313">
        <v>12.2</v>
      </c>
      <c r="S730" s="313">
        <v>0</v>
      </c>
      <c r="T730" s="313">
        <v>36.5</v>
      </c>
      <c r="U730" s="313"/>
      <c r="V730" s="313"/>
      <c r="W730" s="313"/>
      <c r="X730" s="313">
        <v>0</v>
      </c>
      <c r="Y730" s="313">
        <v>500000000</v>
      </c>
      <c r="Z730" s="313"/>
      <c r="AA730" s="313" t="s">
        <v>1030</v>
      </c>
    </row>
    <row r="731" spans="1:27" ht="15" customHeight="1">
      <c r="A731" s="313" t="s">
        <v>331</v>
      </c>
      <c r="B731" s="313" t="s">
        <v>275</v>
      </c>
      <c r="C731" s="313" t="s">
        <v>7</v>
      </c>
      <c r="D731" s="313" t="s">
        <v>337</v>
      </c>
      <c r="E731" s="313" t="s">
        <v>13</v>
      </c>
      <c r="F731" s="313" t="s">
        <v>11</v>
      </c>
      <c r="G731" s="313"/>
      <c r="H731" s="313"/>
      <c r="I731" s="313"/>
      <c r="J731" s="313"/>
      <c r="K731" s="313"/>
      <c r="L731" s="313"/>
      <c r="M731" s="313"/>
      <c r="N731" s="313"/>
      <c r="O731" s="313"/>
      <c r="P731" s="313"/>
      <c r="Q731" s="313"/>
      <c r="R731" s="313">
        <v>12.2</v>
      </c>
      <c r="S731" s="313">
        <v>0</v>
      </c>
      <c r="T731" s="313">
        <v>36.5</v>
      </c>
      <c r="U731" s="313"/>
      <c r="V731" s="313"/>
      <c r="W731" s="313"/>
      <c r="X731" s="313">
        <v>0</v>
      </c>
      <c r="Y731" s="313">
        <v>500000000</v>
      </c>
      <c r="Z731" s="313"/>
      <c r="AA731" s="313" t="s">
        <v>1030</v>
      </c>
    </row>
    <row r="732" spans="1:27" ht="15" customHeight="1">
      <c r="A732" s="313" t="s">
        <v>331</v>
      </c>
      <c r="B732" s="313" t="s">
        <v>269</v>
      </c>
      <c r="C732" s="313" t="s">
        <v>7</v>
      </c>
      <c r="D732" s="313" t="s">
        <v>337</v>
      </c>
      <c r="E732" s="313" t="s">
        <v>13</v>
      </c>
      <c r="F732" s="313" t="s">
        <v>11</v>
      </c>
      <c r="G732" s="313" t="s">
        <v>337</v>
      </c>
      <c r="H732" s="313" t="s">
        <v>411</v>
      </c>
      <c r="I732" s="313" t="s">
        <v>251</v>
      </c>
      <c r="J732" s="313"/>
      <c r="K732" s="313" t="s">
        <v>339</v>
      </c>
      <c r="L732" s="313" t="s">
        <v>412</v>
      </c>
      <c r="M732" s="313" t="s">
        <v>48</v>
      </c>
      <c r="N732" s="313"/>
      <c r="O732" s="313" t="s">
        <v>341</v>
      </c>
      <c r="P732" s="313" t="s">
        <v>342</v>
      </c>
      <c r="Q732" s="313" t="s">
        <v>343</v>
      </c>
      <c r="R732" s="313">
        <v>36.5</v>
      </c>
      <c r="S732" s="313"/>
      <c r="T732" s="313"/>
      <c r="U732" s="313">
        <v>36.5</v>
      </c>
      <c r="V732" s="313">
        <v>1.83</v>
      </c>
      <c r="W732" s="313">
        <v>0.1</v>
      </c>
      <c r="X732" s="313">
        <v>0</v>
      </c>
      <c r="Y732" s="313">
        <v>500000000</v>
      </c>
      <c r="Z732" s="313">
        <v>0</v>
      </c>
      <c r="AA732" s="313" t="s">
        <v>1031</v>
      </c>
    </row>
    <row r="733" spans="1:27" ht="15" customHeight="1">
      <c r="A733" s="313" t="s">
        <v>331</v>
      </c>
      <c r="B733" s="313" t="s">
        <v>278</v>
      </c>
      <c r="C733" s="313" t="s">
        <v>7</v>
      </c>
      <c r="D733" s="313" t="s">
        <v>337</v>
      </c>
      <c r="E733" s="313" t="s">
        <v>13</v>
      </c>
      <c r="F733" s="313" t="s">
        <v>11</v>
      </c>
      <c r="G733" s="313" t="s">
        <v>337</v>
      </c>
      <c r="H733" s="313" t="s">
        <v>413</v>
      </c>
      <c r="I733" s="313" t="s">
        <v>251</v>
      </c>
      <c r="J733" s="313"/>
      <c r="K733" s="313" t="s">
        <v>339</v>
      </c>
      <c r="L733" s="313" t="s">
        <v>414</v>
      </c>
      <c r="M733" s="313" t="s">
        <v>48</v>
      </c>
      <c r="N733" s="313"/>
      <c r="O733" s="313" t="s">
        <v>341</v>
      </c>
      <c r="P733" s="313" t="s">
        <v>342</v>
      </c>
      <c r="Q733" s="313" t="s">
        <v>343</v>
      </c>
      <c r="R733" s="313">
        <v>76.2</v>
      </c>
      <c r="S733" s="313"/>
      <c r="T733" s="313"/>
      <c r="U733" s="313">
        <v>76.2</v>
      </c>
      <c r="V733" s="313">
        <v>3.81</v>
      </c>
      <c r="W733" s="313">
        <v>0.1</v>
      </c>
      <c r="X733" s="313">
        <v>0</v>
      </c>
      <c r="Y733" s="313">
        <v>500000000</v>
      </c>
      <c r="Z733" s="313">
        <v>0</v>
      </c>
      <c r="AA733" s="313" t="s">
        <v>1031</v>
      </c>
    </row>
    <row r="734" spans="1:27" ht="15" customHeight="1">
      <c r="A734" s="313" t="s">
        <v>331</v>
      </c>
      <c r="B734" s="313" t="s">
        <v>277</v>
      </c>
      <c r="C734" s="313" t="s">
        <v>7</v>
      </c>
      <c r="D734" s="313" t="s">
        <v>337</v>
      </c>
      <c r="E734" s="313" t="s">
        <v>13</v>
      </c>
      <c r="F734" s="313" t="s">
        <v>11</v>
      </c>
      <c r="G734" s="313"/>
      <c r="H734" s="313"/>
      <c r="I734" s="313"/>
      <c r="J734" s="313"/>
      <c r="K734" s="313"/>
      <c r="L734" s="313"/>
      <c r="M734" s="313"/>
      <c r="N734" s="313"/>
      <c r="O734" s="313"/>
      <c r="P734" s="313"/>
      <c r="Q734" s="313"/>
      <c r="R734" s="313">
        <v>131</v>
      </c>
      <c r="S734" s="313"/>
      <c r="T734" s="313"/>
      <c r="U734" s="313"/>
      <c r="V734" s="313"/>
      <c r="W734" s="313"/>
      <c r="X734" s="313">
        <v>0</v>
      </c>
      <c r="Y734" s="313">
        <v>500000000</v>
      </c>
      <c r="Z734" s="313"/>
      <c r="AA734" s="313" t="s">
        <v>1029</v>
      </c>
    </row>
    <row r="735" spans="1:27" ht="15" customHeight="1">
      <c r="A735" s="313" t="s">
        <v>331</v>
      </c>
      <c r="B735" s="313" t="s">
        <v>280</v>
      </c>
      <c r="C735" s="313" t="s">
        <v>7</v>
      </c>
      <c r="D735" s="313" t="s">
        <v>337</v>
      </c>
      <c r="E735" s="313" t="s">
        <v>13</v>
      </c>
      <c r="F735" s="313" t="s">
        <v>11</v>
      </c>
      <c r="G735" s="313"/>
      <c r="H735" s="313"/>
      <c r="I735" s="313"/>
      <c r="J735" s="313"/>
      <c r="K735" s="313"/>
      <c r="L735" s="313"/>
      <c r="M735" s="313"/>
      <c r="N735" s="313"/>
      <c r="O735" s="313"/>
      <c r="P735" s="313"/>
      <c r="Q735" s="313"/>
      <c r="R735" s="313">
        <v>55.2</v>
      </c>
      <c r="S735" s="313"/>
      <c r="T735" s="313"/>
      <c r="U735" s="313"/>
      <c r="V735" s="313"/>
      <c r="W735" s="313"/>
      <c r="X735" s="313">
        <v>0</v>
      </c>
      <c r="Y735" s="313">
        <v>500000000</v>
      </c>
      <c r="Z735" s="313"/>
      <c r="AA735" s="313" t="s">
        <v>1029</v>
      </c>
    </row>
    <row r="736" spans="1:27" ht="15" customHeight="1">
      <c r="A736" s="313" t="s">
        <v>331</v>
      </c>
      <c r="B736" s="313" t="s">
        <v>282</v>
      </c>
      <c r="C736" s="313" t="s">
        <v>7</v>
      </c>
      <c r="D736" s="313" t="s">
        <v>337</v>
      </c>
      <c r="E736" s="313" t="s">
        <v>13</v>
      </c>
      <c r="F736" s="313" t="s">
        <v>11</v>
      </c>
      <c r="G736" s="313" t="s">
        <v>337</v>
      </c>
      <c r="H736" s="313" t="s">
        <v>415</v>
      </c>
      <c r="I736" s="313" t="s">
        <v>251</v>
      </c>
      <c r="J736" s="313"/>
      <c r="K736" s="313" t="s">
        <v>339</v>
      </c>
      <c r="L736" s="313" t="s">
        <v>416</v>
      </c>
      <c r="M736" s="313" t="s">
        <v>48</v>
      </c>
      <c r="N736" s="313"/>
      <c r="O736" s="313" t="s">
        <v>341</v>
      </c>
      <c r="P736" s="313" t="s">
        <v>342</v>
      </c>
      <c r="Q736" s="313" t="s">
        <v>343</v>
      </c>
      <c r="R736" s="313">
        <v>55.2</v>
      </c>
      <c r="S736" s="313"/>
      <c r="T736" s="313"/>
      <c r="U736" s="313">
        <v>55.2</v>
      </c>
      <c r="V736" s="313">
        <v>2.76</v>
      </c>
      <c r="W736" s="313">
        <v>0.1</v>
      </c>
      <c r="X736" s="313">
        <v>0</v>
      </c>
      <c r="Y736" s="313">
        <v>500000000</v>
      </c>
      <c r="Z736" s="313">
        <v>0</v>
      </c>
      <c r="AA736" s="313" t="s">
        <v>1031</v>
      </c>
    </row>
    <row r="737" spans="1:27" ht="15" customHeight="1">
      <c r="A737" s="313" t="s">
        <v>331</v>
      </c>
      <c r="B737" s="313" t="s">
        <v>283</v>
      </c>
      <c r="C737" s="313" t="s">
        <v>7</v>
      </c>
      <c r="D737" s="313" t="s">
        <v>337</v>
      </c>
      <c r="E737" s="313" t="s">
        <v>13</v>
      </c>
      <c r="F737" s="313" t="s">
        <v>11</v>
      </c>
      <c r="G737" s="313"/>
      <c r="H737" s="313"/>
      <c r="I737" s="313"/>
      <c r="J737" s="313"/>
      <c r="K737" s="313"/>
      <c r="L737" s="313"/>
      <c r="M737" s="313"/>
      <c r="N737" s="313"/>
      <c r="O737" s="313"/>
      <c r="P737" s="313"/>
      <c r="Q737" s="313"/>
      <c r="R737" s="313">
        <v>55.2</v>
      </c>
      <c r="S737" s="313"/>
      <c r="T737" s="313"/>
      <c r="U737" s="313"/>
      <c r="V737" s="313"/>
      <c r="W737" s="313"/>
      <c r="X737" s="313">
        <v>0</v>
      </c>
      <c r="Y737" s="313">
        <v>500000000</v>
      </c>
      <c r="Z737" s="313"/>
      <c r="AA737" s="313" t="s">
        <v>1029</v>
      </c>
    </row>
    <row r="738" spans="1:27" ht="15" customHeight="1">
      <c r="A738" s="313" t="s">
        <v>331</v>
      </c>
      <c r="B738" s="313" t="s">
        <v>246</v>
      </c>
      <c r="C738" s="313" t="s">
        <v>7</v>
      </c>
      <c r="D738" s="313" t="s">
        <v>337</v>
      </c>
      <c r="E738" s="313" t="s">
        <v>13</v>
      </c>
      <c r="F738" s="313" t="s">
        <v>11</v>
      </c>
      <c r="G738" s="313"/>
      <c r="H738" s="313"/>
      <c r="I738" s="313"/>
      <c r="J738" s="313"/>
      <c r="K738" s="313"/>
      <c r="L738" s="313"/>
      <c r="M738" s="313"/>
      <c r="N738" s="313"/>
      <c r="O738" s="313"/>
      <c r="P738" s="313"/>
      <c r="Q738" s="313"/>
      <c r="R738" s="313">
        <v>35</v>
      </c>
      <c r="S738" s="313"/>
      <c r="T738" s="313"/>
      <c r="U738" s="313"/>
      <c r="V738" s="313"/>
      <c r="W738" s="313"/>
      <c r="X738" s="313">
        <v>0</v>
      </c>
      <c r="Y738" s="313">
        <v>500000000</v>
      </c>
      <c r="Z738" s="313"/>
      <c r="AA738" s="313" t="s">
        <v>1029</v>
      </c>
    </row>
    <row r="739" spans="1:27" ht="15" customHeight="1">
      <c r="A739" s="313" t="s">
        <v>331</v>
      </c>
      <c r="B739" s="313" t="s">
        <v>248</v>
      </c>
      <c r="C739" s="313" t="s">
        <v>7</v>
      </c>
      <c r="D739" s="313" t="s">
        <v>337</v>
      </c>
      <c r="E739" s="313" t="s">
        <v>13</v>
      </c>
      <c r="F739" s="313" t="s">
        <v>11</v>
      </c>
      <c r="G739" s="313"/>
      <c r="H739" s="313"/>
      <c r="I739" s="313"/>
      <c r="J739" s="313"/>
      <c r="K739" s="313"/>
      <c r="L739" s="313"/>
      <c r="M739" s="313"/>
      <c r="N739" s="313"/>
      <c r="O739" s="313"/>
      <c r="P739" s="313"/>
      <c r="Q739" s="313"/>
      <c r="R739" s="313">
        <v>346</v>
      </c>
      <c r="S739" s="313"/>
      <c r="T739" s="313"/>
      <c r="U739" s="313"/>
      <c r="V739" s="313"/>
      <c r="W739" s="313"/>
      <c r="X739" s="313">
        <v>0</v>
      </c>
      <c r="Y739" s="313">
        <v>500000000</v>
      </c>
      <c r="Z739" s="313"/>
      <c r="AA739" s="313" t="s">
        <v>1029</v>
      </c>
    </row>
    <row r="740" spans="1:27" ht="15" customHeight="1">
      <c r="A740" s="313" t="s">
        <v>331</v>
      </c>
      <c r="B740" s="313" t="s">
        <v>253</v>
      </c>
      <c r="C740" s="313" t="s">
        <v>7</v>
      </c>
      <c r="D740" s="313" t="s">
        <v>337</v>
      </c>
      <c r="E740" s="313" t="s">
        <v>13</v>
      </c>
      <c r="F740" s="313" t="s">
        <v>11</v>
      </c>
      <c r="G740" s="313"/>
      <c r="H740" s="313"/>
      <c r="I740" s="313"/>
      <c r="J740" s="313"/>
      <c r="K740" s="313"/>
      <c r="L740" s="313"/>
      <c r="M740" s="313"/>
      <c r="N740" s="313"/>
      <c r="O740" s="313"/>
      <c r="P740" s="313"/>
      <c r="Q740" s="313"/>
      <c r="R740" s="313">
        <v>381</v>
      </c>
      <c r="S740" s="313"/>
      <c r="T740" s="313"/>
      <c r="U740" s="313"/>
      <c r="V740" s="313"/>
      <c r="W740" s="313"/>
      <c r="X740" s="313">
        <v>0</v>
      </c>
      <c r="Y740" s="313">
        <v>500000000</v>
      </c>
      <c r="Z740" s="313"/>
      <c r="AA740" s="313" t="s">
        <v>1029</v>
      </c>
    </row>
    <row r="741" spans="1:27" ht="15" customHeight="1">
      <c r="A741" s="313" t="s">
        <v>223</v>
      </c>
      <c r="B741" s="313" t="s">
        <v>327</v>
      </c>
      <c r="C741" s="313" t="s">
        <v>7</v>
      </c>
      <c r="D741" s="313" t="s">
        <v>417</v>
      </c>
      <c r="E741" s="313" t="s">
        <v>13</v>
      </c>
      <c r="F741" s="313" t="s">
        <v>11</v>
      </c>
      <c r="G741" s="313"/>
      <c r="H741" s="313"/>
      <c r="I741" s="313"/>
      <c r="J741" s="313"/>
      <c r="K741" s="313"/>
      <c r="L741" s="313"/>
      <c r="M741" s="313"/>
      <c r="N741" s="313"/>
      <c r="O741" s="313"/>
      <c r="P741" s="313"/>
      <c r="Q741" s="313"/>
      <c r="R741" s="313">
        <v>551</v>
      </c>
      <c r="S741" s="313"/>
      <c r="T741" s="313"/>
      <c r="U741" s="313"/>
      <c r="V741" s="313"/>
      <c r="W741" s="313"/>
      <c r="X741" s="313">
        <v>0</v>
      </c>
      <c r="Y741" s="313">
        <v>500000000</v>
      </c>
      <c r="Z741" s="313"/>
      <c r="AA741" s="313" t="s">
        <v>1029</v>
      </c>
    </row>
    <row r="742" spans="1:27" ht="15" customHeight="1">
      <c r="A742" s="313" t="s">
        <v>223</v>
      </c>
      <c r="B742" s="313" t="s">
        <v>314</v>
      </c>
      <c r="C742" s="313" t="s">
        <v>7</v>
      </c>
      <c r="D742" s="313" t="s">
        <v>417</v>
      </c>
      <c r="E742" s="313" t="s">
        <v>13</v>
      </c>
      <c r="F742" s="313" t="s">
        <v>11</v>
      </c>
      <c r="G742" s="313"/>
      <c r="H742" s="313"/>
      <c r="I742" s="313"/>
      <c r="J742" s="313"/>
      <c r="K742" s="313"/>
      <c r="L742" s="313"/>
      <c r="M742" s="313"/>
      <c r="N742" s="313"/>
      <c r="O742" s="313"/>
      <c r="P742" s="313"/>
      <c r="Q742" s="313"/>
      <c r="R742" s="313">
        <v>1910</v>
      </c>
      <c r="S742" s="313"/>
      <c r="T742" s="313"/>
      <c r="U742" s="313"/>
      <c r="V742" s="313"/>
      <c r="W742" s="313"/>
      <c r="X742" s="313">
        <v>0</v>
      </c>
      <c r="Y742" s="313">
        <v>500000000</v>
      </c>
      <c r="Z742" s="313"/>
      <c r="AA742" s="313" t="s">
        <v>1029</v>
      </c>
    </row>
    <row r="743" spans="1:27" ht="15" customHeight="1">
      <c r="A743" s="313" t="s">
        <v>223</v>
      </c>
      <c r="B743" s="313" t="s">
        <v>315</v>
      </c>
      <c r="C743" s="313" t="s">
        <v>7</v>
      </c>
      <c r="D743" s="313" t="s">
        <v>417</v>
      </c>
      <c r="E743" s="313" t="s">
        <v>13</v>
      </c>
      <c r="F743" s="313" t="s">
        <v>11</v>
      </c>
      <c r="G743" s="313"/>
      <c r="H743" s="313"/>
      <c r="I743" s="313"/>
      <c r="J743" s="313"/>
      <c r="K743" s="313"/>
      <c r="L743" s="313"/>
      <c r="M743" s="313"/>
      <c r="N743" s="313"/>
      <c r="O743" s="313"/>
      <c r="P743" s="313"/>
      <c r="Q743" s="313"/>
      <c r="R743" s="313">
        <v>1910</v>
      </c>
      <c r="S743" s="313"/>
      <c r="T743" s="313"/>
      <c r="U743" s="313"/>
      <c r="V743" s="313"/>
      <c r="W743" s="313"/>
      <c r="X743" s="313">
        <v>0</v>
      </c>
      <c r="Y743" s="313">
        <v>500000000</v>
      </c>
      <c r="Z743" s="313"/>
      <c r="AA743" s="313" t="s">
        <v>1029</v>
      </c>
    </row>
    <row r="744" spans="1:27" ht="15" customHeight="1">
      <c r="A744" s="313" t="s">
        <v>223</v>
      </c>
      <c r="B744" s="313" t="s">
        <v>317</v>
      </c>
      <c r="C744" s="313" t="s">
        <v>7</v>
      </c>
      <c r="D744" s="313" t="s">
        <v>417</v>
      </c>
      <c r="E744" s="313" t="s">
        <v>13</v>
      </c>
      <c r="F744" s="313" t="s">
        <v>11</v>
      </c>
      <c r="G744" s="313"/>
      <c r="H744" s="313"/>
      <c r="I744" s="313"/>
      <c r="J744" s="313"/>
      <c r="K744" s="313"/>
      <c r="L744" s="313"/>
      <c r="M744" s="313"/>
      <c r="N744" s="313"/>
      <c r="O744" s="313"/>
      <c r="P744" s="313"/>
      <c r="Q744" s="313"/>
      <c r="R744" s="313">
        <v>67</v>
      </c>
      <c r="S744" s="313">
        <v>0</v>
      </c>
      <c r="T744" s="313">
        <v>134</v>
      </c>
      <c r="U744" s="313"/>
      <c r="V744" s="313"/>
      <c r="W744" s="313"/>
      <c r="X744" s="313">
        <v>0</v>
      </c>
      <c r="Y744" s="313">
        <v>500000000</v>
      </c>
      <c r="Z744" s="313"/>
      <c r="AA744" s="313" t="s">
        <v>1030</v>
      </c>
    </row>
    <row r="745" spans="1:27" ht="15" customHeight="1">
      <c r="A745" s="313" t="s">
        <v>223</v>
      </c>
      <c r="B745" s="313" t="s">
        <v>318</v>
      </c>
      <c r="C745" s="313" t="s">
        <v>7</v>
      </c>
      <c r="D745" s="313" t="s">
        <v>417</v>
      </c>
      <c r="E745" s="313" t="s">
        <v>13</v>
      </c>
      <c r="F745" s="313" t="s">
        <v>11</v>
      </c>
      <c r="G745" s="313"/>
      <c r="H745" s="313"/>
      <c r="I745" s="313"/>
      <c r="J745" s="313"/>
      <c r="K745" s="313"/>
      <c r="L745" s="313"/>
      <c r="M745" s="313"/>
      <c r="N745" s="313"/>
      <c r="O745" s="313"/>
      <c r="P745" s="313"/>
      <c r="Q745" s="313"/>
      <c r="R745" s="313">
        <v>67</v>
      </c>
      <c r="S745" s="313">
        <v>0</v>
      </c>
      <c r="T745" s="313">
        <v>134</v>
      </c>
      <c r="U745" s="313"/>
      <c r="V745" s="313"/>
      <c r="W745" s="313"/>
      <c r="X745" s="313">
        <v>0</v>
      </c>
      <c r="Y745" s="313">
        <v>500000000</v>
      </c>
      <c r="Z745" s="313"/>
      <c r="AA745" s="313" t="s">
        <v>1030</v>
      </c>
    </row>
    <row r="746" spans="1:27" ht="15" customHeight="1">
      <c r="A746" s="313" t="s">
        <v>223</v>
      </c>
      <c r="B746" s="313" t="s">
        <v>313</v>
      </c>
      <c r="C746" s="313" t="s">
        <v>7</v>
      </c>
      <c r="D746" s="313" t="s">
        <v>417</v>
      </c>
      <c r="E746" s="313" t="s">
        <v>13</v>
      </c>
      <c r="F746" s="313" t="s">
        <v>11</v>
      </c>
      <c r="G746" s="313"/>
      <c r="H746" s="313"/>
      <c r="I746" s="313"/>
      <c r="J746" s="313"/>
      <c r="K746" s="313"/>
      <c r="L746" s="313"/>
      <c r="M746" s="313"/>
      <c r="N746" s="313"/>
      <c r="O746" s="313"/>
      <c r="P746" s="313"/>
      <c r="Q746" s="313"/>
      <c r="R746" s="313">
        <v>2050</v>
      </c>
      <c r="S746" s="313"/>
      <c r="T746" s="313"/>
      <c r="U746" s="313"/>
      <c r="V746" s="313"/>
      <c r="W746" s="313"/>
      <c r="X746" s="313">
        <v>0</v>
      </c>
      <c r="Y746" s="313">
        <v>500000000</v>
      </c>
      <c r="Z746" s="313"/>
      <c r="AA746" s="313" t="s">
        <v>1029</v>
      </c>
    </row>
    <row r="747" spans="1:27" ht="15" customHeight="1">
      <c r="A747" s="313" t="s">
        <v>223</v>
      </c>
      <c r="B747" s="313" t="s">
        <v>316</v>
      </c>
      <c r="C747" s="313" t="s">
        <v>7</v>
      </c>
      <c r="D747" s="313" t="s">
        <v>417</v>
      </c>
      <c r="E747" s="313" t="s">
        <v>13</v>
      </c>
      <c r="F747" s="313" t="s">
        <v>11</v>
      </c>
      <c r="G747" s="313"/>
      <c r="H747" s="313"/>
      <c r="I747" s="313"/>
      <c r="J747" s="313"/>
      <c r="K747" s="313"/>
      <c r="L747" s="313"/>
      <c r="M747" s="313"/>
      <c r="N747" s="313"/>
      <c r="O747" s="313"/>
      <c r="P747" s="313"/>
      <c r="Q747" s="313"/>
      <c r="R747" s="313">
        <v>134</v>
      </c>
      <c r="S747" s="313"/>
      <c r="T747" s="313"/>
      <c r="U747" s="313"/>
      <c r="V747" s="313"/>
      <c r="W747" s="313"/>
      <c r="X747" s="313">
        <v>0</v>
      </c>
      <c r="Y747" s="313">
        <v>500000000</v>
      </c>
      <c r="Z747" s="313"/>
      <c r="AA747" s="313" t="s">
        <v>1029</v>
      </c>
    </row>
    <row r="748" spans="1:27" ht="15" customHeight="1">
      <c r="A748" s="313" t="s">
        <v>223</v>
      </c>
      <c r="B748" s="313" t="s">
        <v>312</v>
      </c>
      <c r="C748" s="313" t="s">
        <v>7</v>
      </c>
      <c r="D748" s="313" t="s">
        <v>417</v>
      </c>
      <c r="E748" s="313" t="s">
        <v>13</v>
      </c>
      <c r="F748" s="313" t="s">
        <v>11</v>
      </c>
      <c r="G748" s="313"/>
      <c r="H748" s="313"/>
      <c r="I748" s="313"/>
      <c r="J748" s="313"/>
      <c r="K748" s="313"/>
      <c r="L748" s="313"/>
      <c r="M748" s="313"/>
      <c r="N748" s="313"/>
      <c r="O748" s="313"/>
      <c r="P748" s="313"/>
      <c r="Q748" s="313"/>
      <c r="R748" s="313">
        <v>3600</v>
      </c>
      <c r="S748" s="313"/>
      <c r="T748" s="313"/>
      <c r="U748" s="313"/>
      <c r="V748" s="313"/>
      <c r="W748" s="313"/>
      <c r="X748" s="313">
        <v>0</v>
      </c>
      <c r="Y748" s="313">
        <v>500000000</v>
      </c>
      <c r="Z748" s="313"/>
      <c r="AA748" s="313" t="s">
        <v>1029</v>
      </c>
    </row>
    <row r="749" spans="1:27" ht="15" customHeight="1">
      <c r="A749" s="313" t="s">
        <v>223</v>
      </c>
      <c r="B749" s="313" t="s">
        <v>326</v>
      </c>
      <c r="C749" s="313" t="s">
        <v>7</v>
      </c>
      <c r="D749" s="313" t="s">
        <v>417</v>
      </c>
      <c r="E749" s="313" t="s">
        <v>13</v>
      </c>
      <c r="F749" s="313" t="s">
        <v>11</v>
      </c>
      <c r="G749" s="313"/>
      <c r="H749" s="313"/>
      <c r="I749" s="313"/>
      <c r="J749" s="313"/>
      <c r="K749" s="313"/>
      <c r="L749" s="313"/>
      <c r="M749" s="313"/>
      <c r="N749" s="313"/>
      <c r="O749" s="313"/>
      <c r="P749" s="313"/>
      <c r="Q749" s="313"/>
      <c r="R749" s="313">
        <v>1550</v>
      </c>
      <c r="S749" s="313"/>
      <c r="T749" s="313"/>
      <c r="U749" s="313"/>
      <c r="V749" s="313"/>
      <c r="W749" s="313"/>
      <c r="X749" s="313">
        <v>0</v>
      </c>
      <c r="Y749" s="313">
        <v>500000000</v>
      </c>
      <c r="Z749" s="313"/>
      <c r="AA749" s="313" t="s">
        <v>1029</v>
      </c>
    </row>
    <row r="750" spans="1:27" ht="15" customHeight="1">
      <c r="A750" s="313" t="s">
        <v>223</v>
      </c>
      <c r="B750" s="313" t="s">
        <v>332</v>
      </c>
      <c r="C750" s="313" t="s">
        <v>7</v>
      </c>
      <c r="D750" s="313" t="s">
        <v>417</v>
      </c>
      <c r="E750" s="313" t="s">
        <v>13</v>
      </c>
      <c r="F750" s="313" t="s">
        <v>11</v>
      </c>
      <c r="G750" s="313"/>
      <c r="H750" s="313"/>
      <c r="I750" s="313"/>
      <c r="J750" s="313"/>
      <c r="K750" s="313"/>
      <c r="L750" s="313"/>
      <c r="M750" s="313"/>
      <c r="N750" s="313"/>
      <c r="O750" s="313"/>
      <c r="P750" s="313"/>
      <c r="Q750" s="313"/>
      <c r="R750" s="313">
        <v>3420</v>
      </c>
      <c r="S750" s="313"/>
      <c r="T750" s="313"/>
      <c r="U750" s="313"/>
      <c r="V750" s="313"/>
      <c r="W750" s="313"/>
      <c r="X750" s="313">
        <v>0</v>
      </c>
      <c r="Y750" s="313">
        <v>500000000</v>
      </c>
      <c r="Z750" s="313"/>
      <c r="AA750" s="313" t="s">
        <v>1029</v>
      </c>
    </row>
    <row r="751" spans="1:27" ht="15" customHeight="1">
      <c r="A751" s="313" t="s">
        <v>223</v>
      </c>
      <c r="B751" s="313" t="s">
        <v>305</v>
      </c>
      <c r="C751" s="313" t="s">
        <v>7</v>
      </c>
      <c r="D751" s="313" t="s">
        <v>417</v>
      </c>
      <c r="E751" s="313" t="s">
        <v>13</v>
      </c>
      <c r="F751" s="313" t="s">
        <v>11</v>
      </c>
      <c r="G751" s="313"/>
      <c r="H751" s="313"/>
      <c r="I751" s="313"/>
      <c r="J751" s="313"/>
      <c r="K751" s="313"/>
      <c r="L751" s="313"/>
      <c r="M751" s="313"/>
      <c r="N751" s="313"/>
      <c r="O751" s="313"/>
      <c r="P751" s="313"/>
      <c r="Q751" s="313"/>
      <c r="R751" s="313">
        <v>2160</v>
      </c>
      <c r="S751" s="313"/>
      <c r="T751" s="313"/>
      <c r="U751" s="313"/>
      <c r="V751" s="313"/>
      <c r="W751" s="313"/>
      <c r="X751" s="313">
        <v>0</v>
      </c>
      <c r="Y751" s="313">
        <v>500000000</v>
      </c>
      <c r="Z751" s="313"/>
      <c r="AA751" s="313" t="s">
        <v>1029</v>
      </c>
    </row>
    <row r="752" spans="1:27" ht="15" customHeight="1">
      <c r="A752" s="313" t="s">
        <v>223</v>
      </c>
      <c r="B752" s="313" t="s">
        <v>306</v>
      </c>
      <c r="C752" s="313" t="s">
        <v>7</v>
      </c>
      <c r="D752" s="313" t="s">
        <v>417</v>
      </c>
      <c r="E752" s="313" t="s">
        <v>13</v>
      </c>
      <c r="F752" s="313" t="s">
        <v>11</v>
      </c>
      <c r="G752" s="313"/>
      <c r="H752" s="313"/>
      <c r="I752" s="313"/>
      <c r="J752" s="313"/>
      <c r="K752" s="313"/>
      <c r="L752" s="313"/>
      <c r="M752" s="313"/>
      <c r="N752" s="313"/>
      <c r="O752" s="313"/>
      <c r="P752" s="313"/>
      <c r="Q752" s="313"/>
      <c r="R752" s="313">
        <v>982</v>
      </c>
      <c r="S752" s="313"/>
      <c r="T752" s="313"/>
      <c r="U752" s="313"/>
      <c r="V752" s="313"/>
      <c r="W752" s="313"/>
      <c r="X752" s="313">
        <v>0</v>
      </c>
      <c r="Y752" s="313">
        <v>500000000</v>
      </c>
      <c r="Z752" s="313"/>
      <c r="AA752" s="313" t="s">
        <v>1029</v>
      </c>
    </row>
    <row r="753" spans="1:27" ht="15" customHeight="1">
      <c r="A753" s="313" t="s">
        <v>223</v>
      </c>
      <c r="B753" s="313" t="s">
        <v>307</v>
      </c>
      <c r="C753" s="313" t="s">
        <v>7</v>
      </c>
      <c r="D753" s="313" t="s">
        <v>417</v>
      </c>
      <c r="E753" s="313" t="s">
        <v>13</v>
      </c>
      <c r="F753" s="313" t="s">
        <v>11</v>
      </c>
      <c r="G753" s="313"/>
      <c r="H753" s="313"/>
      <c r="I753" s="313"/>
      <c r="J753" s="313"/>
      <c r="K753" s="313"/>
      <c r="L753" s="313"/>
      <c r="M753" s="313"/>
      <c r="N753" s="313"/>
      <c r="O753" s="313"/>
      <c r="P753" s="313"/>
      <c r="Q753" s="313"/>
      <c r="R753" s="313">
        <v>1180</v>
      </c>
      <c r="S753" s="313"/>
      <c r="T753" s="313"/>
      <c r="U753" s="313"/>
      <c r="V753" s="313"/>
      <c r="W753" s="313"/>
      <c r="X753" s="313">
        <v>0</v>
      </c>
      <c r="Y753" s="313">
        <v>500000000</v>
      </c>
      <c r="Z753" s="313"/>
      <c r="AA753" s="313" t="s">
        <v>1029</v>
      </c>
    </row>
    <row r="754" spans="1:27" ht="15" customHeight="1">
      <c r="A754" s="313" t="s">
        <v>223</v>
      </c>
      <c r="B754" s="313" t="s">
        <v>308</v>
      </c>
      <c r="C754" s="313" t="s">
        <v>7</v>
      </c>
      <c r="D754" s="313" t="s">
        <v>417</v>
      </c>
      <c r="E754" s="313" t="s">
        <v>13</v>
      </c>
      <c r="F754" s="313" t="s">
        <v>11</v>
      </c>
      <c r="G754" s="313"/>
      <c r="H754" s="313"/>
      <c r="I754" s="313"/>
      <c r="J754" s="313"/>
      <c r="K754" s="313"/>
      <c r="L754" s="313"/>
      <c r="M754" s="313"/>
      <c r="N754" s="313"/>
      <c r="O754" s="313"/>
      <c r="P754" s="313"/>
      <c r="Q754" s="313"/>
      <c r="R754" s="313">
        <v>264</v>
      </c>
      <c r="S754" s="313">
        <v>0</v>
      </c>
      <c r="T754" s="313">
        <v>711</v>
      </c>
      <c r="U754" s="313"/>
      <c r="V754" s="313"/>
      <c r="W754" s="313"/>
      <c r="X754" s="313">
        <v>0</v>
      </c>
      <c r="Y754" s="313">
        <v>500000000</v>
      </c>
      <c r="Z754" s="313"/>
      <c r="AA754" s="313" t="s">
        <v>1030</v>
      </c>
    </row>
    <row r="755" spans="1:27" ht="15" customHeight="1">
      <c r="A755" s="313" t="s">
        <v>223</v>
      </c>
      <c r="B755" s="313" t="s">
        <v>309</v>
      </c>
      <c r="C755" s="313" t="s">
        <v>7</v>
      </c>
      <c r="D755" s="313" t="s">
        <v>417</v>
      </c>
      <c r="E755" s="313" t="s">
        <v>13</v>
      </c>
      <c r="F755" s="313" t="s">
        <v>11</v>
      </c>
      <c r="G755" s="313"/>
      <c r="H755" s="313"/>
      <c r="I755" s="313"/>
      <c r="J755" s="313"/>
      <c r="K755" s="313"/>
      <c r="L755" s="313"/>
      <c r="M755" s="313"/>
      <c r="N755" s="313"/>
      <c r="O755" s="313"/>
      <c r="P755" s="313"/>
      <c r="Q755" s="313"/>
      <c r="R755" s="313">
        <v>261</v>
      </c>
      <c r="S755" s="313">
        <v>0</v>
      </c>
      <c r="T755" s="313">
        <v>711</v>
      </c>
      <c r="U755" s="313"/>
      <c r="V755" s="313"/>
      <c r="W755" s="313"/>
      <c r="X755" s="313">
        <v>0</v>
      </c>
      <c r="Y755" s="313">
        <v>500000000</v>
      </c>
      <c r="Z755" s="313"/>
      <c r="AA755" s="313" t="s">
        <v>1030</v>
      </c>
    </row>
    <row r="756" spans="1:27" ht="15" customHeight="1">
      <c r="A756" s="313" t="s">
        <v>223</v>
      </c>
      <c r="B756" s="313" t="s">
        <v>310</v>
      </c>
      <c r="C756" s="313" t="s">
        <v>7</v>
      </c>
      <c r="D756" s="313" t="s">
        <v>417</v>
      </c>
      <c r="E756" s="313" t="s">
        <v>13</v>
      </c>
      <c r="F756" s="313" t="s">
        <v>11</v>
      </c>
      <c r="G756" s="313"/>
      <c r="H756" s="313"/>
      <c r="I756" s="313"/>
      <c r="J756" s="313"/>
      <c r="K756" s="313"/>
      <c r="L756" s="313"/>
      <c r="M756" s="313"/>
      <c r="N756" s="313"/>
      <c r="O756" s="313"/>
      <c r="P756" s="313"/>
      <c r="Q756" s="313"/>
      <c r="R756" s="313">
        <v>401</v>
      </c>
      <c r="S756" s="313">
        <v>397</v>
      </c>
      <c r="T756" s="313">
        <v>1060</v>
      </c>
      <c r="U756" s="313"/>
      <c r="V756" s="313"/>
      <c r="W756" s="313"/>
      <c r="X756" s="313">
        <v>0</v>
      </c>
      <c r="Y756" s="313">
        <v>500000000</v>
      </c>
      <c r="Z756" s="313"/>
      <c r="AA756" s="313" t="s">
        <v>1030</v>
      </c>
    </row>
    <row r="757" spans="1:27" ht="15" customHeight="1">
      <c r="A757" s="313" t="s">
        <v>223</v>
      </c>
      <c r="B757" s="313" t="s">
        <v>311</v>
      </c>
      <c r="C757" s="313" t="s">
        <v>7</v>
      </c>
      <c r="D757" s="313" t="s">
        <v>417</v>
      </c>
      <c r="E757" s="313" t="s">
        <v>13</v>
      </c>
      <c r="F757" s="313" t="s">
        <v>11</v>
      </c>
      <c r="G757" s="313"/>
      <c r="H757" s="313"/>
      <c r="I757" s="313"/>
      <c r="J757" s="313"/>
      <c r="K757" s="313"/>
      <c r="L757" s="313"/>
      <c r="M757" s="313"/>
      <c r="N757" s="313"/>
      <c r="O757" s="313"/>
      <c r="P757" s="313"/>
      <c r="Q757" s="313"/>
      <c r="R757" s="313">
        <v>255</v>
      </c>
      <c r="S757" s="313">
        <v>21.6</v>
      </c>
      <c r="T757" s="313">
        <v>683</v>
      </c>
      <c r="U757" s="313"/>
      <c r="V757" s="313"/>
      <c r="W757" s="313"/>
      <c r="X757" s="313">
        <v>0</v>
      </c>
      <c r="Y757" s="313">
        <v>500000000</v>
      </c>
      <c r="Z757" s="313"/>
      <c r="AA757" s="313" t="s">
        <v>1030</v>
      </c>
    </row>
    <row r="758" spans="1:27" ht="15" customHeight="1">
      <c r="A758" s="313" t="s">
        <v>223</v>
      </c>
      <c r="B758" s="313" t="s">
        <v>328</v>
      </c>
      <c r="C758" s="313" t="s">
        <v>7</v>
      </c>
      <c r="D758" s="313" t="s">
        <v>417</v>
      </c>
      <c r="E758" s="313" t="s">
        <v>13</v>
      </c>
      <c r="F758" s="313" t="s">
        <v>11</v>
      </c>
      <c r="G758" s="313"/>
      <c r="H758" s="313"/>
      <c r="I758" s="313"/>
      <c r="J758" s="313"/>
      <c r="K758" s="313"/>
      <c r="L758" s="313"/>
      <c r="M758" s="313"/>
      <c r="N758" s="313"/>
      <c r="O758" s="313"/>
      <c r="P758" s="313"/>
      <c r="Q758" s="313"/>
      <c r="R758" s="313">
        <v>1000</v>
      </c>
      <c r="S758" s="313"/>
      <c r="T758" s="313"/>
      <c r="U758" s="313"/>
      <c r="V758" s="313"/>
      <c r="W758" s="313"/>
      <c r="X758" s="313">
        <v>0</v>
      </c>
      <c r="Y758" s="313">
        <v>500000000</v>
      </c>
      <c r="Z758" s="313"/>
      <c r="AA758" s="313" t="s">
        <v>1029</v>
      </c>
    </row>
    <row r="759" spans="1:27" ht="15" customHeight="1">
      <c r="A759" s="313" t="s">
        <v>226</v>
      </c>
      <c r="B759" s="313" t="s">
        <v>327</v>
      </c>
      <c r="C759" s="313" t="s">
        <v>7</v>
      </c>
      <c r="D759" s="313" t="s">
        <v>417</v>
      </c>
      <c r="E759" s="313" t="s">
        <v>13</v>
      </c>
      <c r="F759" s="313" t="s">
        <v>11</v>
      </c>
      <c r="G759" s="313"/>
      <c r="H759" s="313" t="s">
        <v>989</v>
      </c>
      <c r="I759" s="313"/>
      <c r="J759" s="313"/>
      <c r="K759" s="313"/>
      <c r="L759" s="313" t="s">
        <v>989</v>
      </c>
      <c r="M759" s="313"/>
      <c r="N759" s="313"/>
      <c r="O759" s="313" t="s">
        <v>341</v>
      </c>
      <c r="P759" s="313" t="s">
        <v>693</v>
      </c>
      <c r="Q759" s="313" t="s">
        <v>694</v>
      </c>
      <c r="R759" s="313">
        <v>551</v>
      </c>
      <c r="S759" s="313"/>
      <c r="T759" s="313"/>
      <c r="U759" s="313"/>
      <c r="V759" s="313"/>
      <c r="W759" s="313"/>
      <c r="X759" s="313">
        <v>0</v>
      </c>
      <c r="Y759" s="313">
        <v>500000000</v>
      </c>
      <c r="Z759" s="313"/>
      <c r="AA759" s="313" t="s">
        <v>1029</v>
      </c>
    </row>
    <row r="760" spans="1:27" ht="15" customHeight="1">
      <c r="A760" s="313" t="s">
        <v>226</v>
      </c>
      <c r="B760" s="313" t="s">
        <v>326</v>
      </c>
      <c r="C760" s="313" t="s">
        <v>7</v>
      </c>
      <c r="D760" s="313" t="s">
        <v>417</v>
      </c>
      <c r="E760" s="313" t="s">
        <v>13</v>
      </c>
      <c r="F760" s="313" t="s">
        <v>11</v>
      </c>
      <c r="G760" s="313"/>
      <c r="H760" s="313"/>
      <c r="I760" s="313"/>
      <c r="J760" s="313"/>
      <c r="K760" s="313"/>
      <c r="L760" s="313"/>
      <c r="M760" s="313"/>
      <c r="N760" s="313"/>
      <c r="O760" s="313"/>
      <c r="P760" s="313"/>
      <c r="Q760" s="313"/>
      <c r="R760" s="313">
        <v>551</v>
      </c>
      <c r="S760" s="313"/>
      <c r="T760" s="313"/>
      <c r="U760" s="313"/>
      <c r="V760" s="313"/>
      <c r="W760" s="313"/>
      <c r="X760" s="313">
        <v>0</v>
      </c>
      <c r="Y760" s="313">
        <v>500000000</v>
      </c>
      <c r="Z760" s="313"/>
      <c r="AA760" s="313" t="s">
        <v>1029</v>
      </c>
    </row>
    <row r="761" spans="1:27" ht="15" customHeight="1">
      <c r="A761" s="313" t="s">
        <v>226</v>
      </c>
      <c r="B761" s="313" t="s">
        <v>312</v>
      </c>
      <c r="C761" s="313" t="s">
        <v>7</v>
      </c>
      <c r="D761" s="313" t="s">
        <v>417</v>
      </c>
      <c r="E761" s="313" t="s">
        <v>13</v>
      </c>
      <c r="F761" s="313" t="s">
        <v>11</v>
      </c>
      <c r="G761" s="313"/>
      <c r="H761" s="313"/>
      <c r="I761" s="313"/>
      <c r="J761" s="313"/>
      <c r="K761" s="313"/>
      <c r="L761" s="313"/>
      <c r="M761" s="313"/>
      <c r="N761" s="313"/>
      <c r="O761" s="313"/>
      <c r="P761" s="313"/>
      <c r="Q761" s="313"/>
      <c r="R761" s="313">
        <v>551</v>
      </c>
      <c r="S761" s="313"/>
      <c r="T761" s="313"/>
      <c r="U761" s="313"/>
      <c r="V761" s="313"/>
      <c r="W761" s="313"/>
      <c r="X761" s="313">
        <v>0</v>
      </c>
      <c r="Y761" s="313">
        <v>500000000</v>
      </c>
      <c r="Z761" s="313"/>
      <c r="AA761" s="313" t="s">
        <v>1029</v>
      </c>
    </row>
    <row r="762" spans="1:27" ht="15" customHeight="1">
      <c r="A762" s="313" t="s">
        <v>226</v>
      </c>
      <c r="B762" s="313" t="s">
        <v>332</v>
      </c>
      <c r="C762" s="313" t="s">
        <v>7</v>
      </c>
      <c r="D762" s="313" t="s">
        <v>417</v>
      </c>
      <c r="E762" s="313" t="s">
        <v>13</v>
      </c>
      <c r="F762" s="313" t="s">
        <v>11</v>
      </c>
      <c r="G762" s="313"/>
      <c r="H762" s="313"/>
      <c r="I762" s="313" t="s">
        <v>232</v>
      </c>
      <c r="J762" s="313"/>
      <c r="K762" s="313" t="s">
        <v>339</v>
      </c>
      <c r="L762" s="313"/>
      <c r="M762" s="313" t="s">
        <v>41</v>
      </c>
      <c r="N762" s="313"/>
      <c r="O762" s="313" t="s">
        <v>341</v>
      </c>
      <c r="P762" s="313" t="s">
        <v>342</v>
      </c>
      <c r="Q762" s="313" t="s">
        <v>343</v>
      </c>
      <c r="R762" s="313">
        <v>188</v>
      </c>
      <c r="S762" s="313"/>
      <c r="T762" s="313"/>
      <c r="U762" s="313"/>
      <c r="V762" s="313"/>
      <c r="W762" s="313"/>
      <c r="X762" s="313">
        <v>0</v>
      </c>
      <c r="Y762" s="313">
        <v>500000000</v>
      </c>
      <c r="Z762" s="313"/>
      <c r="AA762" s="313" t="s">
        <v>1029</v>
      </c>
    </row>
    <row r="763" spans="1:27" ht="15" customHeight="1">
      <c r="A763" s="313" t="s">
        <v>230</v>
      </c>
      <c r="B763" s="313" t="s">
        <v>327</v>
      </c>
      <c r="C763" s="313" t="s">
        <v>7</v>
      </c>
      <c r="D763" s="313" t="s">
        <v>417</v>
      </c>
      <c r="E763" s="313" t="s">
        <v>13</v>
      </c>
      <c r="F763" s="313" t="s">
        <v>11</v>
      </c>
      <c r="G763" s="313"/>
      <c r="H763" s="313"/>
      <c r="I763" s="313"/>
      <c r="J763" s="313"/>
      <c r="K763" s="313"/>
      <c r="L763" s="313"/>
      <c r="M763" s="313"/>
      <c r="N763" s="313"/>
      <c r="O763" s="313"/>
      <c r="P763" s="313"/>
      <c r="Q763" s="313"/>
      <c r="R763" s="313">
        <v>551</v>
      </c>
      <c r="S763" s="313"/>
      <c r="T763" s="313"/>
      <c r="U763" s="313"/>
      <c r="V763" s="313"/>
      <c r="W763" s="313"/>
      <c r="X763" s="313">
        <v>0</v>
      </c>
      <c r="Y763" s="313">
        <v>500000000</v>
      </c>
      <c r="Z763" s="313"/>
      <c r="AA763" s="313" t="s">
        <v>1029</v>
      </c>
    </row>
    <row r="764" spans="1:27" ht="15" customHeight="1">
      <c r="A764" s="313" t="s">
        <v>230</v>
      </c>
      <c r="B764" s="313" t="s">
        <v>326</v>
      </c>
      <c r="C764" s="313" t="s">
        <v>7</v>
      </c>
      <c r="D764" s="313" t="s">
        <v>417</v>
      </c>
      <c r="E764" s="313" t="s">
        <v>13</v>
      </c>
      <c r="F764" s="313" t="s">
        <v>11</v>
      </c>
      <c r="G764" s="313"/>
      <c r="H764" s="313"/>
      <c r="I764" s="313"/>
      <c r="J764" s="313"/>
      <c r="K764" s="313"/>
      <c r="L764" s="313"/>
      <c r="M764" s="313"/>
      <c r="N764" s="313"/>
      <c r="O764" s="313"/>
      <c r="P764" s="313"/>
      <c r="Q764" s="313"/>
      <c r="R764" s="313">
        <v>551</v>
      </c>
      <c r="S764" s="313"/>
      <c r="T764" s="313"/>
      <c r="U764" s="313"/>
      <c r="V764" s="313"/>
      <c r="W764" s="313"/>
      <c r="X764" s="313">
        <v>0</v>
      </c>
      <c r="Y764" s="313">
        <v>500000000</v>
      </c>
      <c r="Z764" s="313"/>
      <c r="AA764" s="313" t="s">
        <v>1029</v>
      </c>
    </row>
    <row r="765" spans="1:27" ht="15" customHeight="1">
      <c r="A765" s="313" t="s">
        <v>230</v>
      </c>
      <c r="B765" s="313" t="s">
        <v>312</v>
      </c>
      <c r="C765" s="313" t="s">
        <v>7</v>
      </c>
      <c r="D765" s="313" t="s">
        <v>417</v>
      </c>
      <c r="E765" s="313" t="s">
        <v>13</v>
      </c>
      <c r="F765" s="313" t="s">
        <v>11</v>
      </c>
      <c r="G765" s="313"/>
      <c r="H765" s="313"/>
      <c r="I765" s="313"/>
      <c r="J765" s="313"/>
      <c r="K765" s="313"/>
      <c r="L765" s="313"/>
      <c r="M765" s="313"/>
      <c r="N765" s="313"/>
      <c r="O765" s="313"/>
      <c r="P765" s="313"/>
      <c r="Q765" s="313"/>
      <c r="R765" s="313">
        <v>551</v>
      </c>
      <c r="S765" s="313"/>
      <c r="T765" s="313"/>
      <c r="U765" s="313"/>
      <c r="V765" s="313"/>
      <c r="W765" s="313"/>
      <c r="X765" s="313">
        <v>0</v>
      </c>
      <c r="Y765" s="313">
        <v>500000000</v>
      </c>
      <c r="Z765" s="313"/>
      <c r="AA765" s="313" t="s">
        <v>1029</v>
      </c>
    </row>
    <row r="766" spans="1:27" ht="15" customHeight="1">
      <c r="A766" s="313" t="s">
        <v>230</v>
      </c>
      <c r="B766" s="313" t="s">
        <v>332</v>
      </c>
      <c r="C766" s="313" t="s">
        <v>7</v>
      </c>
      <c r="D766" s="313" t="s">
        <v>417</v>
      </c>
      <c r="E766" s="313" t="s">
        <v>13</v>
      </c>
      <c r="F766" s="313" t="s">
        <v>11</v>
      </c>
      <c r="G766" s="313" t="s">
        <v>417</v>
      </c>
      <c r="H766" s="313" t="s">
        <v>418</v>
      </c>
      <c r="I766" s="313" t="s">
        <v>232</v>
      </c>
      <c r="J766" s="313"/>
      <c r="K766" s="313" t="s">
        <v>339</v>
      </c>
      <c r="L766" s="313" t="s">
        <v>340</v>
      </c>
      <c r="M766" s="313" t="s">
        <v>41</v>
      </c>
      <c r="N766" s="313"/>
      <c r="O766" s="313" t="s">
        <v>341</v>
      </c>
      <c r="P766" s="313" t="s">
        <v>342</v>
      </c>
      <c r="Q766" s="313" t="s">
        <v>343</v>
      </c>
      <c r="R766" s="313">
        <v>188</v>
      </c>
      <c r="S766" s="313"/>
      <c r="T766" s="313"/>
      <c r="U766" s="313">
        <v>188.42</v>
      </c>
      <c r="V766" s="313">
        <v>9.42</v>
      </c>
      <c r="W766" s="313">
        <v>0.1</v>
      </c>
      <c r="X766" s="313">
        <v>0</v>
      </c>
      <c r="Y766" s="313">
        <v>500000000</v>
      </c>
      <c r="Z766" s="313">
        <v>0</v>
      </c>
      <c r="AA766" s="313" t="s">
        <v>1031</v>
      </c>
    </row>
    <row r="767" spans="1:27" ht="15" customHeight="1">
      <c r="A767" s="313" t="s">
        <v>233</v>
      </c>
      <c r="B767" s="313" t="s">
        <v>314</v>
      </c>
      <c r="C767" s="313" t="s">
        <v>7</v>
      </c>
      <c r="D767" s="313" t="s">
        <v>417</v>
      </c>
      <c r="E767" s="313" t="s">
        <v>13</v>
      </c>
      <c r="F767" s="313" t="s">
        <v>11</v>
      </c>
      <c r="G767" s="313"/>
      <c r="H767" s="313"/>
      <c r="I767" s="313"/>
      <c r="J767" s="313"/>
      <c r="K767" s="313"/>
      <c r="L767" s="313"/>
      <c r="M767" s="313"/>
      <c r="N767" s="313"/>
      <c r="O767" s="313"/>
      <c r="P767" s="313"/>
      <c r="Q767" s="313"/>
      <c r="R767" s="313">
        <v>1910</v>
      </c>
      <c r="S767" s="313"/>
      <c r="T767" s="313"/>
      <c r="U767" s="313"/>
      <c r="V767" s="313"/>
      <c r="W767" s="313"/>
      <c r="X767" s="313">
        <v>0</v>
      </c>
      <c r="Y767" s="313">
        <v>500000000</v>
      </c>
      <c r="Z767" s="313"/>
      <c r="AA767" s="313" t="s">
        <v>1029</v>
      </c>
    </row>
    <row r="768" spans="1:27" ht="15" customHeight="1">
      <c r="A768" s="313" t="s">
        <v>233</v>
      </c>
      <c r="B768" s="313" t="s">
        <v>315</v>
      </c>
      <c r="C768" s="313" t="s">
        <v>7</v>
      </c>
      <c r="D768" s="313" t="s">
        <v>417</v>
      </c>
      <c r="E768" s="313" t="s">
        <v>13</v>
      </c>
      <c r="F768" s="313" t="s">
        <v>11</v>
      </c>
      <c r="G768" s="313"/>
      <c r="H768" s="313"/>
      <c r="I768" s="313"/>
      <c r="J768" s="313"/>
      <c r="K768" s="313"/>
      <c r="L768" s="313"/>
      <c r="M768" s="313"/>
      <c r="N768" s="313"/>
      <c r="O768" s="313"/>
      <c r="P768" s="313"/>
      <c r="Q768" s="313"/>
      <c r="R768" s="313">
        <v>1910</v>
      </c>
      <c r="S768" s="313"/>
      <c r="T768" s="313"/>
      <c r="U768" s="313"/>
      <c r="V768" s="313"/>
      <c r="W768" s="313"/>
      <c r="X768" s="313">
        <v>0</v>
      </c>
      <c r="Y768" s="313">
        <v>500000000</v>
      </c>
      <c r="Z768" s="313"/>
      <c r="AA768" s="313" t="s">
        <v>1029</v>
      </c>
    </row>
    <row r="769" spans="1:27" ht="15" customHeight="1">
      <c r="A769" s="313" t="s">
        <v>233</v>
      </c>
      <c r="B769" s="313" t="s">
        <v>317</v>
      </c>
      <c r="C769" s="313" t="s">
        <v>7</v>
      </c>
      <c r="D769" s="313" t="s">
        <v>417</v>
      </c>
      <c r="E769" s="313" t="s">
        <v>13</v>
      </c>
      <c r="F769" s="313" t="s">
        <v>11</v>
      </c>
      <c r="G769" s="313"/>
      <c r="H769" s="313"/>
      <c r="I769" s="313"/>
      <c r="J769" s="313"/>
      <c r="K769" s="313"/>
      <c r="L769" s="313"/>
      <c r="M769" s="313"/>
      <c r="N769" s="313"/>
      <c r="O769" s="313"/>
      <c r="P769" s="313"/>
      <c r="Q769" s="313"/>
      <c r="R769" s="313">
        <v>67</v>
      </c>
      <c r="S769" s="313">
        <v>0</v>
      </c>
      <c r="T769" s="313">
        <v>134</v>
      </c>
      <c r="U769" s="313"/>
      <c r="V769" s="313"/>
      <c r="W769" s="313"/>
      <c r="X769" s="313">
        <v>0</v>
      </c>
      <c r="Y769" s="313">
        <v>500000000</v>
      </c>
      <c r="Z769" s="313"/>
      <c r="AA769" s="313" t="s">
        <v>1030</v>
      </c>
    </row>
    <row r="770" spans="1:27" ht="15" customHeight="1">
      <c r="A770" s="313" t="s">
        <v>233</v>
      </c>
      <c r="B770" s="313" t="s">
        <v>318</v>
      </c>
      <c r="C770" s="313" t="s">
        <v>7</v>
      </c>
      <c r="D770" s="313" t="s">
        <v>417</v>
      </c>
      <c r="E770" s="313" t="s">
        <v>13</v>
      </c>
      <c r="F770" s="313" t="s">
        <v>11</v>
      </c>
      <c r="G770" s="313"/>
      <c r="H770" s="313"/>
      <c r="I770" s="313"/>
      <c r="J770" s="313"/>
      <c r="K770" s="313"/>
      <c r="L770" s="313"/>
      <c r="M770" s="313"/>
      <c r="N770" s="313"/>
      <c r="O770" s="313"/>
      <c r="P770" s="313"/>
      <c r="Q770" s="313"/>
      <c r="R770" s="313">
        <v>67</v>
      </c>
      <c r="S770" s="313">
        <v>0</v>
      </c>
      <c r="T770" s="313">
        <v>134</v>
      </c>
      <c r="U770" s="313"/>
      <c r="V770" s="313"/>
      <c r="W770" s="313"/>
      <c r="X770" s="313">
        <v>0</v>
      </c>
      <c r="Y770" s="313">
        <v>500000000</v>
      </c>
      <c r="Z770" s="313"/>
      <c r="AA770" s="313" t="s">
        <v>1030</v>
      </c>
    </row>
    <row r="771" spans="1:27" ht="15" customHeight="1">
      <c r="A771" s="313" t="s">
        <v>233</v>
      </c>
      <c r="B771" s="313" t="s">
        <v>313</v>
      </c>
      <c r="C771" s="313" t="s">
        <v>7</v>
      </c>
      <c r="D771" s="313" t="s">
        <v>417</v>
      </c>
      <c r="E771" s="313" t="s">
        <v>13</v>
      </c>
      <c r="F771" s="313" t="s">
        <v>11</v>
      </c>
      <c r="G771" s="313"/>
      <c r="H771" s="313"/>
      <c r="I771" s="313"/>
      <c r="J771" s="313"/>
      <c r="K771" s="313"/>
      <c r="L771" s="313"/>
      <c r="M771" s="313"/>
      <c r="N771" s="313"/>
      <c r="O771" s="313"/>
      <c r="P771" s="313"/>
      <c r="Q771" s="313"/>
      <c r="R771" s="313">
        <v>2050</v>
      </c>
      <c r="S771" s="313"/>
      <c r="T771" s="313"/>
      <c r="U771" s="313"/>
      <c r="V771" s="313"/>
      <c r="W771" s="313"/>
      <c r="X771" s="313">
        <v>0</v>
      </c>
      <c r="Y771" s="313">
        <v>500000000</v>
      </c>
      <c r="Z771" s="313"/>
      <c r="AA771" s="313" t="s">
        <v>1029</v>
      </c>
    </row>
    <row r="772" spans="1:27" ht="15" customHeight="1">
      <c r="A772" s="313" t="s">
        <v>233</v>
      </c>
      <c r="B772" s="313" t="s">
        <v>316</v>
      </c>
      <c r="C772" s="313" t="s">
        <v>7</v>
      </c>
      <c r="D772" s="313" t="s">
        <v>417</v>
      </c>
      <c r="E772" s="313" t="s">
        <v>13</v>
      </c>
      <c r="F772" s="313" t="s">
        <v>11</v>
      </c>
      <c r="G772" s="313"/>
      <c r="H772" s="313"/>
      <c r="I772" s="313"/>
      <c r="J772" s="313"/>
      <c r="K772" s="313"/>
      <c r="L772" s="313"/>
      <c r="M772" s="313"/>
      <c r="N772" s="313"/>
      <c r="O772" s="313"/>
      <c r="P772" s="313"/>
      <c r="Q772" s="313"/>
      <c r="R772" s="313">
        <v>134</v>
      </c>
      <c r="S772" s="313"/>
      <c r="T772" s="313"/>
      <c r="U772" s="313"/>
      <c r="V772" s="313"/>
      <c r="W772" s="313"/>
      <c r="X772" s="313">
        <v>0</v>
      </c>
      <c r="Y772" s="313">
        <v>500000000</v>
      </c>
      <c r="Z772" s="313"/>
      <c r="AA772" s="313" t="s">
        <v>1029</v>
      </c>
    </row>
    <row r="773" spans="1:27" ht="15" customHeight="1">
      <c r="A773" s="313" t="s">
        <v>233</v>
      </c>
      <c r="B773" s="313" t="s">
        <v>312</v>
      </c>
      <c r="C773" s="313" t="s">
        <v>7</v>
      </c>
      <c r="D773" s="313" t="s">
        <v>417</v>
      </c>
      <c r="E773" s="313" t="s">
        <v>13</v>
      </c>
      <c r="F773" s="313" t="s">
        <v>11</v>
      </c>
      <c r="G773" s="313"/>
      <c r="H773" s="313"/>
      <c r="I773" s="313"/>
      <c r="J773" s="313"/>
      <c r="K773" s="313"/>
      <c r="L773" s="313"/>
      <c r="M773" s="313"/>
      <c r="N773" s="313"/>
      <c r="O773" s="313"/>
      <c r="P773" s="313"/>
      <c r="Q773" s="313"/>
      <c r="R773" s="313">
        <v>3050</v>
      </c>
      <c r="S773" s="313"/>
      <c r="T773" s="313"/>
      <c r="U773" s="313"/>
      <c r="V773" s="313"/>
      <c r="W773" s="313"/>
      <c r="X773" s="313">
        <v>0</v>
      </c>
      <c r="Y773" s="313">
        <v>500000000</v>
      </c>
      <c r="Z773" s="313"/>
      <c r="AA773" s="313" t="s">
        <v>1029</v>
      </c>
    </row>
    <row r="774" spans="1:27" ht="15" customHeight="1">
      <c r="A774" s="313" t="s">
        <v>233</v>
      </c>
      <c r="B774" s="313" t="s">
        <v>332</v>
      </c>
      <c r="C774" s="313" t="s">
        <v>7</v>
      </c>
      <c r="D774" s="313" t="s">
        <v>417</v>
      </c>
      <c r="E774" s="313" t="s">
        <v>13</v>
      </c>
      <c r="F774" s="313" t="s">
        <v>11</v>
      </c>
      <c r="G774" s="313"/>
      <c r="H774" s="313"/>
      <c r="I774" s="313"/>
      <c r="J774" s="313"/>
      <c r="K774" s="313"/>
      <c r="L774" s="313"/>
      <c r="M774" s="313"/>
      <c r="N774" s="313"/>
      <c r="O774" s="313"/>
      <c r="P774" s="313"/>
      <c r="Q774" s="313"/>
      <c r="R774" s="313">
        <v>3230</v>
      </c>
      <c r="S774" s="313"/>
      <c r="T774" s="313"/>
      <c r="U774" s="313"/>
      <c r="V774" s="313"/>
      <c r="W774" s="313"/>
      <c r="X774" s="313">
        <v>0</v>
      </c>
      <c r="Y774" s="313">
        <v>500000000</v>
      </c>
      <c r="Z774" s="313"/>
      <c r="AA774" s="313" t="s">
        <v>1029</v>
      </c>
    </row>
    <row r="775" spans="1:27" ht="15" customHeight="1">
      <c r="A775" s="313" t="s">
        <v>233</v>
      </c>
      <c r="B775" s="313" t="s">
        <v>305</v>
      </c>
      <c r="C775" s="313" t="s">
        <v>7</v>
      </c>
      <c r="D775" s="313" t="s">
        <v>417</v>
      </c>
      <c r="E775" s="313" t="s">
        <v>13</v>
      </c>
      <c r="F775" s="313" t="s">
        <v>11</v>
      </c>
      <c r="G775" s="313"/>
      <c r="H775" s="313"/>
      <c r="I775" s="313"/>
      <c r="J775" s="313"/>
      <c r="K775" s="313"/>
      <c r="L775" s="313"/>
      <c r="M775" s="313"/>
      <c r="N775" s="313"/>
      <c r="O775" s="313"/>
      <c r="P775" s="313"/>
      <c r="Q775" s="313"/>
      <c r="R775" s="313">
        <v>2160</v>
      </c>
      <c r="S775" s="313"/>
      <c r="T775" s="313"/>
      <c r="U775" s="313"/>
      <c r="V775" s="313"/>
      <c r="W775" s="313"/>
      <c r="X775" s="313">
        <v>0</v>
      </c>
      <c r="Y775" s="313">
        <v>500000000</v>
      </c>
      <c r="Z775" s="313"/>
      <c r="AA775" s="313" t="s">
        <v>1029</v>
      </c>
    </row>
    <row r="776" spans="1:27" ht="15" customHeight="1">
      <c r="A776" s="313" t="s">
        <v>233</v>
      </c>
      <c r="B776" s="313" t="s">
        <v>306</v>
      </c>
      <c r="C776" s="313" t="s">
        <v>7</v>
      </c>
      <c r="D776" s="313" t="s">
        <v>417</v>
      </c>
      <c r="E776" s="313" t="s">
        <v>13</v>
      </c>
      <c r="F776" s="313" t="s">
        <v>11</v>
      </c>
      <c r="G776" s="313"/>
      <c r="H776" s="313"/>
      <c r="I776" s="313"/>
      <c r="J776" s="313"/>
      <c r="K776" s="313"/>
      <c r="L776" s="313"/>
      <c r="M776" s="313"/>
      <c r="N776" s="313"/>
      <c r="O776" s="313"/>
      <c r="P776" s="313"/>
      <c r="Q776" s="313"/>
      <c r="R776" s="313">
        <v>982</v>
      </c>
      <c r="S776" s="313"/>
      <c r="T776" s="313"/>
      <c r="U776" s="313"/>
      <c r="V776" s="313"/>
      <c r="W776" s="313"/>
      <c r="X776" s="313">
        <v>0</v>
      </c>
      <c r="Y776" s="313">
        <v>500000000</v>
      </c>
      <c r="Z776" s="313"/>
      <c r="AA776" s="313" t="s">
        <v>1029</v>
      </c>
    </row>
    <row r="777" spans="1:27" ht="15" customHeight="1">
      <c r="A777" s="313" t="s">
        <v>233</v>
      </c>
      <c r="B777" s="313" t="s">
        <v>307</v>
      </c>
      <c r="C777" s="313" t="s">
        <v>7</v>
      </c>
      <c r="D777" s="313" t="s">
        <v>417</v>
      </c>
      <c r="E777" s="313" t="s">
        <v>13</v>
      </c>
      <c r="F777" s="313" t="s">
        <v>11</v>
      </c>
      <c r="G777" s="313"/>
      <c r="H777" s="313"/>
      <c r="I777" s="313"/>
      <c r="J777" s="313"/>
      <c r="K777" s="313"/>
      <c r="L777" s="313"/>
      <c r="M777" s="313"/>
      <c r="N777" s="313"/>
      <c r="O777" s="313"/>
      <c r="P777" s="313"/>
      <c r="Q777" s="313"/>
      <c r="R777" s="313">
        <v>1180</v>
      </c>
      <c r="S777" s="313"/>
      <c r="T777" s="313"/>
      <c r="U777" s="313"/>
      <c r="V777" s="313"/>
      <c r="W777" s="313"/>
      <c r="X777" s="313">
        <v>0</v>
      </c>
      <c r="Y777" s="313">
        <v>500000000</v>
      </c>
      <c r="Z777" s="313"/>
      <c r="AA777" s="313" t="s">
        <v>1029</v>
      </c>
    </row>
    <row r="778" spans="1:27" ht="15" customHeight="1">
      <c r="A778" s="313" t="s">
        <v>233</v>
      </c>
      <c r="B778" s="313" t="s">
        <v>308</v>
      </c>
      <c r="C778" s="313" t="s">
        <v>7</v>
      </c>
      <c r="D778" s="313" t="s">
        <v>417</v>
      </c>
      <c r="E778" s="313" t="s">
        <v>13</v>
      </c>
      <c r="F778" s="313" t="s">
        <v>11</v>
      </c>
      <c r="G778" s="313"/>
      <c r="H778" s="313"/>
      <c r="I778" s="313"/>
      <c r="J778" s="313"/>
      <c r="K778" s="313"/>
      <c r="L778" s="313"/>
      <c r="M778" s="313"/>
      <c r="N778" s="313"/>
      <c r="O778" s="313"/>
      <c r="P778" s="313"/>
      <c r="Q778" s="313"/>
      <c r="R778" s="313">
        <v>264</v>
      </c>
      <c r="S778" s="313">
        <v>0</v>
      </c>
      <c r="T778" s="313">
        <v>711</v>
      </c>
      <c r="U778" s="313"/>
      <c r="V778" s="313"/>
      <c r="W778" s="313"/>
      <c r="X778" s="313">
        <v>0</v>
      </c>
      <c r="Y778" s="313">
        <v>500000000</v>
      </c>
      <c r="Z778" s="313"/>
      <c r="AA778" s="313" t="s">
        <v>1030</v>
      </c>
    </row>
    <row r="779" spans="1:27" ht="15" customHeight="1">
      <c r="A779" s="313" t="s">
        <v>233</v>
      </c>
      <c r="B779" s="313" t="s">
        <v>309</v>
      </c>
      <c r="C779" s="313" t="s">
        <v>7</v>
      </c>
      <c r="D779" s="313" t="s">
        <v>417</v>
      </c>
      <c r="E779" s="313" t="s">
        <v>13</v>
      </c>
      <c r="F779" s="313" t="s">
        <v>11</v>
      </c>
      <c r="G779" s="313"/>
      <c r="H779" s="313"/>
      <c r="I779" s="313"/>
      <c r="J779" s="313"/>
      <c r="K779" s="313"/>
      <c r="L779" s="313"/>
      <c r="M779" s="313"/>
      <c r="N779" s="313"/>
      <c r="O779" s="313"/>
      <c r="P779" s="313"/>
      <c r="Q779" s="313"/>
      <c r="R779" s="313">
        <v>261</v>
      </c>
      <c r="S779" s="313">
        <v>0</v>
      </c>
      <c r="T779" s="313">
        <v>711</v>
      </c>
      <c r="U779" s="313"/>
      <c r="V779" s="313"/>
      <c r="W779" s="313"/>
      <c r="X779" s="313">
        <v>0</v>
      </c>
      <c r="Y779" s="313">
        <v>500000000</v>
      </c>
      <c r="Z779" s="313"/>
      <c r="AA779" s="313" t="s">
        <v>1030</v>
      </c>
    </row>
    <row r="780" spans="1:27" ht="15" customHeight="1">
      <c r="A780" s="313" t="s">
        <v>233</v>
      </c>
      <c r="B780" s="313" t="s">
        <v>310</v>
      </c>
      <c r="C780" s="313" t="s">
        <v>7</v>
      </c>
      <c r="D780" s="313" t="s">
        <v>417</v>
      </c>
      <c r="E780" s="313" t="s">
        <v>13</v>
      </c>
      <c r="F780" s="313" t="s">
        <v>11</v>
      </c>
      <c r="G780" s="313"/>
      <c r="H780" s="313"/>
      <c r="I780" s="313"/>
      <c r="J780" s="313"/>
      <c r="K780" s="313"/>
      <c r="L780" s="313"/>
      <c r="M780" s="313"/>
      <c r="N780" s="313"/>
      <c r="O780" s="313"/>
      <c r="P780" s="313"/>
      <c r="Q780" s="313"/>
      <c r="R780" s="313">
        <v>401</v>
      </c>
      <c r="S780" s="313">
        <v>397</v>
      </c>
      <c r="T780" s="313">
        <v>1060</v>
      </c>
      <c r="U780" s="313"/>
      <c r="V780" s="313"/>
      <c r="W780" s="313"/>
      <c r="X780" s="313">
        <v>0</v>
      </c>
      <c r="Y780" s="313">
        <v>500000000</v>
      </c>
      <c r="Z780" s="313"/>
      <c r="AA780" s="313" t="s">
        <v>1030</v>
      </c>
    </row>
    <row r="781" spans="1:27" ht="15" customHeight="1">
      <c r="A781" s="313" t="s">
        <v>233</v>
      </c>
      <c r="B781" s="313" t="s">
        <v>311</v>
      </c>
      <c r="C781" s="313" t="s">
        <v>7</v>
      </c>
      <c r="D781" s="313" t="s">
        <v>417</v>
      </c>
      <c r="E781" s="313" t="s">
        <v>13</v>
      </c>
      <c r="F781" s="313" t="s">
        <v>11</v>
      </c>
      <c r="G781" s="313"/>
      <c r="H781" s="313"/>
      <c r="I781" s="313"/>
      <c r="J781" s="313"/>
      <c r="K781" s="313"/>
      <c r="L781" s="313"/>
      <c r="M781" s="313"/>
      <c r="N781" s="313"/>
      <c r="O781" s="313"/>
      <c r="P781" s="313"/>
      <c r="Q781" s="313"/>
      <c r="R781" s="313">
        <v>255</v>
      </c>
      <c r="S781" s="313">
        <v>21.6</v>
      </c>
      <c r="T781" s="313">
        <v>683</v>
      </c>
      <c r="U781" s="313"/>
      <c r="V781" s="313"/>
      <c r="W781" s="313"/>
      <c r="X781" s="313">
        <v>0</v>
      </c>
      <c r="Y781" s="313">
        <v>500000000</v>
      </c>
      <c r="Z781" s="313"/>
      <c r="AA781" s="313" t="s">
        <v>1030</v>
      </c>
    </row>
    <row r="782" spans="1:27" ht="15" customHeight="1">
      <c r="A782" s="313" t="s">
        <v>233</v>
      </c>
      <c r="B782" s="313" t="s">
        <v>328</v>
      </c>
      <c r="C782" s="313" t="s">
        <v>7</v>
      </c>
      <c r="D782" s="313" t="s">
        <v>417</v>
      </c>
      <c r="E782" s="313" t="s">
        <v>13</v>
      </c>
      <c r="F782" s="313" t="s">
        <v>11</v>
      </c>
      <c r="G782" s="313"/>
      <c r="H782" s="313"/>
      <c r="I782" s="313"/>
      <c r="J782" s="313"/>
      <c r="K782" s="313"/>
      <c r="L782" s="313"/>
      <c r="M782" s="313"/>
      <c r="N782" s="313"/>
      <c r="O782" s="313"/>
      <c r="P782" s="313"/>
      <c r="Q782" s="313"/>
      <c r="R782" s="313">
        <v>1000</v>
      </c>
      <c r="S782" s="313"/>
      <c r="T782" s="313"/>
      <c r="U782" s="313"/>
      <c r="V782" s="313"/>
      <c r="W782" s="313"/>
      <c r="X782" s="313">
        <v>0</v>
      </c>
      <c r="Y782" s="313">
        <v>500000000</v>
      </c>
      <c r="Z782" s="313"/>
      <c r="AA782" s="313" t="s">
        <v>1029</v>
      </c>
    </row>
    <row r="783" spans="1:27" ht="15" customHeight="1">
      <c r="A783" s="313" t="s">
        <v>233</v>
      </c>
      <c r="B783" s="313" t="s">
        <v>326</v>
      </c>
      <c r="C783" s="313" t="s">
        <v>7</v>
      </c>
      <c r="D783" s="313" t="s">
        <v>417</v>
      </c>
      <c r="E783" s="313" t="s">
        <v>13</v>
      </c>
      <c r="F783" s="313" t="s">
        <v>11</v>
      </c>
      <c r="G783" s="313"/>
      <c r="H783" s="313"/>
      <c r="I783" s="313"/>
      <c r="J783" s="313"/>
      <c r="K783" s="313"/>
      <c r="L783" s="313"/>
      <c r="M783" s="313"/>
      <c r="N783" s="313"/>
      <c r="O783" s="313"/>
      <c r="P783" s="313"/>
      <c r="Q783" s="313"/>
      <c r="R783" s="313">
        <v>1000</v>
      </c>
      <c r="S783" s="313"/>
      <c r="T783" s="313"/>
      <c r="U783" s="313"/>
      <c r="V783" s="313"/>
      <c r="W783" s="313"/>
      <c r="X783" s="313">
        <v>0</v>
      </c>
      <c r="Y783" s="313">
        <v>500000000</v>
      </c>
      <c r="Z783" s="313"/>
      <c r="AA783" s="313" t="s">
        <v>1029</v>
      </c>
    </row>
    <row r="784" spans="1:27" ht="15" customHeight="1">
      <c r="A784" s="313" t="s">
        <v>234</v>
      </c>
      <c r="B784" s="313" t="s">
        <v>332</v>
      </c>
      <c r="C784" s="313" t="s">
        <v>7</v>
      </c>
      <c r="D784" s="313" t="s">
        <v>417</v>
      </c>
      <c r="E784" s="313" t="s">
        <v>13</v>
      </c>
      <c r="F784" s="313" t="s">
        <v>11</v>
      </c>
      <c r="G784" s="313" t="s">
        <v>417</v>
      </c>
      <c r="H784" s="313" t="s">
        <v>421</v>
      </c>
      <c r="I784" s="313" t="s">
        <v>232</v>
      </c>
      <c r="J784" s="313" t="s">
        <v>709</v>
      </c>
      <c r="K784" s="313" t="s">
        <v>339</v>
      </c>
      <c r="L784" s="313" t="s">
        <v>345</v>
      </c>
      <c r="M784" s="313" t="s">
        <v>41</v>
      </c>
      <c r="N784" s="313"/>
      <c r="O784" s="313" t="s">
        <v>341</v>
      </c>
      <c r="P784" s="313" t="s">
        <v>342</v>
      </c>
      <c r="Q784" s="313" t="s">
        <v>343</v>
      </c>
      <c r="R784" s="313">
        <v>99.9</v>
      </c>
      <c r="S784" s="313"/>
      <c r="T784" s="313"/>
      <c r="U784" s="313"/>
      <c r="V784" s="313"/>
      <c r="W784" s="313"/>
      <c r="X784" s="313">
        <v>0</v>
      </c>
      <c r="Y784" s="313">
        <v>500000000</v>
      </c>
      <c r="Z784" s="313"/>
      <c r="AA784" s="313" t="s">
        <v>1029</v>
      </c>
    </row>
    <row r="785" spans="1:27" ht="15" customHeight="1">
      <c r="A785" s="313" t="s">
        <v>234</v>
      </c>
      <c r="B785" s="313" t="s">
        <v>306</v>
      </c>
      <c r="C785" s="313" t="s">
        <v>7</v>
      </c>
      <c r="D785" s="313" t="s">
        <v>417</v>
      </c>
      <c r="E785" s="313" t="s">
        <v>13</v>
      </c>
      <c r="F785" s="313" t="s">
        <v>11</v>
      </c>
      <c r="G785" s="313" t="s">
        <v>417</v>
      </c>
      <c r="H785" s="313" t="s">
        <v>419</v>
      </c>
      <c r="I785" s="313" t="s">
        <v>251</v>
      </c>
      <c r="J785" s="313"/>
      <c r="K785" s="313" t="s">
        <v>339</v>
      </c>
      <c r="L785" s="313" t="s">
        <v>420</v>
      </c>
      <c r="M785" s="313" t="s">
        <v>48</v>
      </c>
      <c r="N785" s="313"/>
      <c r="O785" s="313" t="s">
        <v>341</v>
      </c>
      <c r="P785" s="313" t="s">
        <v>342</v>
      </c>
      <c r="Q785" s="313" t="s">
        <v>343</v>
      </c>
      <c r="R785" s="313">
        <v>982</v>
      </c>
      <c r="S785" s="313"/>
      <c r="T785" s="313"/>
      <c r="U785" s="313">
        <v>981.64</v>
      </c>
      <c r="V785" s="313">
        <v>49.08</v>
      </c>
      <c r="W785" s="313">
        <v>0.1</v>
      </c>
      <c r="X785" s="313">
        <v>0</v>
      </c>
      <c r="Y785" s="313">
        <v>500000000</v>
      </c>
      <c r="Z785" s="313">
        <v>0</v>
      </c>
      <c r="AA785" s="313" t="s">
        <v>1031</v>
      </c>
    </row>
    <row r="786" spans="1:27" ht="15" customHeight="1">
      <c r="A786" s="313" t="s">
        <v>234</v>
      </c>
      <c r="B786" s="313" t="s">
        <v>305</v>
      </c>
      <c r="C786" s="313" t="s">
        <v>7</v>
      </c>
      <c r="D786" s="313" t="s">
        <v>417</v>
      </c>
      <c r="E786" s="313" t="s">
        <v>13</v>
      </c>
      <c r="F786" s="313" t="s">
        <v>11</v>
      </c>
      <c r="G786" s="313"/>
      <c r="H786" s="313"/>
      <c r="I786" s="313"/>
      <c r="J786" s="313"/>
      <c r="K786" s="313"/>
      <c r="L786" s="313"/>
      <c r="M786" s="313"/>
      <c r="N786" s="313"/>
      <c r="O786" s="313"/>
      <c r="P786" s="313"/>
      <c r="Q786" s="313"/>
      <c r="R786" s="313">
        <v>982</v>
      </c>
      <c r="S786" s="313"/>
      <c r="T786" s="313"/>
      <c r="U786" s="313"/>
      <c r="V786" s="313"/>
      <c r="W786" s="313"/>
      <c r="X786" s="313">
        <v>0</v>
      </c>
      <c r="Y786" s="313">
        <v>500000000</v>
      </c>
      <c r="Z786" s="313"/>
      <c r="AA786" s="313" t="s">
        <v>1029</v>
      </c>
    </row>
    <row r="787" spans="1:27" ht="15" customHeight="1">
      <c r="A787" s="313" t="s">
        <v>236</v>
      </c>
      <c r="B787" s="313" t="s">
        <v>332</v>
      </c>
      <c r="C787" s="313" t="s">
        <v>7</v>
      </c>
      <c r="D787" s="313" t="s">
        <v>417</v>
      </c>
      <c r="E787" s="313" t="s">
        <v>13</v>
      </c>
      <c r="F787" s="313" t="s">
        <v>11</v>
      </c>
      <c r="G787" s="313" t="s">
        <v>417</v>
      </c>
      <c r="H787" s="313" t="s">
        <v>421</v>
      </c>
      <c r="I787" s="313" t="s">
        <v>232</v>
      </c>
      <c r="J787" s="313"/>
      <c r="K787" s="313" t="s">
        <v>339</v>
      </c>
      <c r="L787" s="313" t="s">
        <v>345</v>
      </c>
      <c r="M787" s="313" t="s">
        <v>41</v>
      </c>
      <c r="N787" s="313"/>
      <c r="O787" s="313" t="s">
        <v>341</v>
      </c>
      <c r="P787" s="313" t="s">
        <v>342</v>
      </c>
      <c r="Q787" s="313" t="s">
        <v>343</v>
      </c>
      <c r="R787" s="313">
        <v>99.9</v>
      </c>
      <c r="S787" s="313"/>
      <c r="T787" s="313"/>
      <c r="U787" s="313">
        <v>99.91</v>
      </c>
      <c r="V787" s="313">
        <v>5</v>
      </c>
      <c r="W787" s="313">
        <v>0.1</v>
      </c>
      <c r="X787" s="313">
        <v>0</v>
      </c>
      <c r="Y787" s="313">
        <v>500000000</v>
      </c>
      <c r="Z787" s="313">
        <v>0</v>
      </c>
      <c r="AA787" s="313" t="s">
        <v>1031</v>
      </c>
    </row>
    <row r="788" spans="1:27" ht="15" customHeight="1">
      <c r="A788" s="313" t="s">
        <v>236</v>
      </c>
      <c r="B788" s="313" t="s">
        <v>306</v>
      </c>
      <c r="C788" s="313" t="s">
        <v>7</v>
      </c>
      <c r="D788" s="313" t="s">
        <v>417</v>
      </c>
      <c r="E788" s="313" t="s">
        <v>13</v>
      </c>
      <c r="F788" s="313" t="s">
        <v>11</v>
      </c>
      <c r="G788" s="313"/>
      <c r="H788" s="313"/>
      <c r="I788" s="313"/>
      <c r="J788" s="313"/>
      <c r="K788" s="313"/>
      <c r="L788" s="313"/>
      <c r="M788" s="313"/>
      <c r="N788" s="313"/>
      <c r="O788" s="313"/>
      <c r="P788" s="313"/>
      <c r="Q788" s="313"/>
      <c r="R788" s="313">
        <v>982</v>
      </c>
      <c r="S788" s="313"/>
      <c r="T788" s="313"/>
      <c r="U788" s="313"/>
      <c r="V788" s="313"/>
      <c r="W788" s="313"/>
      <c r="X788" s="313">
        <v>0</v>
      </c>
      <c r="Y788" s="313">
        <v>500000000</v>
      </c>
      <c r="Z788" s="313"/>
      <c r="AA788" s="313" t="s">
        <v>1029</v>
      </c>
    </row>
    <row r="789" spans="1:27" ht="15" customHeight="1">
      <c r="A789" s="313" t="s">
        <v>236</v>
      </c>
      <c r="B789" s="313" t="s">
        <v>305</v>
      </c>
      <c r="C789" s="313" t="s">
        <v>7</v>
      </c>
      <c r="D789" s="313" t="s">
        <v>417</v>
      </c>
      <c r="E789" s="313" t="s">
        <v>13</v>
      </c>
      <c r="F789" s="313" t="s">
        <v>11</v>
      </c>
      <c r="G789" s="313"/>
      <c r="H789" s="313"/>
      <c r="I789" s="313"/>
      <c r="J789" s="313"/>
      <c r="K789" s="313"/>
      <c r="L789" s="313"/>
      <c r="M789" s="313"/>
      <c r="N789" s="313"/>
      <c r="O789" s="313"/>
      <c r="P789" s="313"/>
      <c r="Q789" s="313"/>
      <c r="R789" s="313">
        <v>982</v>
      </c>
      <c r="S789" s="313"/>
      <c r="T789" s="313"/>
      <c r="U789" s="313"/>
      <c r="V789" s="313"/>
      <c r="W789" s="313"/>
      <c r="X789" s="313">
        <v>0</v>
      </c>
      <c r="Y789" s="313">
        <v>500000000</v>
      </c>
      <c r="Z789" s="313"/>
      <c r="AA789" s="313" t="s">
        <v>1029</v>
      </c>
    </row>
    <row r="790" spans="1:27" ht="15" customHeight="1">
      <c r="A790" s="313" t="s">
        <v>238</v>
      </c>
      <c r="B790" s="313" t="s">
        <v>314</v>
      </c>
      <c r="C790" s="313" t="s">
        <v>7</v>
      </c>
      <c r="D790" s="313" t="s">
        <v>417</v>
      </c>
      <c r="E790" s="313" t="s">
        <v>13</v>
      </c>
      <c r="F790" s="313" t="s">
        <v>11</v>
      </c>
      <c r="G790" s="313"/>
      <c r="H790" s="313" t="s">
        <v>766</v>
      </c>
      <c r="I790" s="313"/>
      <c r="J790" s="313"/>
      <c r="K790" s="313"/>
      <c r="L790" s="313" t="s">
        <v>766</v>
      </c>
      <c r="M790" s="313"/>
      <c r="N790" s="313"/>
      <c r="O790" s="313" t="s">
        <v>348</v>
      </c>
      <c r="P790" s="313" t="s">
        <v>693</v>
      </c>
      <c r="Q790" s="313" t="s">
        <v>694</v>
      </c>
      <c r="R790" s="313">
        <v>1910</v>
      </c>
      <c r="S790" s="313"/>
      <c r="T790" s="313"/>
      <c r="U790" s="313"/>
      <c r="V790" s="313"/>
      <c r="W790" s="313"/>
      <c r="X790" s="313">
        <v>0</v>
      </c>
      <c r="Y790" s="313">
        <v>500000000</v>
      </c>
      <c r="Z790" s="313"/>
      <c r="AA790" s="313" t="s">
        <v>1029</v>
      </c>
    </row>
    <row r="791" spans="1:27" ht="15" customHeight="1">
      <c r="A791" s="313" t="s">
        <v>238</v>
      </c>
      <c r="B791" s="313" t="s">
        <v>315</v>
      </c>
      <c r="C791" s="313" t="s">
        <v>7</v>
      </c>
      <c r="D791" s="313" t="s">
        <v>417</v>
      </c>
      <c r="E791" s="313" t="s">
        <v>13</v>
      </c>
      <c r="F791" s="313" t="s">
        <v>11</v>
      </c>
      <c r="G791" s="313"/>
      <c r="H791" s="313"/>
      <c r="I791" s="313"/>
      <c r="J791" s="313"/>
      <c r="K791" s="313"/>
      <c r="L791" s="313"/>
      <c r="M791" s="313"/>
      <c r="N791" s="313"/>
      <c r="O791" s="313"/>
      <c r="P791" s="313"/>
      <c r="Q791" s="313"/>
      <c r="R791" s="313">
        <v>1910</v>
      </c>
      <c r="S791" s="313"/>
      <c r="T791" s="313"/>
      <c r="U791" s="313"/>
      <c r="V791" s="313"/>
      <c r="W791" s="313"/>
      <c r="X791" s="313">
        <v>0</v>
      </c>
      <c r="Y791" s="313">
        <v>500000000</v>
      </c>
      <c r="Z791" s="313"/>
      <c r="AA791" s="313" t="s">
        <v>1029</v>
      </c>
    </row>
    <row r="792" spans="1:27" ht="15" customHeight="1">
      <c r="A792" s="313" t="s">
        <v>238</v>
      </c>
      <c r="B792" s="313" t="s">
        <v>317</v>
      </c>
      <c r="C792" s="313" t="s">
        <v>7</v>
      </c>
      <c r="D792" s="313" t="s">
        <v>417</v>
      </c>
      <c r="E792" s="313" t="s">
        <v>13</v>
      </c>
      <c r="F792" s="313" t="s">
        <v>11</v>
      </c>
      <c r="G792" s="313"/>
      <c r="H792" s="313"/>
      <c r="I792" s="313"/>
      <c r="J792" s="313"/>
      <c r="K792" s="313"/>
      <c r="L792" s="313"/>
      <c r="M792" s="313"/>
      <c r="N792" s="313"/>
      <c r="O792" s="313"/>
      <c r="P792" s="313"/>
      <c r="Q792" s="313"/>
      <c r="R792" s="313">
        <v>67</v>
      </c>
      <c r="S792" s="313">
        <v>0</v>
      </c>
      <c r="T792" s="313">
        <v>134</v>
      </c>
      <c r="U792" s="313"/>
      <c r="V792" s="313"/>
      <c r="W792" s="313"/>
      <c r="X792" s="313">
        <v>0</v>
      </c>
      <c r="Y792" s="313">
        <v>500000000</v>
      </c>
      <c r="Z792" s="313"/>
      <c r="AA792" s="313" t="s">
        <v>1030</v>
      </c>
    </row>
    <row r="793" spans="1:27" ht="15" customHeight="1">
      <c r="A793" s="313" t="s">
        <v>238</v>
      </c>
      <c r="B793" s="313" t="s">
        <v>318</v>
      </c>
      <c r="C793" s="313" t="s">
        <v>7</v>
      </c>
      <c r="D793" s="313" t="s">
        <v>417</v>
      </c>
      <c r="E793" s="313" t="s">
        <v>13</v>
      </c>
      <c r="F793" s="313" t="s">
        <v>11</v>
      </c>
      <c r="G793" s="313"/>
      <c r="H793" s="313"/>
      <c r="I793" s="313"/>
      <c r="J793" s="313"/>
      <c r="K793" s="313"/>
      <c r="L793" s="313"/>
      <c r="M793" s="313"/>
      <c r="N793" s="313"/>
      <c r="O793" s="313"/>
      <c r="P793" s="313"/>
      <c r="Q793" s="313"/>
      <c r="R793" s="313">
        <v>67</v>
      </c>
      <c r="S793" s="313">
        <v>0</v>
      </c>
      <c r="T793" s="313">
        <v>134</v>
      </c>
      <c r="U793" s="313"/>
      <c r="V793" s="313"/>
      <c r="W793" s="313"/>
      <c r="X793" s="313">
        <v>0</v>
      </c>
      <c r="Y793" s="313">
        <v>500000000</v>
      </c>
      <c r="Z793" s="313"/>
      <c r="AA793" s="313" t="s">
        <v>1030</v>
      </c>
    </row>
    <row r="794" spans="1:27" ht="15" customHeight="1">
      <c r="A794" s="313" t="s">
        <v>238</v>
      </c>
      <c r="B794" s="313" t="s">
        <v>313</v>
      </c>
      <c r="C794" s="313" t="s">
        <v>7</v>
      </c>
      <c r="D794" s="313" t="s">
        <v>417</v>
      </c>
      <c r="E794" s="313" t="s">
        <v>13</v>
      </c>
      <c r="F794" s="313" t="s">
        <v>11</v>
      </c>
      <c r="G794" s="313"/>
      <c r="H794" s="313"/>
      <c r="I794" s="313"/>
      <c r="J794" s="313"/>
      <c r="K794" s="313"/>
      <c r="L794" s="313"/>
      <c r="M794" s="313"/>
      <c r="N794" s="313"/>
      <c r="O794" s="313"/>
      <c r="P794" s="313"/>
      <c r="Q794" s="313"/>
      <c r="R794" s="313">
        <v>2050</v>
      </c>
      <c r="S794" s="313"/>
      <c r="T794" s="313"/>
      <c r="U794" s="313"/>
      <c r="V794" s="313"/>
      <c r="W794" s="313"/>
      <c r="X794" s="313">
        <v>0</v>
      </c>
      <c r="Y794" s="313">
        <v>500000000</v>
      </c>
      <c r="Z794" s="313"/>
      <c r="AA794" s="313" t="s">
        <v>1029</v>
      </c>
    </row>
    <row r="795" spans="1:27" ht="15" customHeight="1">
      <c r="A795" s="313" t="s">
        <v>238</v>
      </c>
      <c r="B795" s="313" t="s">
        <v>316</v>
      </c>
      <c r="C795" s="313" t="s">
        <v>7</v>
      </c>
      <c r="D795" s="313" t="s">
        <v>417</v>
      </c>
      <c r="E795" s="313" t="s">
        <v>13</v>
      </c>
      <c r="F795" s="313" t="s">
        <v>11</v>
      </c>
      <c r="G795" s="313" t="s">
        <v>449</v>
      </c>
      <c r="H795" s="313" t="s">
        <v>455</v>
      </c>
      <c r="I795" s="313" t="s">
        <v>454</v>
      </c>
      <c r="J795" s="313" t="s">
        <v>765</v>
      </c>
      <c r="K795" s="313" t="s">
        <v>339</v>
      </c>
      <c r="L795" s="313" t="s">
        <v>455</v>
      </c>
      <c r="M795" s="313" t="s">
        <v>51</v>
      </c>
      <c r="N795" s="313"/>
      <c r="O795" s="313" t="s">
        <v>357</v>
      </c>
      <c r="P795" s="313" t="s">
        <v>699</v>
      </c>
      <c r="Q795" s="313" t="s">
        <v>343</v>
      </c>
      <c r="R795" s="313">
        <v>134</v>
      </c>
      <c r="S795" s="313"/>
      <c r="T795" s="313"/>
      <c r="U795" s="313"/>
      <c r="V795" s="313"/>
      <c r="W795" s="313"/>
      <c r="X795" s="313">
        <v>0</v>
      </c>
      <c r="Y795" s="313">
        <v>500000000</v>
      </c>
      <c r="Z795" s="313"/>
      <c r="AA795" s="313" t="s">
        <v>1029</v>
      </c>
    </row>
    <row r="796" spans="1:27" ht="15" customHeight="1">
      <c r="A796" s="313" t="s">
        <v>238</v>
      </c>
      <c r="B796" s="313" t="s">
        <v>312</v>
      </c>
      <c r="C796" s="313" t="s">
        <v>7</v>
      </c>
      <c r="D796" s="313" t="s">
        <v>417</v>
      </c>
      <c r="E796" s="313" t="s">
        <v>13</v>
      </c>
      <c r="F796" s="313" t="s">
        <v>11</v>
      </c>
      <c r="G796" s="313"/>
      <c r="H796" s="313"/>
      <c r="I796" s="313"/>
      <c r="J796" s="313"/>
      <c r="K796" s="313"/>
      <c r="L796" s="313"/>
      <c r="M796" s="313"/>
      <c r="N796" s="313"/>
      <c r="O796" s="313"/>
      <c r="P796" s="313"/>
      <c r="Q796" s="313"/>
      <c r="R796" s="313">
        <v>3050</v>
      </c>
      <c r="S796" s="313"/>
      <c r="T796" s="313"/>
      <c r="U796" s="313"/>
      <c r="V796" s="313"/>
      <c r="W796" s="313"/>
      <c r="X796" s="313">
        <v>0</v>
      </c>
      <c r="Y796" s="313">
        <v>500000000</v>
      </c>
      <c r="Z796" s="313"/>
      <c r="AA796" s="313" t="s">
        <v>1029</v>
      </c>
    </row>
    <row r="797" spans="1:27" ht="15" customHeight="1">
      <c r="A797" s="313" t="s">
        <v>238</v>
      </c>
      <c r="B797" s="313" t="s">
        <v>332</v>
      </c>
      <c r="C797" s="313" t="s">
        <v>7</v>
      </c>
      <c r="D797" s="313" t="s">
        <v>417</v>
      </c>
      <c r="E797" s="313" t="s">
        <v>13</v>
      </c>
      <c r="F797" s="313" t="s">
        <v>11</v>
      </c>
      <c r="G797" s="313" t="s">
        <v>417</v>
      </c>
      <c r="H797" s="313" t="s">
        <v>1003</v>
      </c>
      <c r="I797" s="313" t="s">
        <v>232</v>
      </c>
      <c r="J797" s="313" t="s">
        <v>350</v>
      </c>
      <c r="K797" s="313" t="s">
        <v>339</v>
      </c>
      <c r="L797" s="313" t="s">
        <v>991</v>
      </c>
      <c r="M797" s="313" t="s">
        <v>41</v>
      </c>
      <c r="N797" s="313"/>
      <c r="O797" s="313" t="s">
        <v>341</v>
      </c>
      <c r="P797" s="313" t="s">
        <v>342</v>
      </c>
      <c r="Q797" s="313" t="s">
        <v>343</v>
      </c>
      <c r="R797" s="313">
        <v>3130</v>
      </c>
      <c r="S797" s="313"/>
      <c r="T797" s="313"/>
      <c r="U797" s="313"/>
      <c r="V797" s="313"/>
      <c r="W797" s="313"/>
      <c r="X797" s="313">
        <v>0</v>
      </c>
      <c r="Y797" s="313">
        <v>500000000</v>
      </c>
      <c r="Z797" s="313"/>
      <c r="AA797" s="313" t="s">
        <v>1029</v>
      </c>
    </row>
    <row r="798" spans="1:27" ht="15" customHeight="1">
      <c r="A798" s="313" t="s">
        <v>238</v>
      </c>
      <c r="B798" s="313" t="s">
        <v>305</v>
      </c>
      <c r="C798" s="313" t="s">
        <v>7</v>
      </c>
      <c r="D798" s="313" t="s">
        <v>417</v>
      </c>
      <c r="E798" s="313" t="s">
        <v>13</v>
      </c>
      <c r="F798" s="313" t="s">
        <v>11</v>
      </c>
      <c r="G798" s="313"/>
      <c r="H798" s="313"/>
      <c r="I798" s="313"/>
      <c r="J798" s="313"/>
      <c r="K798" s="313"/>
      <c r="L798" s="313"/>
      <c r="M798" s="313"/>
      <c r="N798" s="313"/>
      <c r="O798" s="313"/>
      <c r="P798" s="313"/>
      <c r="Q798" s="313"/>
      <c r="R798" s="313">
        <v>1180</v>
      </c>
      <c r="S798" s="313"/>
      <c r="T798" s="313"/>
      <c r="U798" s="313"/>
      <c r="V798" s="313"/>
      <c r="W798" s="313"/>
      <c r="X798" s="313">
        <v>0</v>
      </c>
      <c r="Y798" s="313">
        <v>500000000</v>
      </c>
      <c r="Z798" s="313"/>
      <c r="AA798" s="313" t="s">
        <v>1029</v>
      </c>
    </row>
    <row r="799" spans="1:27" ht="15" customHeight="1">
      <c r="A799" s="313" t="s">
        <v>238</v>
      </c>
      <c r="B799" s="313" t="s">
        <v>307</v>
      </c>
      <c r="C799" s="313" t="s">
        <v>7</v>
      </c>
      <c r="D799" s="313" t="s">
        <v>417</v>
      </c>
      <c r="E799" s="313" t="s">
        <v>13</v>
      </c>
      <c r="F799" s="313" t="s">
        <v>11</v>
      </c>
      <c r="G799" s="313" t="s">
        <v>417</v>
      </c>
      <c r="H799" s="313" t="s">
        <v>769</v>
      </c>
      <c r="I799" s="313" t="s">
        <v>251</v>
      </c>
      <c r="J799" s="313" t="s">
        <v>709</v>
      </c>
      <c r="K799" s="313" t="s">
        <v>339</v>
      </c>
      <c r="L799" s="313" t="s">
        <v>712</v>
      </c>
      <c r="M799" s="313" t="s">
        <v>48</v>
      </c>
      <c r="N799" s="313"/>
      <c r="O799" s="313" t="s">
        <v>341</v>
      </c>
      <c r="P799" s="313" t="s">
        <v>342</v>
      </c>
      <c r="Q799" s="313" t="s">
        <v>343</v>
      </c>
      <c r="R799" s="313">
        <v>1180</v>
      </c>
      <c r="S799" s="313"/>
      <c r="T799" s="313"/>
      <c r="U799" s="313"/>
      <c r="V799" s="313"/>
      <c r="W799" s="313"/>
      <c r="X799" s="313">
        <v>0</v>
      </c>
      <c r="Y799" s="313">
        <v>500000000</v>
      </c>
      <c r="Z799" s="313"/>
      <c r="AA799" s="313" t="s">
        <v>1029</v>
      </c>
    </row>
    <row r="800" spans="1:27" ht="15" customHeight="1">
      <c r="A800" s="313" t="s">
        <v>238</v>
      </c>
      <c r="B800" s="313" t="s">
        <v>308</v>
      </c>
      <c r="C800" s="313" t="s">
        <v>7</v>
      </c>
      <c r="D800" s="313" t="s">
        <v>417</v>
      </c>
      <c r="E800" s="313" t="s">
        <v>13</v>
      </c>
      <c r="F800" s="313" t="s">
        <v>11</v>
      </c>
      <c r="G800" s="313"/>
      <c r="H800" s="313"/>
      <c r="I800" s="313"/>
      <c r="J800" s="313"/>
      <c r="K800" s="313"/>
      <c r="L800" s="313"/>
      <c r="M800" s="313"/>
      <c r="N800" s="313"/>
      <c r="O800" s="313"/>
      <c r="P800" s="313"/>
      <c r="Q800" s="313"/>
      <c r="R800" s="313">
        <v>264</v>
      </c>
      <c r="S800" s="313">
        <v>0</v>
      </c>
      <c r="T800" s="313">
        <v>711</v>
      </c>
      <c r="U800" s="313"/>
      <c r="V800" s="313"/>
      <c r="W800" s="313"/>
      <c r="X800" s="313">
        <v>0</v>
      </c>
      <c r="Y800" s="313">
        <v>500000000</v>
      </c>
      <c r="Z800" s="313"/>
      <c r="AA800" s="313" t="s">
        <v>1030</v>
      </c>
    </row>
    <row r="801" spans="1:27" ht="15" customHeight="1">
      <c r="A801" s="313" t="s">
        <v>238</v>
      </c>
      <c r="B801" s="313" t="s">
        <v>309</v>
      </c>
      <c r="C801" s="313" t="s">
        <v>7</v>
      </c>
      <c r="D801" s="313" t="s">
        <v>417</v>
      </c>
      <c r="E801" s="313" t="s">
        <v>13</v>
      </c>
      <c r="F801" s="313" t="s">
        <v>11</v>
      </c>
      <c r="G801" s="313"/>
      <c r="H801" s="313"/>
      <c r="I801" s="313"/>
      <c r="J801" s="313"/>
      <c r="K801" s="313"/>
      <c r="L801" s="313"/>
      <c r="M801" s="313"/>
      <c r="N801" s="313"/>
      <c r="O801" s="313"/>
      <c r="P801" s="313"/>
      <c r="Q801" s="313"/>
      <c r="R801" s="313">
        <v>261</v>
      </c>
      <c r="S801" s="313">
        <v>0</v>
      </c>
      <c r="T801" s="313">
        <v>711</v>
      </c>
      <c r="U801" s="313"/>
      <c r="V801" s="313"/>
      <c r="W801" s="313"/>
      <c r="X801" s="313">
        <v>0</v>
      </c>
      <c r="Y801" s="313">
        <v>500000000</v>
      </c>
      <c r="Z801" s="313"/>
      <c r="AA801" s="313" t="s">
        <v>1030</v>
      </c>
    </row>
    <row r="802" spans="1:27" ht="15" customHeight="1">
      <c r="A802" s="313" t="s">
        <v>238</v>
      </c>
      <c r="B802" s="313" t="s">
        <v>310</v>
      </c>
      <c r="C802" s="313" t="s">
        <v>7</v>
      </c>
      <c r="D802" s="313" t="s">
        <v>417</v>
      </c>
      <c r="E802" s="313" t="s">
        <v>13</v>
      </c>
      <c r="F802" s="313" t="s">
        <v>11</v>
      </c>
      <c r="G802" s="313"/>
      <c r="H802" s="313"/>
      <c r="I802" s="313"/>
      <c r="J802" s="313"/>
      <c r="K802" s="313"/>
      <c r="L802" s="313"/>
      <c r="M802" s="313"/>
      <c r="N802" s="313"/>
      <c r="O802" s="313"/>
      <c r="P802" s="313"/>
      <c r="Q802" s="313"/>
      <c r="R802" s="313">
        <v>401</v>
      </c>
      <c r="S802" s="313">
        <v>397</v>
      </c>
      <c r="T802" s="313">
        <v>1060</v>
      </c>
      <c r="U802" s="313"/>
      <c r="V802" s="313"/>
      <c r="W802" s="313"/>
      <c r="X802" s="313">
        <v>0</v>
      </c>
      <c r="Y802" s="313">
        <v>500000000</v>
      </c>
      <c r="Z802" s="313"/>
      <c r="AA802" s="313" t="s">
        <v>1030</v>
      </c>
    </row>
    <row r="803" spans="1:27" ht="15" customHeight="1">
      <c r="A803" s="313" t="s">
        <v>238</v>
      </c>
      <c r="B803" s="313" t="s">
        <v>311</v>
      </c>
      <c r="C803" s="313" t="s">
        <v>7</v>
      </c>
      <c r="D803" s="313" t="s">
        <v>417</v>
      </c>
      <c r="E803" s="313" t="s">
        <v>13</v>
      </c>
      <c r="F803" s="313" t="s">
        <v>11</v>
      </c>
      <c r="G803" s="313"/>
      <c r="H803" s="313"/>
      <c r="I803" s="313"/>
      <c r="J803" s="313"/>
      <c r="K803" s="313"/>
      <c r="L803" s="313"/>
      <c r="M803" s="313"/>
      <c r="N803" s="313"/>
      <c r="O803" s="313"/>
      <c r="P803" s="313"/>
      <c r="Q803" s="313"/>
      <c r="R803" s="313">
        <v>255</v>
      </c>
      <c r="S803" s="313">
        <v>21.6</v>
      </c>
      <c r="T803" s="313">
        <v>683</v>
      </c>
      <c r="U803" s="313"/>
      <c r="V803" s="313"/>
      <c r="W803" s="313"/>
      <c r="X803" s="313">
        <v>0</v>
      </c>
      <c r="Y803" s="313">
        <v>500000000</v>
      </c>
      <c r="Z803" s="313"/>
      <c r="AA803" s="313" t="s">
        <v>1030</v>
      </c>
    </row>
    <row r="804" spans="1:27" ht="15" customHeight="1">
      <c r="A804" s="313" t="s">
        <v>238</v>
      </c>
      <c r="B804" s="313" t="s">
        <v>328</v>
      </c>
      <c r="C804" s="313" t="s">
        <v>7</v>
      </c>
      <c r="D804" s="313" t="s">
        <v>417</v>
      </c>
      <c r="E804" s="313" t="s">
        <v>13</v>
      </c>
      <c r="F804" s="313" t="s">
        <v>11</v>
      </c>
      <c r="G804" s="313"/>
      <c r="H804" s="313" t="s">
        <v>346</v>
      </c>
      <c r="I804" s="313" t="s">
        <v>329</v>
      </c>
      <c r="J804" s="313"/>
      <c r="K804" s="313" t="s">
        <v>339</v>
      </c>
      <c r="L804" s="313" t="s">
        <v>347</v>
      </c>
      <c r="M804" s="313" t="s">
        <v>52</v>
      </c>
      <c r="N804" s="313"/>
      <c r="O804" s="313" t="s">
        <v>348</v>
      </c>
      <c r="P804" s="313" t="s">
        <v>342</v>
      </c>
      <c r="Q804" s="313" t="s">
        <v>343</v>
      </c>
      <c r="R804" s="313">
        <v>1000</v>
      </c>
      <c r="S804" s="313"/>
      <c r="T804" s="313"/>
      <c r="U804" s="313">
        <v>1000</v>
      </c>
      <c r="V804" s="313">
        <v>50</v>
      </c>
      <c r="W804" s="313">
        <v>0.1</v>
      </c>
      <c r="X804" s="313">
        <v>0</v>
      </c>
      <c r="Y804" s="313">
        <v>500000000</v>
      </c>
      <c r="Z804" s="313">
        <v>0</v>
      </c>
      <c r="AA804" s="313" t="s">
        <v>1031</v>
      </c>
    </row>
    <row r="805" spans="1:27" ht="15" customHeight="1">
      <c r="A805" s="313" t="s">
        <v>238</v>
      </c>
      <c r="B805" s="313" t="s">
        <v>326</v>
      </c>
      <c r="C805" s="313" t="s">
        <v>7</v>
      </c>
      <c r="D805" s="313" t="s">
        <v>417</v>
      </c>
      <c r="E805" s="313" t="s">
        <v>13</v>
      </c>
      <c r="F805" s="313" t="s">
        <v>11</v>
      </c>
      <c r="G805" s="313"/>
      <c r="H805" s="313"/>
      <c r="I805" s="313"/>
      <c r="J805" s="313"/>
      <c r="K805" s="313"/>
      <c r="L805" s="313"/>
      <c r="M805" s="313"/>
      <c r="N805" s="313"/>
      <c r="O805" s="313"/>
      <c r="P805" s="313"/>
      <c r="Q805" s="313"/>
      <c r="R805" s="313">
        <v>1000</v>
      </c>
      <c r="S805" s="313"/>
      <c r="T805" s="313"/>
      <c r="U805" s="313"/>
      <c r="V805" s="313"/>
      <c r="W805" s="313"/>
      <c r="X805" s="313">
        <v>0</v>
      </c>
      <c r="Y805" s="313">
        <v>500000000</v>
      </c>
      <c r="Z805" s="313"/>
      <c r="AA805" s="313" t="s">
        <v>1029</v>
      </c>
    </row>
    <row r="806" spans="1:27" ht="15" customHeight="1">
      <c r="A806" s="313" t="s">
        <v>239</v>
      </c>
      <c r="B806" s="313" t="s">
        <v>315</v>
      </c>
      <c r="C806" s="313" t="s">
        <v>7</v>
      </c>
      <c r="D806" s="313" t="s">
        <v>417</v>
      </c>
      <c r="E806" s="313" t="s">
        <v>13</v>
      </c>
      <c r="F806" s="313" t="s">
        <v>11</v>
      </c>
      <c r="G806" s="313"/>
      <c r="H806" s="313"/>
      <c r="I806" s="313"/>
      <c r="J806" s="313"/>
      <c r="K806" s="313"/>
      <c r="L806" s="313"/>
      <c r="M806" s="313"/>
      <c r="N806" s="313"/>
      <c r="O806" s="313"/>
      <c r="P806" s="313"/>
      <c r="Q806" s="313"/>
      <c r="R806" s="313">
        <v>333</v>
      </c>
      <c r="S806" s="313">
        <v>0</v>
      </c>
      <c r="T806" s="313">
        <v>350</v>
      </c>
      <c r="U806" s="313"/>
      <c r="V806" s="313"/>
      <c r="W806" s="313"/>
      <c r="X806" s="313">
        <v>0</v>
      </c>
      <c r="Y806" s="313">
        <v>500000000</v>
      </c>
      <c r="Z806" s="313"/>
      <c r="AA806" s="313" t="s">
        <v>1030</v>
      </c>
    </row>
    <row r="807" spans="1:27" ht="15" customHeight="1">
      <c r="A807" s="313" t="s">
        <v>239</v>
      </c>
      <c r="B807" s="313" t="s">
        <v>317</v>
      </c>
      <c r="C807" s="313" t="s">
        <v>7</v>
      </c>
      <c r="D807" s="313" t="s">
        <v>417</v>
      </c>
      <c r="E807" s="313" t="s">
        <v>13</v>
      </c>
      <c r="F807" s="313" t="s">
        <v>11</v>
      </c>
      <c r="G807" s="313"/>
      <c r="H807" s="313"/>
      <c r="I807" s="313"/>
      <c r="J807" s="313"/>
      <c r="K807" s="313"/>
      <c r="L807" s="313"/>
      <c r="M807" s="313"/>
      <c r="N807" s="313"/>
      <c r="O807" s="313"/>
      <c r="P807" s="313"/>
      <c r="Q807" s="313"/>
      <c r="R807" s="313">
        <v>1.93</v>
      </c>
      <c r="S807" s="313">
        <v>0</v>
      </c>
      <c r="T807" s="313">
        <v>134</v>
      </c>
      <c r="U807" s="313"/>
      <c r="V807" s="313"/>
      <c r="W807" s="313"/>
      <c r="X807" s="313">
        <v>0</v>
      </c>
      <c r="Y807" s="313">
        <v>500000000</v>
      </c>
      <c r="Z807" s="313"/>
      <c r="AA807" s="313" t="s">
        <v>1030</v>
      </c>
    </row>
    <row r="808" spans="1:27" ht="15" customHeight="1">
      <c r="A808" s="313" t="s">
        <v>239</v>
      </c>
      <c r="B808" s="313" t="s">
        <v>314</v>
      </c>
      <c r="C808" s="313" t="s">
        <v>7</v>
      </c>
      <c r="D808" s="313" t="s">
        <v>417</v>
      </c>
      <c r="E808" s="313" t="s">
        <v>13</v>
      </c>
      <c r="F808" s="313" t="s">
        <v>11</v>
      </c>
      <c r="G808" s="313"/>
      <c r="H808" s="313"/>
      <c r="I808" s="313"/>
      <c r="J808" s="313"/>
      <c r="K808" s="313"/>
      <c r="L808" s="313"/>
      <c r="M808" s="313"/>
      <c r="N808" s="313"/>
      <c r="O808" s="313"/>
      <c r="P808" s="313"/>
      <c r="Q808" s="313"/>
      <c r="R808" s="313">
        <v>333</v>
      </c>
      <c r="S808" s="313">
        <v>0</v>
      </c>
      <c r="T808" s="313">
        <v>350</v>
      </c>
      <c r="U808" s="313"/>
      <c r="V808" s="313"/>
      <c r="W808" s="313"/>
      <c r="X808" s="313">
        <v>0</v>
      </c>
      <c r="Y808" s="313">
        <v>500000000</v>
      </c>
      <c r="Z808" s="313"/>
      <c r="AA808" s="313" t="s">
        <v>1030</v>
      </c>
    </row>
    <row r="809" spans="1:27" ht="15" customHeight="1">
      <c r="A809" s="313" t="s">
        <v>239</v>
      </c>
      <c r="B809" s="313" t="s">
        <v>313</v>
      </c>
      <c r="C809" s="313" t="s">
        <v>7</v>
      </c>
      <c r="D809" s="313" t="s">
        <v>417</v>
      </c>
      <c r="E809" s="313" t="s">
        <v>13</v>
      </c>
      <c r="F809" s="313" t="s">
        <v>11</v>
      </c>
      <c r="G809" s="313"/>
      <c r="H809" s="313"/>
      <c r="I809" s="313"/>
      <c r="J809" s="313"/>
      <c r="K809" s="313"/>
      <c r="L809" s="313"/>
      <c r="M809" s="313"/>
      <c r="N809" s="313"/>
      <c r="O809" s="313"/>
      <c r="P809" s="313"/>
      <c r="Q809" s="313"/>
      <c r="R809" s="313">
        <v>337</v>
      </c>
      <c r="S809" s="313">
        <v>0</v>
      </c>
      <c r="T809" s="313">
        <v>350</v>
      </c>
      <c r="U809" s="313"/>
      <c r="V809" s="313"/>
      <c r="W809" s="313"/>
      <c r="X809" s="313">
        <v>0</v>
      </c>
      <c r="Y809" s="313">
        <v>500000000</v>
      </c>
      <c r="Z809" s="313"/>
      <c r="AA809" s="313" t="s">
        <v>1030</v>
      </c>
    </row>
    <row r="810" spans="1:27" ht="15" customHeight="1">
      <c r="A810" s="313" t="s">
        <v>239</v>
      </c>
      <c r="B810" s="313" t="s">
        <v>316</v>
      </c>
      <c r="C810" s="313" t="s">
        <v>7</v>
      </c>
      <c r="D810" s="313" t="s">
        <v>417</v>
      </c>
      <c r="E810" s="313" t="s">
        <v>13</v>
      </c>
      <c r="F810" s="313" t="s">
        <v>11</v>
      </c>
      <c r="G810" s="313"/>
      <c r="H810" s="313"/>
      <c r="I810" s="313"/>
      <c r="J810" s="313"/>
      <c r="K810" s="313"/>
      <c r="L810" s="313"/>
      <c r="M810" s="313"/>
      <c r="N810" s="313"/>
      <c r="O810" s="313"/>
      <c r="P810" s="313"/>
      <c r="Q810" s="313"/>
      <c r="R810" s="313">
        <v>3.85</v>
      </c>
      <c r="S810" s="313">
        <v>0</v>
      </c>
      <c r="T810" s="313">
        <v>134</v>
      </c>
      <c r="U810" s="313"/>
      <c r="V810" s="313"/>
      <c r="W810" s="313"/>
      <c r="X810" s="313">
        <v>0</v>
      </c>
      <c r="Y810" s="313">
        <v>500000000</v>
      </c>
      <c r="Z810" s="313"/>
      <c r="AA810" s="313" t="s">
        <v>1030</v>
      </c>
    </row>
    <row r="811" spans="1:27" ht="15" customHeight="1">
      <c r="A811" s="313" t="s">
        <v>239</v>
      </c>
      <c r="B811" s="313" t="s">
        <v>312</v>
      </c>
      <c r="C811" s="313" t="s">
        <v>7</v>
      </c>
      <c r="D811" s="313" t="s">
        <v>417</v>
      </c>
      <c r="E811" s="313" t="s">
        <v>13</v>
      </c>
      <c r="F811" s="313" t="s">
        <v>11</v>
      </c>
      <c r="G811" s="313"/>
      <c r="H811" s="313"/>
      <c r="I811" s="313"/>
      <c r="J811" s="313"/>
      <c r="K811" s="313"/>
      <c r="L811" s="313"/>
      <c r="M811" s="313"/>
      <c r="N811" s="313"/>
      <c r="O811" s="313"/>
      <c r="P811" s="313"/>
      <c r="Q811" s="313"/>
      <c r="R811" s="313">
        <v>339</v>
      </c>
      <c r="S811" s="313">
        <v>0</v>
      </c>
      <c r="T811" s="313">
        <v>375</v>
      </c>
      <c r="U811" s="313"/>
      <c r="V811" s="313"/>
      <c r="W811" s="313"/>
      <c r="X811" s="313">
        <v>0</v>
      </c>
      <c r="Y811" s="313">
        <v>500000000</v>
      </c>
      <c r="Z811" s="313"/>
      <c r="AA811" s="313" t="s">
        <v>1030</v>
      </c>
    </row>
    <row r="812" spans="1:27" ht="15" customHeight="1">
      <c r="A812" s="313" t="s">
        <v>239</v>
      </c>
      <c r="B812" s="313" t="s">
        <v>332</v>
      </c>
      <c r="C812" s="313" t="s">
        <v>7</v>
      </c>
      <c r="D812" s="313" t="s">
        <v>417</v>
      </c>
      <c r="E812" s="313" t="s">
        <v>13</v>
      </c>
      <c r="F812" s="313" t="s">
        <v>11</v>
      </c>
      <c r="G812" s="313"/>
      <c r="H812" s="313"/>
      <c r="I812" s="313"/>
      <c r="J812" s="313"/>
      <c r="K812" s="313"/>
      <c r="L812" s="313"/>
      <c r="M812" s="313"/>
      <c r="N812" s="313"/>
      <c r="O812" s="313"/>
      <c r="P812" s="313"/>
      <c r="Q812" s="313"/>
      <c r="R812" s="313">
        <v>33.799999999999997</v>
      </c>
      <c r="S812" s="313"/>
      <c r="T812" s="313"/>
      <c r="U812" s="313"/>
      <c r="V812" s="313"/>
      <c r="W812" s="313"/>
      <c r="X812" s="313">
        <v>0</v>
      </c>
      <c r="Y812" s="313">
        <v>500000000</v>
      </c>
      <c r="Z812" s="313"/>
      <c r="AA812" s="313" t="s">
        <v>1029</v>
      </c>
    </row>
    <row r="813" spans="1:27" ht="15" customHeight="1">
      <c r="A813" s="313" t="s">
        <v>239</v>
      </c>
      <c r="B813" s="313" t="s">
        <v>305</v>
      </c>
      <c r="C813" s="313" t="s">
        <v>7</v>
      </c>
      <c r="D813" s="313" t="s">
        <v>417</v>
      </c>
      <c r="E813" s="313" t="s">
        <v>13</v>
      </c>
      <c r="F813" s="313" t="s">
        <v>11</v>
      </c>
      <c r="G813" s="313"/>
      <c r="H813" s="313"/>
      <c r="I813" s="313"/>
      <c r="J813" s="313"/>
      <c r="K813" s="313"/>
      <c r="L813" s="313"/>
      <c r="M813" s="313"/>
      <c r="N813" s="313"/>
      <c r="O813" s="313"/>
      <c r="P813" s="313"/>
      <c r="Q813" s="313"/>
      <c r="R813" s="313">
        <v>35.5</v>
      </c>
      <c r="S813" s="313">
        <v>0</v>
      </c>
      <c r="T813" s="313">
        <v>1180</v>
      </c>
      <c r="U813" s="313"/>
      <c r="V813" s="313"/>
      <c r="W813" s="313"/>
      <c r="X813" s="313">
        <v>0</v>
      </c>
      <c r="Y813" s="313">
        <v>500000000</v>
      </c>
      <c r="Z813" s="313"/>
      <c r="AA813" s="313" t="s">
        <v>1030</v>
      </c>
    </row>
    <row r="814" spans="1:27" ht="15" customHeight="1">
      <c r="A814" s="313" t="s">
        <v>239</v>
      </c>
      <c r="B814" s="313" t="s">
        <v>307</v>
      </c>
      <c r="C814" s="313" t="s">
        <v>7</v>
      </c>
      <c r="D814" s="313" t="s">
        <v>417</v>
      </c>
      <c r="E814" s="313" t="s">
        <v>13</v>
      </c>
      <c r="F814" s="313" t="s">
        <v>11</v>
      </c>
      <c r="G814" s="313"/>
      <c r="H814" s="313"/>
      <c r="I814" s="313"/>
      <c r="J814" s="313"/>
      <c r="K814" s="313"/>
      <c r="L814" s="313"/>
      <c r="M814" s="313"/>
      <c r="N814" s="313"/>
      <c r="O814" s="313"/>
      <c r="P814" s="313"/>
      <c r="Q814" s="313"/>
      <c r="R814" s="313">
        <v>35.5</v>
      </c>
      <c r="S814" s="313">
        <v>0</v>
      </c>
      <c r="T814" s="313">
        <v>375</v>
      </c>
      <c r="U814" s="313"/>
      <c r="V814" s="313"/>
      <c r="W814" s="313"/>
      <c r="X814" s="313">
        <v>0</v>
      </c>
      <c r="Y814" s="313">
        <v>500000000</v>
      </c>
      <c r="Z814" s="313"/>
      <c r="AA814" s="313" t="s">
        <v>1030</v>
      </c>
    </row>
    <row r="815" spans="1:27" ht="15" customHeight="1">
      <c r="A815" s="313" t="s">
        <v>239</v>
      </c>
      <c r="B815" s="313" t="s">
        <v>308</v>
      </c>
      <c r="C815" s="313" t="s">
        <v>7</v>
      </c>
      <c r="D815" s="313" t="s">
        <v>417</v>
      </c>
      <c r="E815" s="313" t="s">
        <v>13</v>
      </c>
      <c r="F815" s="313" t="s">
        <v>11</v>
      </c>
      <c r="G815" s="313"/>
      <c r="H815" s="313"/>
      <c r="I815" s="313"/>
      <c r="J815" s="313"/>
      <c r="K815" s="313"/>
      <c r="L815" s="313"/>
      <c r="M815" s="313"/>
      <c r="N815" s="313"/>
      <c r="O815" s="313"/>
      <c r="P815" s="313"/>
      <c r="Q815" s="313"/>
      <c r="R815" s="313">
        <v>9.4600000000000009</v>
      </c>
      <c r="S815" s="313">
        <v>0</v>
      </c>
      <c r="T815" s="313">
        <v>350</v>
      </c>
      <c r="U815" s="313"/>
      <c r="V815" s="313"/>
      <c r="W815" s="313"/>
      <c r="X815" s="313">
        <v>0</v>
      </c>
      <c r="Y815" s="313">
        <v>500000000</v>
      </c>
      <c r="Z815" s="313"/>
      <c r="AA815" s="313" t="s">
        <v>1030</v>
      </c>
    </row>
    <row r="816" spans="1:27" ht="15" customHeight="1">
      <c r="A816" s="313" t="s">
        <v>239</v>
      </c>
      <c r="B816" s="313" t="s">
        <v>309</v>
      </c>
      <c r="C816" s="313" t="s">
        <v>7</v>
      </c>
      <c r="D816" s="313" t="s">
        <v>417</v>
      </c>
      <c r="E816" s="313" t="s">
        <v>13</v>
      </c>
      <c r="F816" s="313" t="s">
        <v>11</v>
      </c>
      <c r="G816" s="313"/>
      <c r="H816" s="313"/>
      <c r="I816" s="313"/>
      <c r="J816" s="313"/>
      <c r="K816" s="313"/>
      <c r="L816" s="313"/>
      <c r="M816" s="313"/>
      <c r="N816" s="313"/>
      <c r="O816" s="313"/>
      <c r="P816" s="313"/>
      <c r="Q816" s="313"/>
      <c r="R816" s="313">
        <v>9.5500000000000007</v>
      </c>
      <c r="S816" s="313">
        <v>0</v>
      </c>
      <c r="T816" s="313">
        <v>350</v>
      </c>
      <c r="U816" s="313"/>
      <c r="V816" s="313"/>
      <c r="W816" s="313"/>
      <c r="X816" s="313">
        <v>0</v>
      </c>
      <c r="Y816" s="313">
        <v>500000000</v>
      </c>
      <c r="Z816" s="313"/>
      <c r="AA816" s="313" t="s">
        <v>1030</v>
      </c>
    </row>
    <row r="817" spans="1:27" ht="15" customHeight="1">
      <c r="A817" s="313" t="s">
        <v>239</v>
      </c>
      <c r="B817" s="313" t="s">
        <v>310</v>
      </c>
      <c r="C817" s="313" t="s">
        <v>7</v>
      </c>
      <c r="D817" s="313" t="s">
        <v>417</v>
      </c>
      <c r="E817" s="313" t="s">
        <v>13</v>
      </c>
      <c r="F817" s="313" t="s">
        <v>11</v>
      </c>
      <c r="G817" s="313"/>
      <c r="H817" s="313"/>
      <c r="I817" s="313"/>
      <c r="J817" s="313"/>
      <c r="K817" s="313"/>
      <c r="L817" s="313"/>
      <c r="M817" s="313"/>
      <c r="N817" s="313"/>
      <c r="O817" s="313"/>
      <c r="P817" s="313"/>
      <c r="Q817" s="313"/>
      <c r="R817" s="313">
        <v>6.83</v>
      </c>
      <c r="S817" s="313">
        <v>0</v>
      </c>
      <c r="T817" s="313">
        <v>350</v>
      </c>
      <c r="U817" s="313"/>
      <c r="V817" s="313"/>
      <c r="W817" s="313"/>
      <c r="X817" s="313">
        <v>0</v>
      </c>
      <c r="Y817" s="313">
        <v>500000000</v>
      </c>
      <c r="Z817" s="313"/>
      <c r="AA817" s="313" t="s">
        <v>1030</v>
      </c>
    </row>
    <row r="818" spans="1:27" ht="15" customHeight="1">
      <c r="A818" s="313" t="s">
        <v>239</v>
      </c>
      <c r="B818" s="313" t="s">
        <v>311</v>
      </c>
      <c r="C818" s="313" t="s">
        <v>7</v>
      </c>
      <c r="D818" s="313" t="s">
        <v>417</v>
      </c>
      <c r="E818" s="313" t="s">
        <v>13</v>
      </c>
      <c r="F818" s="313" t="s">
        <v>11</v>
      </c>
      <c r="G818" s="313"/>
      <c r="H818" s="313"/>
      <c r="I818" s="313"/>
      <c r="J818" s="313"/>
      <c r="K818" s="313"/>
      <c r="L818" s="313"/>
      <c r="M818" s="313"/>
      <c r="N818" s="313"/>
      <c r="O818" s="313"/>
      <c r="P818" s="313"/>
      <c r="Q818" s="313"/>
      <c r="R818" s="313">
        <v>9.6999999999999993</v>
      </c>
      <c r="S818" s="313">
        <v>0</v>
      </c>
      <c r="T818" s="313">
        <v>350</v>
      </c>
      <c r="U818" s="313"/>
      <c r="V818" s="313"/>
      <c r="W818" s="313"/>
      <c r="X818" s="313">
        <v>0</v>
      </c>
      <c r="Y818" s="313">
        <v>500000000</v>
      </c>
      <c r="Z818" s="313"/>
      <c r="AA818" s="313" t="s">
        <v>1030</v>
      </c>
    </row>
    <row r="819" spans="1:27" ht="15" customHeight="1">
      <c r="A819" s="313" t="s">
        <v>239</v>
      </c>
      <c r="B819" s="313" t="s">
        <v>328</v>
      </c>
      <c r="C819" s="313" t="s">
        <v>7</v>
      </c>
      <c r="D819" s="313" t="s">
        <v>417</v>
      </c>
      <c r="E819" s="313" t="s">
        <v>13</v>
      </c>
      <c r="F819" s="313" t="s">
        <v>11</v>
      </c>
      <c r="G819" s="313"/>
      <c r="H819" s="313"/>
      <c r="I819" s="313"/>
      <c r="J819" s="313"/>
      <c r="K819" s="313"/>
      <c r="L819" s="313"/>
      <c r="M819" s="313"/>
      <c r="N819" s="313"/>
      <c r="O819" s="313"/>
      <c r="P819" s="313"/>
      <c r="Q819" s="313"/>
      <c r="R819" s="313">
        <v>2.2200000000000002</v>
      </c>
      <c r="S819" s="313">
        <v>0</v>
      </c>
      <c r="T819" s="313">
        <v>350</v>
      </c>
      <c r="U819" s="313"/>
      <c r="V819" s="313"/>
      <c r="W819" s="313"/>
      <c r="X819" s="313">
        <v>0</v>
      </c>
      <c r="Y819" s="313">
        <v>500000000</v>
      </c>
      <c r="Z819" s="313"/>
      <c r="AA819" s="313" t="s">
        <v>1030</v>
      </c>
    </row>
    <row r="820" spans="1:27" ht="15" customHeight="1">
      <c r="A820" s="313" t="s">
        <v>239</v>
      </c>
      <c r="B820" s="313" t="s">
        <v>318</v>
      </c>
      <c r="C820" s="313" t="s">
        <v>7</v>
      </c>
      <c r="D820" s="313" t="s">
        <v>417</v>
      </c>
      <c r="E820" s="313" t="s">
        <v>13</v>
      </c>
      <c r="F820" s="313" t="s">
        <v>11</v>
      </c>
      <c r="G820" s="313"/>
      <c r="H820" s="313"/>
      <c r="I820" s="313"/>
      <c r="J820" s="313"/>
      <c r="K820" s="313"/>
      <c r="L820" s="313"/>
      <c r="M820" s="313"/>
      <c r="N820" s="313"/>
      <c r="O820" s="313"/>
      <c r="P820" s="313"/>
      <c r="Q820" s="313"/>
      <c r="R820" s="313">
        <v>1.92</v>
      </c>
      <c r="S820" s="313">
        <v>0</v>
      </c>
      <c r="T820" s="313">
        <v>134</v>
      </c>
      <c r="U820" s="313"/>
      <c r="V820" s="313"/>
      <c r="W820" s="313"/>
      <c r="X820" s="313">
        <v>0</v>
      </c>
      <c r="Y820" s="313">
        <v>500000000</v>
      </c>
      <c r="Z820" s="313"/>
      <c r="AA820" s="313" t="s">
        <v>1030</v>
      </c>
    </row>
    <row r="821" spans="1:27" ht="15" customHeight="1">
      <c r="A821" s="313" t="s">
        <v>239</v>
      </c>
      <c r="B821" s="313" t="s">
        <v>326</v>
      </c>
      <c r="C821" s="313" t="s">
        <v>7</v>
      </c>
      <c r="D821" s="313" t="s">
        <v>417</v>
      </c>
      <c r="E821" s="313" t="s">
        <v>13</v>
      </c>
      <c r="F821" s="313" t="s">
        <v>11</v>
      </c>
      <c r="G821" s="313"/>
      <c r="H821" s="313"/>
      <c r="I821" s="313"/>
      <c r="J821" s="313"/>
      <c r="K821" s="313"/>
      <c r="L821" s="313"/>
      <c r="M821" s="313"/>
      <c r="N821" s="313"/>
      <c r="O821" s="313"/>
      <c r="P821" s="313"/>
      <c r="Q821" s="313"/>
      <c r="R821" s="313">
        <v>2.2200000000000002</v>
      </c>
      <c r="S821" s="313">
        <v>0</v>
      </c>
      <c r="T821" s="313">
        <v>350</v>
      </c>
      <c r="U821" s="313"/>
      <c r="V821" s="313"/>
      <c r="W821" s="313"/>
      <c r="X821" s="313">
        <v>0</v>
      </c>
      <c r="Y821" s="313">
        <v>500000000</v>
      </c>
      <c r="Z821" s="313"/>
      <c r="AA821" s="313" t="s">
        <v>1030</v>
      </c>
    </row>
    <row r="822" spans="1:27" ht="15" customHeight="1">
      <c r="A822" s="313" t="s">
        <v>240</v>
      </c>
      <c r="B822" s="313" t="s">
        <v>315</v>
      </c>
      <c r="C822" s="313" t="s">
        <v>7</v>
      </c>
      <c r="D822" s="313" t="s">
        <v>417</v>
      </c>
      <c r="E822" s="313" t="s">
        <v>13</v>
      </c>
      <c r="F822" s="313" t="s">
        <v>11</v>
      </c>
      <c r="G822" s="313"/>
      <c r="H822" s="313" t="s">
        <v>766</v>
      </c>
      <c r="I822" s="313"/>
      <c r="J822" s="313"/>
      <c r="K822" s="313"/>
      <c r="L822" s="313" t="s">
        <v>766</v>
      </c>
      <c r="M822" s="313"/>
      <c r="N822" s="313"/>
      <c r="O822" s="313"/>
      <c r="P822" s="313"/>
      <c r="Q822" s="313"/>
      <c r="R822" s="313">
        <v>333</v>
      </c>
      <c r="S822" s="313">
        <v>0</v>
      </c>
      <c r="T822" s="313">
        <v>375</v>
      </c>
      <c r="U822" s="313"/>
      <c r="V822" s="313"/>
      <c r="W822" s="313"/>
      <c r="X822" s="313">
        <v>0</v>
      </c>
      <c r="Y822" s="313">
        <v>500000000</v>
      </c>
      <c r="Z822" s="313"/>
      <c r="AA822" s="313" t="s">
        <v>1030</v>
      </c>
    </row>
    <row r="823" spans="1:27" ht="15" customHeight="1">
      <c r="A823" s="313" t="s">
        <v>240</v>
      </c>
      <c r="B823" s="313" t="s">
        <v>317</v>
      </c>
      <c r="C823" s="313" t="s">
        <v>7</v>
      </c>
      <c r="D823" s="313" t="s">
        <v>417</v>
      </c>
      <c r="E823" s="313" t="s">
        <v>13</v>
      </c>
      <c r="F823" s="313" t="s">
        <v>11</v>
      </c>
      <c r="G823" s="313"/>
      <c r="H823" s="313" t="s">
        <v>992</v>
      </c>
      <c r="I823" s="313"/>
      <c r="J823" s="313"/>
      <c r="K823" s="313"/>
      <c r="L823" s="313" t="s">
        <v>992</v>
      </c>
      <c r="M823" s="313"/>
      <c r="N823" s="313"/>
      <c r="O823" s="313"/>
      <c r="P823" s="313"/>
      <c r="Q823" s="313"/>
      <c r="R823" s="313">
        <v>1.93</v>
      </c>
      <c r="S823" s="313">
        <v>0</v>
      </c>
      <c r="T823" s="313">
        <v>134</v>
      </c>
      <c r="U823" s="313"/>
      <c r="V823" s="313"/>
      <c r="W823" s="313"/>
      <c r="X823" s="313">
        <v>0</v>
      </c>
      <c r="Y823" s="313">
        <v>500000000</v>
      </c>
      <c r="Z823" s="313"/>
      <c r="AA823" s="313" t="s">
        <v>1030</v>
      </c>
    </row>
    <row r="824" spans="1:27" ht="15" customHeight="1">
      <c r="A824" s="313" t="s">
        <v>240</v>
      </c>
      <c r="B824" s="313" t="s">
        <v>314</v>
      </c>
      <c r="C824" s="313" t="s">
        <v>7</v>
      </c>
      <c r="D824" s="313" t="s">
        <v>417</v>
      </c>
      <c r="E824" s="313" t="s">
        <v>13</v>
      </c>
      <c r="F824" s="313" t="s">
        <v>11</v>
      </c>
      <c r="G824" s="313"/>
      <c r="H824" s="313"/>
      <c r="I824" s="313"/>
      <c r="J824" s="313"/>
      <c r="K824" s="313"/>
      <c r="L824" s="313"/>
      <c r="M824" s="313"/>
      <c r="N824" s="313"/>
      <c r="O824" s="313"/>
      <c r="P824" s="313"/>
      <c r="Q824" s="313"/>
      <c r="R824" s="313">
        <v>333</v>
      </c>
      <c r="S824" s="313">
        <v>0</v>
      </c>
      <c r="T824" s="313">
        <v>375</v>
      </c>
      <c r="U824" s="313"/>
      <c r="V824" s="313"/>
      <c r="W824" s="313"/>
      <c r="X824" s="313">
        <v>0</v>
      </c>
      <c r="Y824" s="313">
        <v>500000000</v>
      </c>
      <c r="Z824" s="313"/>
      <c r="AA824" s="313" t="s">
        <v>1030</v>
      </c>
    </row>
    <row r="825" spans="1:27" ht="15" customHeight="1">
      <c r="A825" s="313" t="s">
        <v>240</v>
      </c>
      <c r="B825" s="313" t="s">
        <v>313</v>
      </c>
      <c r="C825" s="313" t="s">
        <v>7</v>
      </c>
      <c r="D825" s="313" t="s">
        <v>417</v>
      </c>
      <c r="E825" s="313" t="s">
        <v>13</v>
      </c>
      <c r="F825" s="313" t="s">
        <v>11</v>
      </c>
      <c r="G825" s="313"/>
      <c r="H825" s="313"/>
      <c r="I825" s="313"/>
      <c r="J825" s="313"/>
      <c r="K825" s="313"/>
      <c r="L825" s="313"/>
      <c r="M825" s="313"/>
      <c r="N825" s="313"/>
      <c r="O825" s="313"/>
      <c r="P825" s="313"/>
      <c r="Q825" s="313"/>
      <c r="R825" s="313">
        <v>337</v>
      </c>
      <c r="S825" s="313">
        <v>0</v>
      </c>
      <c r="T825" s="313">
        <v>375</v>
      </c>
      <c r="U825" s="313"/>
      <c r="V825" s="313"/>
      <c r="W825" s="313"/>
      <c r="X825" s="313">
        <v>0</v>
      </c>
      <c r="Y825" s="313">
        <v>500000000</v>
      </c>
      <c r="Z825" s="313"/>
      <c r="AA825" s="313" t="s">
        <v>1030</v>
      </c>
    </row>
    <row r="826" spans="1:27" ht="15" customHeight="1">
      <c r="A826" s="313" t="s">
        <v>240</v>
      </c>
      <c r="B826" s="313" t="s">
        <v>316</v>
      </c>
      <c r="C826" s="313" t="s">
        <v>7</v>
      </c>
      <c r="D826" s="313" t="s">
        <v>417</v>
      </c>
      <c r="E826" s="313" t="s">
        <v>13</v>
      </c>
      <c r="F826" s="313" t="s">
        <v>11</v>
      </c>
      <c r="G826" s="313"/>
      <c r="H826" s="313"/>
      <c r="I826" s="313"/>
      <c r="J826" s="313"/>
      <c r="K826" s="313"/>
      <c r="L826" s="313"/>
      <c r="M826" s="313"/>
      <c r="N826" s="313"/>
      <c r="O826" s="313"/>
      <c r="P826" s="313"/>
      <c r="Q826" s="313"/>
      <c r="R826" s="313">
        <v>3.85</v>
      </c>
      <c r="S826" s="313">
        <v>0</v>
      </c>
      <c r="T826" s="313">
        <v>134</v>
      </c>
      <c r="U826" s="313"/>
      <c r="V826" s="313"/>
      <c r="W826" s="313"/>
      <c r="X826" s="313">
        <v>0</v>
      </c>
      <c r="Y826" s="313">
        <v>500000000</v>
      </c>
      <c r="Z826" s="313"/>
      <c r="AA826" s="313" t="s">
        <v>1030</v>
      </c>
    </row>
    <row r="827" spans="1:27" ht="15" customHeight="1">
      <c r="A827" s="313" t="s">
        <v>240</v>
      </c>
      <c r="B827" s="313" t="s">
        <v>312</v>
      </c>
      <c r="C827" s="313" t="s">
        <v>7</v>
      </c>
      <c r="D827" s="313" t="s">
        <v>417</v>
      </c>
      <c r="E827" s="313" t="s">
        <v>13</v>
      </c>
      <c r="F827" s="313" t="s">
        <v>11</v>
      </c>
      <c r="G827" s="313"/>
      <c r="H827" s="313"/>
      <c r="I827" s="313"/>
      <c r="J827" s="313"/>
      <c r="K827" s="313"/>
      <c r="L827" s="313"/>
      <c r="M827" s="313"/>
      <c r="N827" s="313"/>
      <c r="O827" s="313"/>
      <c r="P827" s="313"/>
      <c r="Q827" s="313"/>
      <c r="R827" s="313">
        <v>339</v>
      </c>
      <c r="S827" s="313">
        <v>0</v>
      </c>
      <c r="T827" s="313">
        <v>375</v>
      </c>
      <c r="U827" s="313"/>
      <c r="V827" s="313"/>
      <c r="W827" s="313"/>
      <c r="X827" s="313">
        <v>0</v>
      </c>
      <c r="Y827" s="313">
        <v>500000000</v>
      </c>
      <c r="Z827" s="313"/>
      <c r="AA827" s="313" t="s">
        <v>1030</v>
      </c>
    </row>
    <row r="828" spans="1:27" ht="15" customHeight="1">
      <c r="A828" s="313" t="s">
        <v>240</v>
      </c>
      <c r="B828" s="313" t="s">
        <v>332</v>
      </c>
      <c r="C828" s="313" t="s">
        <v>7</v>
      </c>
      <c r="D828" s="313" t="s">
        <v>417</v>
      </c>
      <c r="E828" s="313" t="s">
        <v>13</v>
      </c>
      <c r="F828" s="313" t="s">
        <v>11</v>
      </c>
      <c r="G828" s="313" t="s">
        <v>417</v>
      </c>
      <c r="H828" s="313" t="s">
        <v>422</v>
      </c>
      <c r="I828" s="313" t="s">
        <v>232</v>
      </c>
      <c r="J828" s="313" t="s">
        <v>350</v>
      </c>
      <c r="K828" s="313" t="s">
        <v>339</v>
      </c>
      <c r="L828" s="313" t="s">
        <v>351</v>
      </c>
      <c r="M828" s="313" t="s">
        <v>41</v>
      </c>
      <c r="N828" s="313"/>
      <c r="O828" s="313" t="s">
        <v>341</v>
      </c>
      <c r="P828" s="313" t="s">
        <v>342</v>
      </c>
      <c r="Q828" s="313" t="s">
        <v>343</v>
      </c>
      <c r="R828" s="313">
        <v>33.799999999999997</v>
      </c>
      <c r="S828" s="313"/>
      <c r="T828" s="313"/>
      <c r="U828" s="313">
        <v>33.76</v>
      </c>
      <c r="V828" s="313">
        <v>1.69</v>
      </c>
      <c r="W828" s="313">
        <v>0.1</v>
      </c>
      <c r="X828" s="313">
        <v>0</v>
      </c>
      <c r="Y828" s="313">
        <v>500000000</v>
      </c>
      <c r="Z828" s="313">
        <v>0</v>
      </c>
      <c r="AA828" s="313" t="s">
        <v>1031</v>
      </c>
    </row>
    <row r="829" spans="1:27" ht="15" customHeight="1">
      <c r="A829" s="313" t="s">
        <v>240</v>
      </c>
      <c r="B829" s="313" t="s">
        <v>305</v>
      </c>
      <c r="C829" s="313" t="s">
        <v>7</v>
      </c>
      <c r="D829" s="313" t="s">
        <v>417</v>
      </c>
      <c r="E829" s="313" t="s">
        <v>13</v>
      </c>
      <c r="F829" s="313" t="s">
        <v>11</v>
      </c>
      <c r="G829" s="313"/>
      <c r="H829" s="313"/>
      <c r="I829" s="313"/>
      <c r="J829" s="313"/>
      <c r="K829" s="313"/>
      <c r="L829" s="313"/>
      <c r="M829" s="313"/>
      <c r="N829" s="313"/>
      <c r="O829" s="313"/>
      <c r="P829" s="313"/>
      <c r="Q829" s="313"/>
      <c r="R829" s="313">
        <v>35.5</v>
      </c>
      <c r="S829" s="313">
        <v>0</v>
      </c>
      <c r="T829" s="313">
        <v>1180</v>
      </c>
      <c r="U829" s="313"/>
      <c r="V829" s="313"/>
      <c r="W829" s="313"/>
      <c r="X829" s="313">
        <v>0</v>
      </c>
      <c r="Y829" s="313">
        <v>500000000</v>
      </c>
      <c r="Z829" s="313"/>
      <c r="AA829" s="313" t="s">
        <v>1030</v>
      </c>
    </row>
    <row r="830" spans="1:27" ht="15" customHeight="1">
      <c r="A830" s="313" t="s">
        <v>240</v>
      </c>
      <c r="B830" s="313" t="s">
        <v>307</v>
      </c>
      <c r="C830" s="313" t="s">
        <v>7</v>
      </c>
      <c r="D830" s="313" t="s">
        <v>417</v>
      </c>
      <c r="E830" s="313" t="s">
        <v>13</v>
      </c>
      <c r="F830" s="313" t="s">
        <v>11</v>
      </c>
      <c r="G830" s="313"/>
      <c r="H830" s="313"/>
      <c r="I830" s="313"/>
      <c r="J830" s="313"/>
      <c r="K830" s="313"/>
      <c r="L830" s="313"/>
      <c r="M830" s="313"/>
      <c r="N830" s="313"/>
      <c r="O830" s="313"/>
      <c r="P830" s="313"/>
      <c r="Q830" s="313"/>
      <c r="R830" s="313">
        <v>35.5</v>
      </c>
      <c r="S830" s="313">
        <v>0</v>
      </c>
      <c r="T830" s="313">
        <v>375</v>
      </c>
      <c r="U830" s="313"/>
      <c r="V830" s="313"/>
      <c r="W830" s="313"/>
      <c r="X830" s="313">
        <v>0</v>
      </c>
      <c r="Y830" s="313">
        <v>500000000</v>
      </c>
      <c r="Z830" s="313"/>
      <c r="AA830" s="313" t="s">
        <v>1030</v>
      </c>
    </row>
    <row r="831" spans="1:27" ht="15" customHeight="1">
      <c r="A831" s="313" t="s">
        <v>240</v>
      </c>
      <c r="B831" s="313" t="s">
        <v>308</v>
      </c>
      <c r="C831" s="313" t="s">
        <v>7</v>
      </c>
      <c r="D831" s="313" t="s">
        <v>417</v>
      </c>
      <c r="E831" s="313" t="s">
        <v>13</v>
      </c>
      <c r="F831" s="313" t="s">
        <v>11</v>
      </c>
      <c r="G831" s="313"/>
      <c r="H831" s="313"/>
      <c r="I831" s="313"/>
      <c r="J831" s="313"/>
      <c r="K831" s="313"/>
      <c r="L831" s="313"/>
      <c r="M831" s="313"/>
      <c r="N831" s="313"/>
      <c r="O831" s="313"/>
      <c r="P831" s="313"/>
      <c r="Q831" s="313"/>
      <c r="R831" s="313">
        <v>9.4600000000000009</v>
      </c>
      <c r="S831" s="313">
        <v>0</v>
      </c>
      <c r="T831" s="313">
        <v>375</v>
      </c>
      <c r="U831" s="313"/>
      <c r="V831" s="313"/>
      <c r="W831" s="313"/>
      <c r="X831" s="313">
        <v>0</v>
      </c>
      <c r="Y831" s="313">
        <v>500000000</v>
      </c>
      <c r="Z831" s="313"/>
      <c r="AA831" s="313" t="s">
        <v>1030</v>
      </c>
    </row>
    <row r="832" spans="1:27" ht="15" customHeight="1">
      <c r="A832" s="313" t="s">
        <v>240</v>
      </c>
      <c r="B832" s="313" t="s">
        <v>309</v>
      </c>
      <c r="C832" s="313" t="s">
        <v>7</v>
      </c>
      <c r="D832" s="313" t="s">
        <v>417</v>
      </c>
      <c r="E832" s="313" t="s">
        <v>13</v>
      </c>
      <c r="F832" s="313" t="s">
        <v>11</v>
      </c>
      <c r="G832" s="313"/>
      <c r="H832" s="313"/>
      <c r="I832" s="313"/>
      <c r="J832" s="313"/>
      <c r="K832" s="313"/>
      <c r="L832" s="313"/>
      <c r="M832" s="313"/>
      <c r="N832" s="313"/>
      <c r="O832" s="313"/>
      <c r="P832" s="313"/>
      <c r="Q832" s="313"/>
      <c r="R832" s="313">
        <v>9.5500000000000007</v>
      </c>
      <c r="S832" s="313">
        <v>0</v>
      </c>
      <c r="T832" s="313">
        <v>375</v>
      </c>
      <c r="U832" s="313"/>
      <c r="V832" s="313"/>
      <c r="W832" s="313"/>
      <c r="X832" s="313">
        <v>0</v>
      </c>
      <c r="Y832" s="313">
        <v>500000000</v>
      </c>
      <c r="Z832" s="313"/>
      <c r="AA832" s="313" t="s">
        <v>1030</v>
      </c>
    </row>
    <row r="833" spans="1:27" ht="15" customHeight="1">
      <c r="A833" s="313" t="s">
        <v>240</v>
      </c>
      <c r="B833" s="313" t="s">
        <v>310</v>
      </c>
      <c r="C833" s="313" t="s">
        <v>7</v>
      </c>
      <c r="D833" s="313" t="s">
        <v>417</v>
      </c>
      <c r="E833" s="313" t="s">
        <v>13</v>
      </c>
      <c r="F833" s="313" t="s">
        <v>11</v>
      </c>
      <c r="G833" s="313"/>
      <c r="H833" s="313"/>
      <c r="I833" s="313"/>
      <c r="J833" s="313"/>
      <c r="K833" s="313"/>
      <c r="L833" s="313"/>
      <c r="M833" s="313"/>
      <c r="N833" s="313"/>
      <c r="O833" s="313"/>
      <c r="P833" s="313"/>
      <c r="Q833" s="313"/>
      <c r="R833" s="313">
        <v>6.83</v>
      </c>
      <c r="S833" s="313">
        <v>0</v>
      </c>
      <c r="T833" s="313">
        <v>375</v>
      </c>
      <c r="U833" s="313"/>
      <c r="V833" s="313"/>
      <c r="W833" s="313"/>
      <c r="X833" s="313">
        <v>0</v>
      </c>
      <c r="Y833" s="313">
        <v>500000000</v>
      </c>
      <c r="Z833" s="313"/>
      <c r="AA833" s="313" t="s">
        <v>1030</v>
      </c>
    </row>
    <row r="834" spans="1:27" ht="15" customHeight="1">
      <c r="A834" s="313" t="s">
        <v>240</v>
      </c>
      <c r="B834" s="313" t="s">
        <v>311</v>
      </c>
      <c r="C834" s="313" t="s">
        <v>7</v>
      </c>
      <c r="D834" s="313" t="s">
        <v>417</v>
      </c>
      <c r="E834" s="313" t="s">
        <v>13</v>
      </c>
      <c r="F834" s="313" t="s">
        <v>11</v>
      </c>
      <c r="G834" s="313"/>
      <c r="H834" s="313"/>
      <c r="I834" s="313"/>
      <c r="J834" s="313"/>
      <c r="K834" s="313"/>
      <c r="L834" s="313"/>
      <c r="M834" s="313"/>
      <c r="N834" s="313"/>
      <c r="O834" s="313"/>
      <c r="P834" s="313"/>
      <c r="Q834" s="313"/>
      <c r="R834" s="313">
        <v>9.6999999999999993</v>
      </c>
      <c r="S834" s="313">
        <v>0</v>
      </c>
      <c r="T834" s="313">
        <v>375</v>
      </c>
      <c r="U834" s="313"/>
      <c r="V834" s="313"/>
      <c r="W834" s="313"/>
      <c r="X834" s="313">
        <v>0</v>
      </c>
      <c r="Y834" s="313">
        <v>500000000</v>
      </c>
      <c r="Z834" s="313"/>
      <c r="AA834" s="313" t="s">
        <v>1030</v>
      </c>
    </row>
    <row r="835" spans="1:27" ht="15" customHeight="1">
      <c r="A835" s="313" t="s">
        <v>240</v>
      </c>
      <c r="B835" s="313" t="s">
        <v>328</v>
      </c>
      <c r="C835" s="313" t="s">
        <v>7</v>
      </c>
      <c r="D835" s="313" t="s">
        <v>417</v>
      </c>
      <c r="E835" s="313" t="s">
        <v>13</v>
      </c>
      <c r="F835" s="313" t="s">
        <v>11</v>
      </c>
      <c r="G835" s="313"/>
      <c r="H835" s="313"/>
      <c r="I835" s="313"/>
      <c r="J835" s="313"/>
      <c r="K835" s="313"/>
      <c r="L835" s="313"/>
      <c r="M835" s="313"/>
      <c r="N835" s="313"/>
      <c r="O835" s="313"/>
      <c r="P835" s="313"/>
      <c r="Q835" s="313"/>
      <c r="R835" s="313">
        <v>2.2200000000000002</v>
      </c>
      <c r="S835" s="313">
        <v>0</v>
      </c>
      <c r="T835" s="313">
        <v>375</v>
      </c>
      <c r="U835" s="313"/>
      <c r="V835" s="313"/>
      <c r="W835" s="313"/>
      <c r="X835" s="313">
        <v>0</v>
      </c>
      <c r="Y835" s="313">
        <v>500000000</v>
      </c>
      <c r="Z835" s="313"/>
      <c r="AA835" s="313" t="s">
        <v>1030</v>
      </c>
    </row>
    <row r="836" spans="1:27" ht="15" customHeight="1">
      <c r="A836" s="313" t="s">
        <v>240</v>
      </c>
      <c r="B836" s="313" t="s">
        <v>318</v>
      </c>
      <c r="C836" s="313" t="s">
        <v>7</v>
      </c>
      <c r="D836" s="313" t="s">
        <v>417</v>
      </c>
      <c r="E836" s="313" t="s">
        <v>13</v>
      </c>
      <c r="F836" s="313" t="s">
        <v>11</v>
      </c>
      <c r="G836" s="313"/>
      <c r="H836" s="313"/>
      <c r="I836" s="313"/>
      <c r="J836" s="313"/>
      <c r="K836" s="313"/>
      <c r="L836" s="313"/>
      <c r="M836" s="313"/>
      <c r="N836" s="313"/>
      <c r="O836" s="313"/>
      <c r="P836" s="313"/>
      <c r="Q836" s="313"/>
      <c r="R836" s="313">
        <v>1.92</v>
      </c>
      <c r="S836" s="313">
        <v>0</v>
      </c>
      <c r="T836" s="313">
        <v>134</v>
      </c>
      <c r="U836" s="313"/>
      <c r="V836" s="313"/>
      <c r="W836" s="313"/>
      <c r="X836" s="313">
        <v>0</v>
      </c>
      <c r="Y836" s="313">
        <v>500000000</v>
      </c>
      <c r="Z836" s="313"/>
      <c r="AA836" s="313" t="s">
        <v>1030</v>
      </c>
    </row>
    <row r="837" spans="1:27" ht="15" customHeight="1">
      <c r="A837" s="313" t="s">
        <v>240</v>
      </c>
      <c r="B837" s="313" t="s">
        <v>326</v>
      </c>
      <c r="C837" s="313" t="s">
        <v>7</v>
      </c>
      <c r="D837" s="313" t="s">
        <v>417</v>
      </c>
      <c r="E837" s="313" t="s">
        <v>13</v>
      </c>
      <c r="F837" s="313" t="s">
        <v>11</v>
      </c>
      <c r="G837" s="313"/>
      <c r="H837" s="313"/>
      <c r="I837" s="313"/>
      <c r="J837" s="313"/>
      <c r="K837" s="313"/>
      <c r="L837" s="313"/>
      <c r="M837" s="313"/>
      <c r="N837" s="313"/>
      <c r="O837" s="313"/>
      <c r="P837" s="313"/>
      <c r="Q837" s="313"/>
      <c r="R837" s="313">
        <v>2.2200000000000002</v>
      </c>
      <c r="S837" s="313">
        <v>0</v>
      </c>
      <c r="T837" s="313">
        <v>375</v>
      </c>
      <c r="U837" s="313"/>
      <c r="V837" s="313"/>
      <c r="W837" s="313"/>
      <c r="X837" s="313">
        <v>0</v>
      </c>
      <c r="Y837" s="313">
        <v>500000000</v>
      </c>
      <c r="Z837" s="313"/>
      <c r="AA837" s="313" t="s">
        <v>1030</v>
      </c>
    </row>
    <row r="838" spans="1:27" ht="15" customHeight="1">
      <c r="A838" s="313" t="s">
        <v>242</v>
      </c>
      <c r="B838" s="313" t="s">
        <v>315</v>
      </c>
      <c r="C838" s="313" t="s">
        <v>7</v>
      </c>
      <c r="D838" s="313" t="s">
        <v>417</v>
      </c>
      <c r="E838" s="313" t="s">
        <v>13</v>
      </c>
      <c r="F838" s="313" t="s">
        <v>11</v>
      </c>
      <c r="G838" s="313"/>
      <c r="H838" s="313"/>
      <c r="I838" s="313"/>
      <c r="J838" s="313"/>
      <c r="K838" s="313"/>
      <c r="L838" s="313"/>
      <c r="M838" s="313"/>
      <c r="N838" s="313"/>
      <c r="O838" s="313"/>
      <c r="P838" s="313"/>
      <c r="Q838" s="313"/>
      <c r="R838" s="313">
        <v>1520</v>
      </c>
      <c r="S838" s="313">
        <v>1450</v>
      </c>
      <c r="T838" s="313">
        <v>1910</v>
      </c>
      <c r="U838" s="313"/>
      <c r="V838" s="313"/>
      <c r="W838" s="313"/>
      <c r="X838" s="313">
        <v>0</v>
      </c>
      <c r="Y838" s="313">
        <v>500000000</v>
      </c>
      <c r="Z838" s="313"/>
      <c r="AA838" s="313" t="s">
        <v>1030</v>
      </c>
    </row>
    <row r="839" spans="1:27" ht="15" customHeight="1">
      <c r="A839" s="313" t="s">
        <v>242</v>
      </c>
      <c r="B839" s="313" t="s">
        <v>318</v>
      </c>
      <c r="C839" s="313" t="s">
        <v>7</v>
      </c>
      <c r="D839" s="313" t="s">
        <v>417</v>
      </c>
      <c r="E839" s="313" t="s">
        <v>13</v>
      </c>
      <c r="F839" s="313" t="s">
        <v>11</v>
      </c>
      <c r="G839" s="313"/>
      <c r="H839" s="313"/>
      <c r="I839" s="313"/>
      <c r="J839" s="313"/>
      <c r="K839" s="313"/>
      <c r="L839" s="313"/>
      <c r="M839" s="313"/>
      <c r="N839" s="313"/>
      <c r="O839" s="313"/>
      <c r="P839" s="313"/>
      <c r="Q839" s="313"/>
      <c r="R839" s="313">
        <v>63.6</v>
      </c>
      <c r="S839" s="313">
        <v>0</v>
      </c>
      <c r="T839" s="313">
        <v>134</v>
      </c>
      <c r="U839" s="313"/>
      <c r="V839" s="313"/>
      <c r="W839" s="313"/>
      <c r="X839" s="313">
        <v>0</v>
      </c>
      <c r="Y839" s="313">
        <v>500000000</v>
      </c>
      <c r="Z839" s="313"/>
      <c r="AA839" s="313" t="s">
        <v>1030</v>
      </c>
    </row>
    <row r="840" spans="1:27" ht="15" customHeight="1">
      <c r="A840" s="313" t="s">
        <v>242</v>
      </c>
      <c r="B840" s="313" t="s">
        <v>314</v>
      </c>
      <c r="C840" s="313" t="s">
        <v>7</v>
      </c>
      <c r="D840" s="313" t="s">
        <v>417</v>
      </c>
      <c r="E840" s="313" t="s">
        <v>13</v>
      </c>
      <c r="F840" s="313" t="s">
        <v>11</v>
      </c>
      <c r="G840" s="313"/>
      <c r="H840" s="313"/>
      <c r="I840" s="313"/>
      <c r="J840" s="313"/>
      <c r="K840" s="313"/>
      <c r="L840" s="313"/>
      <c r="M840" s="313"/>
      <c r="N840" s="313"/>
      <c r="O840" s="313"/>
      <c r="P840" s="313"/>
      <c r="Q840" s="313"/>
      <c r="R840" s="313">
        <v>1520</v>
      </c>
      <c r="S840" s="313">
        <v>1450</v>
      </c>
      <c r="T840" s="313">
        <v>1910</v>
      </c>
      <c r="U840" s="313"/>
      <c r="V840" s="313"/>
      <c r="W840" s="313"/>
      <c r="X840" s="313">
        <v>0</v>
      </c>
      <c r="Y840" s="313">
        <v>500000000</v>
      </c>
      <c r="Z840" s="313"/>
      <c r="AA840" s="313" t="s">
        <v>1030</v>
      </c>
    </row>
    <row r="841" spans="1:27" ht="15" customHeight="1">
      <c r="A841" s="313" t="s">
        <v>242</v>
      </c>
      <c r="B841" s="313" t="s">
        <v>313</v>
      </c>
      <c r="C841" s="313" t="s">
        <v>7</v>
      </c>
      <c r="D841" s="313" t="s">
        <v>417</v>
      </c>
      <c r="E841" s="313" t="s">
        <v>13</v>
      </c>
      <c r="F841" s="313" t="s">
        <v>11</v>
      </c>
      <c r="G841" s="313"/>
      <c r="H841" s="313"/>
      <c r="I841" s="313"/>
      <c r="J841" s="313"/>
      <c r="K841" s="313"/>
      <c r="L841" s="313"/>
      <c r="M841" s="313"/>
      <c r="N841" s="313"/>
      <c r="O841" s="313"/>
      <c r="P841" s="313"/>
      <c r="Q841" s="313"/>
      <c r="R841" s="313">
        <v>1650</v>
      </c>
      <c r="S841" s="313">
        <v>1450</v>
      </c>
      <c r="T841" s="313">
        <v>2050</v>
      </c>
      <c r="U841" s="313"/>
      <c r="V841" s="313"/>
      <c r="W841" s="313"/>
      <c r="X841" s="313">
        <v>0</v>
      </c>
      <c r="Y841" s="313">
        <v>500000000</v>
      </c>
      <c r="Z841" s="313"/>
      <c r="AA841" s="313" t="s">
        <v>1030</v>
      </c>
    </row>
    <row r="842" spans="1:27" ht="15" customHeight="1">
      <c r="A842" s="313" t="s">
        <v>242</v>
      </c>
      <c r="B842" s="313" t="s">
        <v>316</v>
      </c>
      <c r="C842" s="313" t="s">
        <v>7</v>
      </c>
      <c r="D842" s="313" t="s">
        <v>417</v>
      </c>
      <c r="E842" s="313" t="s">
        <v>13</v>
      </c>
      <c r="F842" s="313" t="s">
        <v>11</v>
      </c>
      <c r="G842" s="313"/>
      <c r="H842" s="313"/>
      <c r="I842" s="313"/>
      <c r="J842" s="313"/>
      <c r="K842" s="313"/>
      <c r="L842" s="313"/>
      <c r="M842" s="313"/>
      <c r="N842" s="313"/>
      <c r="O842" s="313"/>
      <c r="P842" s="313"/>
      <c r="Q842" s="313"/>
      <c r="R842" s="313">
        <v>127</v>
      </c>
      <c r="S842" s="313">
        <v>0</v>
      </c>
      <c r="T842" s="313">
        <v>134</v>
      </c>
      <c r="U842" s="313"/>
      <c r="V842" s="313"/>
      <c r="W842" s="313"/>
      <c r="X842" s="313">
        <v>0</v>
      </c>
      <c r="Y842" s="313">
        <v>500000000</v>
      </c>
      <c r="Z842" s="313"/>
      <c r="AA842" s="313" t="s">
        <v>1030</v>
      </c>
    </row>
    <row r="843" spans="1:27" ht="15" customHeight="1">
      <c r="A843" s="313" t="s">
        <v>242</v>
      </c>
      <c r="B843" s="313" t="s">
        <v>312</v>
      </c>
      <c r="C843" s="313" t="s">
        <v>7</v>
      </c>
      <c r="D843" s="313" t="s">
        <v>417</v>
      </c>
      <c r="E843" s="313" t="s">
        <v>13</v>
      </c>
      <c r="F843" s="313" t="s">
        <v>11</v>
      </c>
      <c r="G843" s="313"/>
      <c r="H843" s="313"/>
      <c r="I843" s="313"/>
      <c r="J843" s="313"/>
      <c r="K843" s="313"/>
      <c r="L843" s="313"/>
      <c r="M843" s="313"/>
      <c r="N843" s="313"/>
      <c r="O843" s="313"/>
      <c r="P843" s="313"/>
      <c r="Q843" s="313"/>
      <c r="R843" s="313">
        <v>2650</v>
      </c>
      <c r="S843" s="313">
        <v>2090</v>
      </c>
      <c r="T843" s="313">
        <v>3050</v>
      </c>
      <c r="U843" s="313"/>
      <c r="V843" s="313"/>
      <c r="W843" s="313"/>
      <c r="X843" s="313">
        <v>0</v>
      </c>
      <c r="Y843" s="313">
        <v>500000000</v>
      </c>
      <c r="Z843" s="313"/>
      <c r="AA843" s="313" t="s">
        <v>1030</v>
      </c>
    </row>
    <row r="844" spans="1:27" ht="15" customHeight="1">
      <c r="A844" s="313" t="s">
        <v>242</v>
      </c>
      <c r="B844" s="313" t="s">
        <v>332</v>
      </c>
      <c r="C844" s="313" t="s">
        <v>7</v>
      </c>
      <c r="D844" s="313" t="s">
        <v>417</v>
      </c>
      <c r="E844" s="313" t="s">
        <v>13</v>
      </c>
      <c r="F844" s="313" t="s">
        <v>11</v>
      </c>
      <c r="G844" s="313"/>
      <c r="H844" s="313"/>
      <c r="I844" s="313"/>
      <c r="J844" s="313"/>
      <c r="K844" s="313"/>
      <c r="L844" s="313"/>
      <c r="M844" s="313"/>
      <c r="N844" s="313"/>
      <c r="O844" s="313"/>
      <c r="P844" s="313"/>
      <c r="Q844" s="313"/>
      <c r="R844" s="313">
        <v>3090</v>
      </c>
      <c r="S844" s="313"/>
      <c r="T844" s="313"/>
      <c r="U844" s="313"/>
      <c r="V844" s="313"/>
      <c r="W844" s="313"/>
      <c r="X844" s="313">
        <v>0</v>
      </c>
      <c r="Y844" s="313">
        <v>500000000</v>
      </c>
      <c r="Z844" s="313"/>
      <c r="AA844" s="313" t="s">
        <v>1029</v>
      </c>
    </row>
    <row r="845" spans="1:27" ht="15" customHeight="1">
      <c r="A845" s="313" t="s">
        <v>242</v>
      </c>
      <c r="B845" s="313" t="s">
        <v>305</v>
      </c>
      <c r="C845" s="313" t="s">
        <v>7</v>
      </c>
      <c r="D845" s="313" t="s">
        <v>417</v>
      </c>
      <c r="E845" s="313" t="s">
        <v>13</v>
      </c>
      <c r="F845" s="313" t="s">
        <v>11</v>
      </c>
      <c r="G845" s="313"/>
      <c r="H845" s="313"/>
      <c r="I845" s="313"/>
      <c r="J845" s="313"/>
      <c r="K845" s="313"/>
      <c r="L845" s="313"/>
      <c r="M845" s="313"/>
      <c r="N845" s="313"/>
      <c r="O845" s="313"/>
      <c r="P845" s="313"/>
      <c r="Q845" s="313"/>
      <c r="R845" s="313">
        <v>1110</v>
      </c>
      <c r="S845" s="313">
        <v>0</v>
      </c>
      <c r="T845" s="313">
        <v>1180</v>
      </c>
      <c r="U845" s="313"/>
      <c r="V845" s="313"/>
      <c r="W845" s="313"/>
      <c r="X845" s="313">
        <v>0</v>
      </c>
      <c r="Y845" s="313">
        <v>500000000</v>
      </c>
      <c r="Z845" s="313"/>
      <c r="AA845" s="313" t="s">
        <v>1030</v>
      </c>
    </row>
    <row r="846" spans="1:27" ht="15" customHeight="1">
      <c r="A846" s="313" t="s">
        <v>242</v>
      </c>
      <c r="B846" s="313" t="s">
        <v>307</v>
      </c>
      <c r="C846" s="313" t="s">
        <v>7</v>
      </c>
      <c r="D846" s="313" t="s">
        <v>417</v>
      </c>
      <c r="E846" s="313" t="s">
        <v>13</v>
      </c>
      <c r="F846" s="313" t="s">
        <v>11</v>
      </c>
      <c r="G846" s="313"/>
      <c r="H846" s="313"/>
      <c r="I846" s="313"/>
      <c r="J846" s="313"/>
      <c r="K846" s="313"/>
      <c r="L846" s="313"/>
      <c r="M846" s="313"/>
      <c r="N846" s="313"/>
      <c r="O846" s="313"/>
      <c r="P846" s="313"/>
      <c r="Q846" s="313"/>
      <c r="R846" s="313">
        <v>1110</v>
      </c>
      <c r="S846" s="313">
        <v>0</v>
      </c>
      <c r="T846" s="313">
        <v>1060</v>
      </c>
      <c r="U846" s="313"/>
      <c r="V846" s="313"/>
      <c r="W846" s="313"/>
      <c r="X846" s="313">
        <v>0</v>
      </c>
      <c r="Y846" s="313">
        <v>500000000</v>
      </c>
      <c r="Z846" s="313"/>
      <c r="AA846" s="313" t="s">
        <v>1030</v>
      </c>
    </row>
    <row r="847" spans="1:27" ht="15" customHeight="1">
      <c r="A847" s="313" t="s">
        <v>242</v>
      </c>
      <c r="B847" s="313" t="s">
        <v>308</v>
      </c>
      <c r="C847" s="313" t="s">
        <v>7</v>
      </c>
      <c r="D847" s="313" t="s">
        <v>417</v>
      </c>
      <c r="E847" s="313" t="s">
        <v>13</v>
      </c>
      <c r="F847" s="313" t="s">
        <v>11</v>
      </c>
      <c r="G847" s="313"/>
      <c r="H847" s="313"/>
      <c r="I847" s="313"/>
      <c r="J847" s="313"/>
      <c r="K847" s="313"/>
      <c r="L847" s="313"/>
      <c r="M847" s="313"/>
      <c r="N847" s="313"/>
      <c r="O847" s="313"/>
      <c r="P847" s="313"/>
      <c r="Q847" s="313"/>
      <c r="R847" s="313">
        <v>246</v>
      </c>
      <c r="S847" s="313">
        <v>0</v>
      </c>
      <c r="T847" s="313">
        <v>711</v>
      </c>
      <c r="U847" s="313"/>
      <c r="V847" s="313"/>
      <c r="W847" s="313"/>
      <c r="X847" s="313">
        <v>0</v>
      </c>
      <c r="Y847" s="313">
        <v>500000000</v>
      </c>
      <c r="Z847" s="313"/>
      <c r="AA847" s="313" t="s">
        <v>1030</v>
      </c>
    </row>
    <row r="848" spans="1:27" ht="15" customHeight="1">
      <c r="A848" s="313" t="s">
        <v>242</v>
      </c>
      <c r="B848" s="313" t="s">
        <v>309</v>
      </c>
      <c r="C848" s="313" t="s">
        <v>7</v>
      </c>
      <c r="D848" s="313" t="s">
        <v>417</v>
      </c>
      <c r="E848" s="313" t="s">
        <v>13</v>
      </c>
      <c r="F848" s="313" t="s">
        <v>11</v>
      </c>
      <c r="G848" s="313"/>
      <c r="H848" s="313"/>
      <c r="I848" s="313"/>
      <c r="J848" s="313"/>
      <c r="K848" s="313"/>
      <c r="L848" s="313"/>
      <c r="M848" s="313"/>
      <c r="N848" s="313"/>
      <c r="O848" s="313"/>
      <c r="P848" s="313"/>
      <c r="Q848" s="313"/>
      <c r="R848" s="313">
        <v>243</v>
      </c>
      <c r="S848" s="313">
        <v>0</v>
      </c>
      <c r="T848" s="313">
        <v>711</v>
      </c>
      <c r="U848" s="313"/>
      <c r="V848" s="313"/>
      <c r="W848" s="313"/>
      <c r="X848" s="313">
        <v>0</v>
      </c>
      <c r="Y848" s="313">
        <v>500000000</v>
      </c>
      <c r="Z848" s="313"/>
      <c r="AA848" s="313" t="s">
        <v>1030</v>
      </c>
    </row>
    <row r="849" spans="1:27" ht="15" customHeight="1">
      <c r="A849" s="313" t="s">
        <v>242</v>
      </c>
      <c r="B849" s="313" t="s">
        <v>310</v>
      </c>
      <c r="C849" s="313" t="s">
        <v>7</v>
      </c>
      <c r="D849" s="313" t="s">
        <v>417</v>
      </c>
      <c r="E849" s="313" t="s">
        <v>13</v>
      </c>
      <c r="F849" s="313" t="s">
        <v>11</v>
      </c>
      <c r="G849" s="313"/>
      <c r="H849" s="313"/>
      <c r="I849" s="313"/>
      <c r="J849" s="313"/>
      <c r="K849" s="313"/>
      <c r="L849" s="313"/>
      <c r="M849" s="313"/>
      <c r="N849" s="313"/>
      <c r="O849" s="313"/>
      <c r="P849" s="313"/>
      <c r="Q849" s="313"/>
      <c r="R849" s="313">
        <v>384</v>
      </c>
      <c r="S849" s="313">
        <v>0</v>
      </c>
      <c r="T849" s="313">
        <v>1060</v>
      </c>
      <c r="U849" s="313"/>
      <c r="V849" s="313"/>
      <c r="W849" s="313"/>
      <c r="X849" s="313">
        <v>0</v>
      </c>
      <c r="Y849" s="313">
        <v>500000000</v>
      </c>
      <c r="Z849" s="313"/>
      <c r="AA849" s="313" t="s">
        <v>1030</v>
      </c>
    </row>
    <row r="850" spans="1:27" ht="15" customHeight="1">
      <c r="A850" s="313" t="s">
        <v>242</v>
      </c>
      <c r="B850" s="313" t="s">
        <v>311</v>
      </c>
      <c r="C850" s="313" t="s">
        <v>7</v>
      </c>
      <c r="D850" s="313" t="s">
        <v>417</v>
      </c>
      <c r="E850" s="313" t="s">
        <v>13</v>
      </c>
      <c r="F850" s="313" t="s">
        <v>11</v>
      </c>
      <c r="G850" s="313"/>
      <c r="H850" s="313"/>
      <c r="I850" s="313"/>
      <c r="J850" s="313"/>
      <c r="K850" s="313"/>
      <c r="L850" s="313"/>
      <c r="M850" s="313"/>
      <c r="N850" s="313"/>
      <c r="O850" s="313"/>
      <c r="P850" s="313"/>
      <c r="Q850" s="313"/>
      <c r="R850" s="313">
        <v>237</v>
      </c>
      <c r="S850" s="313">
        <v>0</v>
      </c>
      <c r="T850" s="313">
        <v>683</v>
      </c>
      <c r="U850" s="313"/>
      <c r="V850" s="313"/>
      <c r="W850" s="313"/>
      <c r="X850" s="313">
        <v>0</v>
      </c>
      <c r="Y850" s="313">
        <v>500000000</v>
      </c>
      <c r="Z850" s="313"/>
      <c r="AA850" s="313" t="s">
        <v>1030</v>
      </c>
    </row>
    <row r="851" spans="1:27" ht="15" customHeight="1">
      <c r="A851" s="313" t="s">
        <v>242</v>
      </c>
      <c r="B851" s="313" t="s">
        <v>328</v>
      </c>
      <c r="C851" s="313" t="s">
        <v>7</v>
      </c>
      <c r="D851" s="313" t="s">
        <v>417</v>
      </c>
      <c r="E851" s="313" t="s">
        <v>13</v>
      </c>
      <c r="F851" s="313" t="s">
        <v>11</v>
      </c>
      <c r="G851" s="313"/>
      <c r="H851" s="313"/>
      <c r="I851" s="313"/>
      <c r="J851" s="313"/>
      <c r="K851" s="313"/>
      <c r="L851" s="313"/>
      <c r="M851" s="313"/>
      <c r="N851" s="313"/>
      <c r="O851" s="313"/>
      <c r="P851" s="313"/>
      <c r="Q851" s="313"/>
      <c r="R851" s="313">
        <v>998</v>
      </c>
      <c r="S851" s="313">
        <v>625</v>
      </c>
      <c r="T851" s="313">
        <v>1000</v>
      </c>
      <c r="U851" s="313"/>
      <c r="V851" s="313"/>
      <c r="W851" s="313"/>
      <c r="X851" s="313">
        <v>0</v>
      </c>
      <c r="Y851" s="313">
        <v>500000000</v>
      </c>
      <c r="Z851" s="313"/>
      <c r="AA851" s="313" t="s">
        <v>1030</v>
      </c>
    </row>
    <row r="852" spans="1:27" ht="15" customHeight="1">
      <c r="A852" s="313" t="s">
        <v>242</v>
      </c>
      <c r="B852" s="313" t="s">
        <v>317</v>
      </c>
      <c r="C852" s="313" t="s">
        <v>7</v>
      </c>
      <c r="D852" s="313" t="s">
        <v>417</v>
      </c>
      <c r="E852" s="313" t="s">
        <v>13</v>
      </c>
      <c r="F852" s="313" t="s">
        <v>11</v>
      </c>
      <c r="G852" s="313"/>
      <c r="H852" s="313"/>
      <c r="I852" s="313"/>
      <c r="J852" s="313"/>
      <c r="K852" s="313"/>
      <c r="L852" s="313"/>
      <c r="M852" s="313"/>
      <c r="N852" s="313"/>
      <c r="O852" s="313"/>
      <c r="P852" s="313"/>
      <c r="Q852" s="313"/>
      <c r="R852" s="313">
        <v>63.6</v>
      </c>
      <c r="S852" s="313">
        <v>0</v>
      </c>
      <c r="T852" s="313">
        <v>134</v>
      </c>
      <c r="U852" s="313"/>
      <c r="V852" s="313"/>
      <c r="W852" s="313"/>
      <c r="X852" s="313">
        <v>0</v>
      </c>
      <c r="Y852" s="313">
        <v>500000000</v>
      </c>
      <c r="Z852" s="313"/>
      <c r="AA852" s="313" t="s">
        <v>1030</v>
      </c>
    </row>
    <row r="853" spans="1:27" ht="15" customHeight="1">
      <c r="A853" s="313" t="s">
        <v>242</v>
      </c>
      <c r="B853" s="313" t="s">
        <v>326</v>
      </c>
      <c r="C853" s="313" t="s">
        <v>7</v>
      </c>
      <c r="D853" s="313" t="s">
        <v>417</v>
      </c>
      <c r="E853" s="313" t="s">
        <v>13</v>
      </c>
      <c r="F853" s="313" t="s">
        <v>11</v>
      </c>
      <c r="G853" s="313"/>
      <c r="H853" s="313"/>
      <c r="I853" s="313"/>
      <c r="J853" s="313"/>
      <c r="K853" s="313"/>
      <c r="L853" s="313"/>
      <c r="M853" s="313"/>
      <c r="N853" s="313"/>
      <c r="O853" s="313"/>
      <c r="P853" s="313"/>
      <c r="Q853" s="313"/>
      <c r="R853" s="313">
        <v>998</v>
      </c>
      <c r="S853" s="313">
        <v>625</v>
      </c>
      <c r="T853" s="313">
        <v>1000</v>
      </c>
      <c r="U853" s="313"/>
      <c r="V853" s="313"/>
      <c r="W853" s="313"/>
      <c r="X853" s="313">
        <v>0</v>
      </c>
      <c r="Y853" s="313">
        <v>500000000</v>
      </c>
      <c r="Z853" s="313"/>
      <c r="AA853" s="313" t="s">
        <v>1030</v>
      </c>
    </row>
    <row r="854" spans="1:27" ht="15" customHeight="1">
      <c r="A854" s="313" t="s">
        <v>243</v>
      </c>
      <c r="B854" s="313" t="s">
        <v>315</v>
      </c>
      <c r="C854" s="313" t="s">
        <v>7</v>
      </c>
      <c r="D854" s="313" t="s">
        <v>417</v>
      </c>
      <c r="E854" s="313" t="s">
        <v>13</v>
      </c>
      <c r="F854" s="313" t="s">
        <v>11</v>
      </c>
      <c r="G854" s="313"/>
      <c r="H854" s="313" t="s">
        <v>766</v>
      </c>
      <c r="I854" s="313"/>
      <c r="J854" s="313"/>
      <c r="K854" s="313"/>
      <c r="L854" s="313" t="s">
        <v>766</v>
      </c>
      <c r="M854" s="313"/>
      <c r="N854" s="313"/>
      <c r="O854" s="313"/>
      <c r="P854" s="313"/>
      <c r="Q854" s="313"/>
      <c r="R854" s="313">
        <v>1520</v>
      </c>
      <c r="S854" s="313">
        <v>1450</v>
      </c>
      <c r="T854" s="313">
        <v>1910</v>
      </c>
      <c r="U854" s="313"/>
      <c r="V854" s="313"/>
      <c r="W854" s="313"/>
      <c r="X854" s="313">
        <v>0</v>
      </c>
      <c r="Y854" s="313">
        <v>500000000</v>
      </c>
      <c r="Z854" s="313"/>
      <c r="AA854" s="313" t="s">
        <v>1030</v>
      </c>
    </row>
    <row r="855" spans="1:27" ht="15" customHeight="1">
      <c r="A855" s="313" t="s">
        <v>243</v>
      </c>
      <c r="B855" s="313" t="s">
        <v>318</v>
      </c>
      <c r="C855" s="313" t="s">
        <v>7</v>
      </c>
      <c r="D855" s="313" t="s">
        <v>417</v>
      </c>
      <c r="E855" s="313" t="s">
        <v>13</v>
      </c>
      <c r="F855" s="313" t="s">
        <v>11</v>
      </c>
      <c r="G855" s="313"/>
      <c r="H855" s="313" t="s">
        <v>992</v>
      </c>
      <c r="I855" s="313"/>
      <c r="J855" s="313"/>
      <c r="K855" s="313"/>
      <c r="L855" s="313" t="s">
        <v>992</v>
      </c>
      <c r="M855" s="313"/>
      <c r="N855" s="313"/>
      <c r="O855" s="313"/>
      <c r="P855" s="313"/>
      <c r="Q855" s="313"/>
      <c r="R855" s="313">
        <v>63.6</v>
      </c>
      <c r="S855" s="313">
        <v>0</v>
      </c>
      <c r="T855" s="313">
        <v>134</v>
      </c>
      <c r="U855" s="313"/>
      <c r="V855" s="313"/>
      <c r="W855" s="313"/>
      <c r="X855" s="313">
        <v>0</v>
      </c>
      <c r="Y855" s="313">
        <v>500000000</v>
      </c>
      <c r="Z855" s="313"/>
      <c r="AA855" s="313" t="s">
        <v>1030</v>
      </c>
    </row>
    <row r="856" spans="1:27" ht="15" customHeight="1">
      <c r="A856" s="313" t="s">
        <v>243</v>
      </c>
      <c r="B856" s="313" t="s">
        <v>314</v>
      </c>
      <c r="C856" s="313" t="s">
        <v>7</v>
      </c>
      <c r="D856" s="313" t="s">
        <v>417</v>
      </c>
      <c r="E856" s="313" t="s">
        <v>13</v>
      </c>
      <c r="F856" s="313" t="s">
        <v>11</v>
      </c>
      <c r="G856" s="313"/>
      <c r="H856" s="313"/>
      <c r="I856" s="313"/>
      <c r="J856" s="313"/>
      <c r="K856" s="313"/>
      <c r="L856" s="313"/>
      <c r="M856" s="313"/>
      <c r="N856" s="313"/>
      <c r="O856" s="313"/>
      <c r="P856" s="313"/>
      <c r="Q856" s="313"/>
      <c r="R856" s="313">
        <v>1520</v>
      </c>
      <c r="S856" s="313">
        <v>1450</v>
      </c>
      <c r="T856" s="313">
        <v>1910</v>
      </c>
      <c r="U856" s="313"/>
      <c r="V856" s="313"/>
      <c r="W856" s="313"/>
      <c r="X856" s="313">
        <v>0</v>
      </c>
      <c r="Y856" s="313">
        <v>500000000</v>
      </c>
      <c r="Z856" s="313"/>
      <c r="AA856" s="313" t="s">
        <v>1030</v>
      </c>
    </row>
    <row r="857" spans="1:27" ht="15" customHeight="1">
      <c r="A857" s="313" t="s">
        <v>243</v>
      </c>
      <c r="B857" s="313" t="s">
        <v>313</v>
      </c>
      <c r="C857" s="313" t="s">
        <v>7</v>
      </c>
      <c r="D857" s="313" t="s">
        <v>417</v>
      </c>
      <c r="E857" s="313" t="s">
        <v>13</v>
      </c>
      <c r="F857" s="313" t="s">
        <v>11</v>
      </c>
      <c r="G857" s="313"/>
      <c r="H857" s="313"/>
      <c r="I857" s="313"/>
      <c r="J857" s="313"/>
      <c r="K857" s="313"/>
      <c r="L857" s="313"/>
      <c r="M857" s="313"/>
      <c r="N857" s="313"/>
      <c r="O857" s="313"/>
      <c r="P857" s="313"/>
      <c r="Q857" s="313"/>
      <c r="R857" s="313">
        <v>1650</v>
      </c>
      <c r="S857" s="313">
        <v>1450</v>
      </c>
      <c r="T857" s="313">
        <v>2050</v>
      </c>
      <c r="U857" s="313"/>
      <c r="V857" s="313"/>
      <c r="W857" s="313"/>
      <c r="X857" s="313">
        <v>0</v>
      </c>
      <c r="Y857" s="313">
        <v>500000000</v>
      </c>
      <c r="Z857" s="313"/>
      <c r="AA857" s="313" t="s">
        <v>1030</v>
      </c>
    </row>
    <row r="858" spans="1:27" ht="15" customHeight="1">
      <c r="A858" s="313" t="s">
        <v>243</v>
      </c>
      <c r="B858" s="313" t="s">
        <v>316</v>
      </c>
      <c r="C858" s="313" t="s">
        <v>7</v>
      </c>
      <c r="D858" s="313" t="s">
        <v>417</v>
      </c>
      <c r="E858" s="313" t="s">
        <v>13</v>
      </c>
      <c r="F858" s="313" t="s">
        <v>11</v>
      </c>
      <c r="G858" s="313"/>
      <c r="H858" s="313"/>
      <c r="I858" s="313"/>
      <c r="J858" s="313"/>
      <c r="K858" s="313"/>
      <c r="L858" s="313"/>
      <c r="M858" s="313"/>
      <c r="N858" s="313"/>
      <c r="O858" s="313"/>
      <c r="P858" s="313"/>
      <c r="Q858" s="313"/>
      <c r="R858" s="313">
        <v>127</v>
      </c>
      <c r="S858" s="313">
        <v>0</v>
      </c>
      <c r="T858" s="313">
        <v>134</v>
      </c>
      <c r="U858" s="313"/>
      <c r="V858" s="313"/>
      <c r="W858" s="313"/>
      <c r="X858" s="313">
        <v>0</v>
      </c>
      <c r="Y858" s="313">
        <v>500000000</v>
      </c>
      <c r="Z858" s="313"/>
      <c r="AA858" s="313" t="s">
        <v>1030</v>
      </c>
    </row>
    <row r="859" spans="1:27" ht="15" customHeight="1">
      <c r="A859" s="313" t="s">
        <v>243</v>
      </c>
      <c r="B859" s="313" t="s">
        <v>312</v>
      </c>
      <c r="C859" s="313" t="s">
        <v>7</v>
      </c>
      <c r="D859" s="313" t="s">
        <v>417</v>
      </c>
      <c r="E859" s="313" t="s">
        <v>13</v>
      </c>
      <c r="F859" s="313" t="s">
        <v>11</v>
      </c>
      <c r="G859" s="313"/>
      <c r="H859" s="313"/>
      <c r="I859" s="313"/>
      <c r="J859" s="313"/>
      <c r="K859" s="313"/>
      <c r="L859" s="313"/>
      <c r="M859" s="313"/>
      <c r="N859" s="313"/>
      <c r="O859" s="313"/>
      <c r="P859" s="313"/>
      <c r="Q859" s="313"/>
      <c r="R859" s="313">
        <v>2650</v>
      </c>
      <c r="S859" s="313">
        <v>2090</v>
      </c>
      <c r="T859" s="313">
        <v>3050</v>
      </c>
      <c r="U859" s="313"/>
      <c r="V859" s="313"/>
      <c r="W859" s="313"/>
      <c r="X859" s="313">
        <v>0</v>
      </c>
      <c r="Y859" s="313">
        <v>500000000</v>
      </c>
      <c r="Z859" s="313"/>
      <c r="AA859" s="313" t="s">
        <v>1030</v>
      </c>
    </row>
    <row r="860" spans="1:27" ht="15" customHeight="1">
      <c r="A860" s="313" t="s">
        <v>243</v>
      </c>
      <c r="B860" s="313" t="s">
        <v>332</v>
      </c>
      <c r="C860" s="313" t="s">
        <v>7</v>
      </c>
      <c r="D860" s="313" t="s">
        <v>417</v>
      </c>
      <c r="E860" s="313" t="s">
        <v>13</v>
      </c>
      <c r="F860" s="313" t="s">
        <v>11</v>
      </c>
      <c r="G860" s="313" t="s">
        <v>417</v>
      </c>
      <c r="H860" s="313" t="s">
        <v>423</v>
      </c>
      <c r="I860" s="313" t="s">
        <v>232</v>
      </c>
      <c r="J860" s="313" t="s">
        <v>350</v>
      </c>
      <c r="K860" s="313" t="s">
        <v>339</v>
      </c>
      <c r="L860" s="313" t="s">
        <v>353</v>
      </c>
      <c r="M860" s="313" t="s">
        <v>41</v>
      </c>
      <c r="N860" s="313"/>
      <c r="O860" s="313" t="s">
        <v>341</v>
      </c>
      <c r="P860" s="313" t="s">
        <v>342</v>
      </c>
      <c r="Q860" s="313" t="s">
        <v>343</v>
      </c>
      <c r="R860" s="313">
        <v>3090</v>
      </c>
      <c r="S860" s="313"/>
      <c r="T860" s="313"/>
      <c r="U860" s="313">
        <v>3094.39</v>
      </c>
      <c r="V860" s="313">
        <v>154.72</v>
      </c>
      <c r="W860" s="313">
        <v>0.1</v>
      </c>
      <c r="X860" s="313">
        <v>0</v>
      </c>
      <c r="Y860" s="313">
        <v>500000000</v>
      </c>
      <c r="Z860" s="313">
        <v>0</v>
      </c>
      <c r="AA860" s="313" t="s">
        <v>1031</v>
      </c>
    </row>
    <row r="861" spans="1:27" ht="15" customHeight="1">
      <c r="A861" s="313" t="s">
        <v>243</v>
      </c>
      <c r="B861" s="313" t="s">
        <v>305</v>
      </c>
      <c r="C861" s="313" t="s">
        <v>7</v>
      </c>
      <c r="D861" s="313" t="s">
        <v>417</v>
      </c>
      <c r="E861" s="313" t="s">
        <v>13</v>
      </c>
      <c r="F861" s="313" t="s">
        <v>11</v>
      </c>
      <c r="G861" s="313"/>
      <c r="H861" s="313"/>
      <c r="I861" s="313"/>
      <c r="J861" s="313"/>
      <c r="K861" s="313"/>
      <c r="L861" s="313"/>
      <c r="M861" s="313"/>
      <c r="N861" s="313"/>
      <c r="O861" s="313"/>
      <c r="P861" s="313"/>
      <c r="Q861" s="313"/>
      <c r="R861" s="313">
        <v>1110</v>
      </c>
      <c r="S861" s="313">
        <v>0</v>
      </c>
      <c r="T861" s="313">
        <v>1180</v>
      </c>
      <c r="U861" s="313"/>
      <c r="V861" s="313"/>
      <c r="W861" s="313"/>
      <c r="X861" s="313">
        <v>0</v>
      </c>
      <c r="Y861" s="313">
        <v>500000000</v>
      </c>
      <c r="Z861" s="313"/>
      <c r="AA861" s="313" t="s">
        <v>1030</v>
      </c>
    </row>
    <row r="862" spans="1:27" ht="15" customHeight="1">
      <c r="A862" s="313" t="s">
        <v>243</v>
      </c>
      <c r="B862" s="313" t="s">
        <v>307</v>
      </c>
      <c r="C862" s="313" t="s">
        <v>7</v>
      </c>
      <c r="D862" s="313" t="s">
        <v>417</v>
      </c>
      <c r="E862" s="313" t="s">
        <v>13</v>
      </c>
      <c r="F862" s="313" t="s">
        <v>11</v>
      </c>
      <c r="G862" s="313"/>
      <c r="H862" s="313"/>
      <c r="I862" s="313"/>
      <c r="J862" s="313"/>
      <c r="K862" s="313"/>
      <c r="L862" s="313"/>
      <c r="M862" s="313"/>
      <c r="N862" s="313"/>
      <c r="O862" s="313"/>
      <c r="P862" s="313"/>
      <c r="Q862" s="313"/>
      <c r="R862" s="313">
        <v>1110</v>
      </c>
      <c r="S862" s="313">
        <v>0</v>
      </c>
      <c r="T862" s="313">
        <v>1060</v>
      </c>
      <c r="U862" s="313"/>
      <c r="V862" s="313"/>
      <c r="W862" s="313"/>
      <c r="X862" s="313">
        <v>0</v>
      </c>
      <c r="Y862" s="313">
        <v>500000000</v>
      </c>
      <c r="Z862" s="313"/>
      <c r="AA862" s="313" t="s">
        <v>1030</v>
      </c>
    </row>
    <row r="863" spans="1:27" ht="15" customHeight="1">
      <c r="A863" s="313" t="s">
        <v>243</v>
      </c>
      <c r="B863" s="313" t="s">
        <v>308</v>
      </c>
      <c r="C863" s="313" t="s">
        <v>7</v>
      </c>
      <c r="D863" s="313" t="s">
        <v>417</v>
      </c>
      <c r="E863" s="313" t="s">
        <v>13</v>
      </c>
      <c r="F863" s="313" t="s">
        <v>11</v>
      </c>
      <c r="G863" s="313"/>
      <c r="H863" s="313"/>
      <c r="I863" s="313"/>
      <c r="J863" s="313"/>
      <c r="K863" s="313"/>
      <c r="L863" s="313"/>
      <c r="M863" s="313"/>
      <c r="N863" s="313"/>
      <c r="O863" s="313"/>
      <c r="P863" s="313"/>
      <c r="Q863" s="313"/>
      <c r="R863" s="313">
        <v>246</v>
      </c>
      <c r="S863" s="313">
        <v>0</v>
      </c>
      <c r="T863" s="313">
        <v>711</v>
      </c>
      <c r="U863" s="313"/>
      <c r="V863" s="313"/>
      <c r="W863" s="313"/>
      <c r="X863" s="313">
        <v>0</v>
      </c>
      <c r="Y863" s="313">
        <v>500000000</v>
      </c>
      <c r="Z863" s="313"/>
      <c r="AA863" s="313" t="s">
        <v>1030</v>
      </c>
    </row>
    <row r="864" spans="1:27" ht="15" customHeight="1">
      <c r="A864" s="313" t="s">
        <v>243</v>
      </c>
      <c r="B864" s="313" t="s">
        <v>309</v>
      </c>
      <c r="C864" s="313" t="s">
        <v>7</v>
      </c>
      <c r="D864" s="313" t="s">
        <v>417</v>
      </c>
      <c r="E864" s="313" t="s">
        <v>13</v>
      </c>
      <c r="F864" s="313" t="s">
        <v>11</v>
      </c>
      <c r="G864" s="313"/>
      <c r="H864" s="313"/>
      <c r="I864" s="313"/>
      <c r="J864" s="313"/>
      <c r="K864" s="313"/>
      <c r="L864" s="313"/>
      <c r="M864" s="313"/>
      <c r="N864" s="313"/>
      <c r="O864" s="313"/>
      <c r="P864" s="313"/>
      <c r="Q864" s="313"/>
      <c r="R864" s="313">
        <v>243</v>
      </c>
      <c r="S864" s="313">
        <v>0</v>
      </c>
      <c r="T864" s="313">
        <v>711</v>
      </c>
      <c r="U864" s="313"/>
      <c r="V864" s="313"/>
      <c r="W864" s="313"/>
      <c r="X864" s="313">
        <v>0</v>
      </c>
      <c r="Y864" s="313">
        <v>500000000</v>
      </c>
      <c r="Z864" s="313"/>
      <c r="AA864" s="313" t="s">
        <v>1030</v>
      </c>
    </row>
    <row r="865" spans="1:27" ht="15" customHeight="1">
      <c r="A865" s="313" t="s">
        <v>243</v>
      </c>
      <c r="B865" s="313" t="s">
        <v>310</v>
      </c>
      <c r="C865" s="313" t="s">
        <v>7</v>
      </c>
      <c r="D865" s="313" t="s">
        <v>417</v>
      </c>
      <c r="E865" s="313" t="s">
        <v>13</v>
      </c>
      <c r="F865" s="313" t="s">
        <v>11</v>
      </c>
      <c r="G865" s="313"/>
      <c r="H865" s="313"/>
      <c r="I865" s="313"/>
      <c r="J865" s="313"/>
      <c r="K865" s="313"/>
      <c r="L865" s="313"/>
      <c r="M865" s="313"/>
      <c r="N865" s="313"/>
      <c r="O865" s="313"/>
      <c r="P865" s="313"/>
      <c r="Q865" s="313"/>
      <c r="R865" s="313">
        <v>384</v>
      </c>
      <c r="S865" s="313">
        <v>0</v>
      </c>
      <c r="T865" s="313">
        <v>1060</v>
      </c>
      <c r="U865" s="313"/>
      <c r="V865" s="313"/>
      <c r="W865" s="313"/>
      <c r="X865" s="313">
        <v>0</v>
      </c>
      <c r="Y865" s="313">
        <v>500000000</v>
      </c>
      <c r="Z865" s="313"/>
      <c r="AA865" s="313" t="s">
        <v>1030</v>
      </c>
    </row>
    <row r="866" spans="1:27" ht="15" customHeight="1">
      <c r="A866" s="313" t="s">
        <v>243</v>
      </c>
      <c r="B866" s="313" t="s">
        <v>311</v>
      </c>
      <c r="C866" s="313" t="s">
        <v>7</v>
      </c>
      <c r="D866" s="313" t="s">
        <v>417</v>
      </c>
      <c r="E866" s="313" t="s">
        <v>13</v>
      </c>
      <c r="F866" s="313" t="s">
        <v>11</v>
      </c>
      <c r="G866" s="313"/>
      <c r="H866" s="313"/>
      <c r="I866" s="313"/>
      <c r="J866" s="313"/>
      <c r="K866" s="313"/>
      <c r="L866" s="313"/>
      <c r="M866" s="313"/>
      <c r="N866" s="313"/>
      <c r="O866" s="313"/>
      <c r="P866" s="313"/>
      <c r="Q866" s="313"/>
      <c r="R866" s="313">
        <v>237</v>
      </c>
      <c r="S866" s="313">
        <v>0</v>
      </c>
      <c r="T866" s="313">
        <v>683</v>
      </c>
      <c r="U866" s="313"/>
      <c r="V866" s="313"/>
      <c r="W866" s="313"/>
      <c r="X866" s="313">
        <v>0</v>
      </c>
      <c r="Y866" s="313">
        <v>500000000</v>
      </c>
      <c r="Z866" s="313"/>
      <c r="AA866" s="313" t="s">
        <v>1030</v>
      </c>
    </row>
    <row r="867" spans="1:27" ht="15" customHeight="1">
      <c r="A867" s="313" t="s">
        <v>243</v>
      </c>
      <c r="B867" s="313" t="s">
        <v>328</v>
      </c>
      <c r="C867" s="313" t="s">
        <v>7</v>
      </c>
      <c r="D867" s="313" t="s">
        <v>417</v>
      </c>
      <c r="E867" s="313" t="s">
        <v>13</v>
      </c>
      <c r="F867" s="313" t="s">
        <v>11</v>
      </c>
      <c r="G867" s="313"/>
      <c r="H867" s="313"/>
      <c r="I867" s="313"/>
      <c r="J867" s="313"/>
      <c r="K867" s="313"/>
      <c r="L867" s="313"/>
      <c r="M867" s="313"/>
      <c r="N867" s="313"/>
      <c r="O867" s="313"/>
      <c r="P867" s="313"/>
      <c r="Q867" s="313"/>
      <c r="R867" s="313">
        <v>998</v>
      </c>
      <c r="S867" s="313">
        <v>625</v>
      </c>
      <c r="T867" s="313">
        <v>1000</v>
      </c>
      <c r="U867" s="313"/>
      <c r="V867" s="313"/>
      <c r="W867" s="313"/>
      <c r="X867" s="313">
        <v>0</v>
      </c>
      <c r="Y867" s="313">
        <v>500000000</v>
      </c>
      <c r="Z867" s="313"/>
      <c r="AA867" s="313" t="s">
        <v>1030</v>
      </c>
    </row>
    <row r="868" spans="1:27" ht="15" customHeight="1">
      <c r="A868" s="313" t="s">
        <v>243</v>
      </c>
      <c r="B868" s="313" t="s">
        <v>317</v>
      </c>
      <c r="C868" s="313" t="s">
        <v>7</v>
      </c>
      <c r="D868" s="313" t="s">
        <v>417</v>
      </c>
      <c r="E868" s="313" t="s">
        <v>13</v>
      </c>
      <c r="F868" s="313" t="s">
        <v>11</v>
      </c>
      <c r="G868" s="313"/>
      <c r="H868" s="313"/>
      <c r="I868" s="313"/>
      <c r="J868" s="313"/>
      <c r="K868" s="313"/>
      <c r="L868" s="313"/>
      <c r="M868" s="313"/>
      <c r="N868" s="313"/>
      <c r="O868" s="313"/>
      <c r="P868" s="313"/>
      <c r="Q868" s="313"/>
      <c r="R868" s="313">
        <v>63.6</v>
      </c>
      <c r="S868" s="313">
        <v>0</v>
      </c>
      <c r="T868" s="313">
        <v>134</v>
      </c>
      <c r="U868" s="313"/>
      <c r="V868" s="313"/>
      <c r="W868" s="313"/>
      <c r="X868" s="313">
        <v>0</v>
      </c>
      <c r="Y868" s="313">
        <v>500000000</v>
      </c>
      <c r="Z868" s="313"/>
      <c r="AA868" s="313" t="s">
        <v>1030</v>
      </c>
    </row>
    <row r="869" spans="1:27" ht="15" customHeight="1">
      <c r="A869" s="313" t="s">
        <v>243</v>
      </c>
      <c r="B869" s="313" t="s">
        <v>326</v>
      </c>
      <c r="C869" s="313" t="s">
        <v>7</v>
      </c>
      <c r="D869" s="313" t="s">
        <v>417</v>
      </c>
      <c r="E869" s="313" t="s">
        <v>13</v>
      </c>
      <c r="F869" s="313" t="s">
        <v>11</v>
      </c>
      <c r="G869" s="313"/>
      <c r="H869" s="313"/>
      <c r="I869" s="313"/>
      <c r="J869" s="313"/>
      <c r="K869" s="313"/>
      <c r="L869" s="313"/>
      <c r="M869" s="313"/>
      <c r="N869" s="313"/>
      <c r="O869" s="313"/>
      <c r="P869" s="313"/>
      <c r="Q869" s="313"/>
      <c r="R869" s="313">
        <v>998</v>
      </c>
      <c r="S869" s="313">
        <v>625</v>
      </c>
      <c r="T869" s="313">
        <v>1000</v>
      </c>
      <c r="U869" s="313"/>
      <c r="V869" s="313"/>
      <c r="W869" s="313"/>
      <c r="X869" s="313">
        <v>0</v>
      </c>
      <c r="Y869" s="313">
        <v>500000000</v>
      </c>
      <c r="Z869" s="313"/>
      <c r="AA869" s="313" t="s">
        <v>1030</v>
      </c>
    </row>
    <row r="870" spans="1:27" ht="15" customHeight="1">
      <c r="A870" s="313" t="s">
        <v>244</v>
      </c>
      <c r="B870" s="313" t="s">
        <v>313</v>
      </c>
      <c r="C870" s="313" t="s">
        <v>7</v>
      </c>
      <c r="D870" s="313" t="s">
        <v>417</v>
      </c>
      <c r="E870" s="313" t="s">
        <v>13</v>
      </c>
      <c r="F870" s="313" t="s">
        <v>11</v>
      </c>
      <c r="G870" s="313"/>
      <c r="H870" s="313" t="s">
        <v>993</v>
      </c>
      <c r="I870" s="313"/>
      <c r="J870" s="313"/>
      <c r="K870" s="313"/>
      <c r="L870" s="313" t="s">
        <v>993</v>
      </c>
      <c r="M870" s="313"/>
      <c r="N870" s="313"/>
      <c r="O870" s="313"/>
      <c r="P870" s="313"/>
      <c r="Q870" s="313"/>
      <c r="R870" s="313">
        <v>61.1</v>
      </c>
      <c r="S870" s="313">
        <v>0</v>
      </c>
      <c r="T870" s="313">
        <v>94.6</v>
      </c>
      <c r="U870" s="313"/>
      <c r="V870" s="313"/>
      <c r="W870" s="313"/>
      <c r="X870" s="313">
        <v>0</v>
      </c>
      <c r="Y870" s="313">
        <v>500000000</v>
      </c>
      <c r="Z870" s="313"/>
      <c r="AA870" s="313" t="s">
        <v>1030</v>
      </c>
    </row>
    <row r="871" spans="1:27" ht="15" customHeight="1">
      <c r="A871" s="313" t="s">
        <v>244</v>
      </c>
      <c r="B871" s="313" t="s">
        <v>312</v>
      </c>
      <c r="C871" s="313" t="s">
        <v>7</v>
      </c>
      <c r="D871" s="313" t="s">
        <v>417</v>
      </c>
      <c r="E871" s="313" t="s">
        <v>13</v>
      </c>
      <c r="F871" s="313" t="s">
        <v>11</v>
      </c>
      <c r="G871" s="313"/>
      <c r="H871" s="313"/>
      <c r="I871" s="313"/>
      <c r="J871" s="313"/>
      <c r="K871" s="313"/>
      <c r="L871" s="313"/>
      <c r="M871" s="313"/>
      <c r="N871" s="313"/>
      <c r="O871" s="313"/>
      <c r="P871" s="313"/>
      <c r="Q871" s="313"/>
      <c r="R871" s="313">
        <v>61.1</v>
      </c>
      <c r="S871" s="313">
        <v>0</v>
      </c>
      <c r="T871" s="313">
        <v>94.6</v>
      </c>
      <c r="U871" s="313"/>
      <c r="V871" s="313"/>
      <c r="W871" s="313"/>
      <c r="X871" s="313">
        <v>0</v>
      </c>
      <c r="Y871" s="313">
        <v>500000000</v>
      </c>
      <c r="Z871" s="313"/>
      <c r="AA871" s="313" t="s">
        <v>1030</v>
      </c>
    </row>
    <row r="872" spans="1:27" ht="15" customHeight="1">
      <c r="A872" s="313" t="s">
        <v>244</v>
      </c>
      <c r="B872" s="313" t="s">
        <v>332</v>
      </c>
      <c r="C872" s="313" t="s">
        <v>7</v>
      </c>
      <c r="D872" s="313" t="s">
        <v>417</v>
      </c>
      <c r="E872" s="313" t="s">
        <v>13</v>
      </c>
      <c r="F872" s="313" t="s">
        <v>11</v>
      </c>
      <c r="G872" s="313"/>
      <c r="H872" s="313" t="s">
        <v>354</v>
      </c>
      <c r="I872" s="313"/>
      <c r="J872" s="313" t="s">
        <v>355</v>
      </c>
      <c r="K872" s="313"/>
      <c r="L872" s="313" t="s">
        <v>356</v>
      </c>
      <c r="M872" s="313"/>
      <c r="N872" s="313"/>
      <c r="O872" s="313" t="s">
        <v>357</v>
      </c>
      <c r="P872" s="313" t="s">
        <v>342</v>
      </c>
      <c r="Q872" s="313" t="s">
        <v>343</v>
      </c>
      <c r="R872" s="313">
        <v>0</v>
      </c>
      <c r="S872" s="313"/>
      <c r="T872" s="313"/>
      <c r="U872" s="313">
        <v>0</v>
      </c>
      <c r="V872" s="313">
        <v>0</v>
      </c>
      <c r="W872" s="313"/>
      <c r="X872" s="313">
        <v>0</v>
      </c>
      <c r="Y872" s="313">
        <v>500000000</v>
      </c>
      <c r="Z872" s="313">
        <v>0</v>
      </c>
      <c r="AA872" s="313" t="s">
        <v>1031</v>
      </c>
    </row>
    <row r="873" spans="1:27" ht="15" customHeight="1">
      <c r="A873" s="313" t="s">
        <v>244</v>
      </c>
      <c r="B873" s="313" t="s">
        <v>328</v>
      </c>
      <c r="C873" s="313" t="s">
        <v>7</v>
      </c>
      <c r="D873" s="313" t="s">
        <v>417</v>
      </c>
      <c r="E873" s="313" t="s">
        <v>13</v>
      </c>
      <c r="F873" s="313" t="s">
        <v>11</v>
      </c>
      <c r="G873" s="313"/>
      <c r="H873" s="313" t="s">
        <v>358</v>
      </c>
      <c r="I873" s="313" t="s">
        <v>329</v>
      </c>
      <c r="J873" s="313" t="s">
        <v>359</v>
      </c>
      <c r="K873" s="313"/>
      <c r="L873" s="313" t="s">
        <v>360</v>
      </c>
      <c r="M873" s="313" t="s">
        <v>52</v>
      </c>
      <c r="N873" s="313"/>
      <c r="O873" s="313" t="s">
        <v>357</v>
      </c>
      <c r="P873" s="313" t="s">
        <v>342</v>
      </c>
      <c r="Q873" s="313" t="s">
        <v>343</v>
      </c>
      <c r="R873" s="313">
        <v>0</v>
      </c>
      <c r="S873" s="313"/>
      <c r="T873" s="313"/>
      <c r="U873" s="313">
        <v>0</v>
      </c>
      <c r="V873" s="313">
        <v>0</v>
      </c>
      <c r="W873" s="313"/>
      <c r="X873" s="313">
        <v>0</v>
      </c>
      <c r="Y873" s="313">
        <v>500000000</v>
      </c>
      <c r="Z873" s="313">
        <v>0</v>
      </c>
      <c r="AA873" s="313" t="s">
        <v>1031</v>
      </c>
    </row>
    <row r="874" spans="1:27" ht="15" customHeight="1">
      <c r="A874" s="313" t="s">
        <v>244</v>
      </c>
      <c r="B874" s="313" t="s">
        <v>326</v>
      </c>
      <c r="C874" s="313" t="s">
        <v>7</v>
      </c>
      <c r="D874" s="313" t="s">
        <v>417</v>
      </c>
      <c r="E874" s="313" t="s">
        <v>13</v>
      </c>
      <c r="F874" s="313" t="s">
        <v>11</v>
      </c>
      <c r="G874" s="313"/>
      <c r="H874" s="313"/>
      <c r="I874" s="313"/>
      <c r="J874" s="313"/>
      <c r="K874" s="313"/>
      <c r="L874" s="313"/>
      <c r="M874" s="313"/>
      <c r="N874" s="313"/>
      <c r="O874" s="313"/>
      <c r="P874" s="313"/>
      <c r="Q874" s="313"/>
      <c r="R874" s="313">
        <v>0</v>
      </c>
      <c r="S874" s="313"/>
      <c r="T874" s="313"/>
      <c r="U874" s="313"/>
      <c r="V874" s="313"/>
      <c r="W874" s="313"/>
      <c r="X874" s="313">
        <v>0</v>
      </c>
      <c r="Y874" s="313">
        <v>500000000</v>
      </c>
      <c r="Z874" s="313"/>
      <c r="AA874" s="313" t="s">
        <v>1029</v>
      </c>
    </row>
    <row r="875" spans="1:27" ht="15" customHeight="1">
      <c r="A875" s="313" t="s">
        <v>244</v>
      </c>
      <c r="B875" s="313" t="s">
        <v>307</v>
      </c>
      <c r="C875" s="313" t="s">
        <v>7</v>
      </c>
      <c r="D875" s="313" t="s">
        <v>417</v>
      </c>
      <c r="E875" s="313" t="s">
        <v>13</v>
      </c>
      <c r="F875" s="313" t="s">
        <v>11</v>
      </c>
      <c r="G875" s="313"/>
      <c r="H875" s="313"/>
      <c r="I875" s="313"/>
      <c r="J875" s="313"/>
      <c r="K875" s="313"/>
      <c r="L875" s="313"/>
      <c r="M875" s="313"/>
      <c r="N875" s="313"/>
      <c r="O875" s="313"/>
      <c r="P875" s="313"/>
      <c r="Q875" s="313"/>
      <c r="R875" s="313">
        <v>33.5</v>
      </c>
      <c r="S875" s="313">
        <v>0</v>
      </c>
      <c r="T875" s="313">
        <v>94.6</v>
      </c>
      <c r="U875" s="313"/>
      <c r="V875" s="313"/>
      <c r="W875" s="313"/>
      <c r="X875" s="313">
        <v>0</v>
      </c>
      <c r="Y875" s="313">
        <v>500000000</v>
      </c>
      <c r="Z875" s="313"/>
      <c r="AA875" s="313" t="s">
        <v>1030</v>
      </c>
    </row>
    <row r="876" spans="1:27" ht="15" customHeight="1">
      <c r="A876" s="313" t="s">
        <v>244</v>
      </c>
      <c r="B876" s="313" t="s">
        <v>308</v>
      </c>
      <c r="C876" s="313" t="s">
        <v>7</v>
      </c>
      <c r="D876" s="313" t="s">
        <v>417</v>
      </c>
      <c r="E876" s="313" t="s">
        <v>13</v>
      </c>
      <c r="F876" s="313" t="s">
        <v>11</v>
      </c>
      <c r="G876" s="313"/>
      <c r="H876" s="313"/>
      <c r="I876" s="313"/>
      <c r="J876" s="313"/>
      <c r="K876" s="313"/>
      <c r="L876" s="313"/>
      <c r="M876" s="313"/>
      <c r="N876" s="313"/>
      <c r="O876" s="313"/>
      <c r="P876" s="313"/>
      <c r="Q876" s="313"/>
      <c r="R876" s="313">
        <v>8.01</v>
      </c>
      <c r="S876" s="313">
        <v>0</v>
      </c>
      <c r="T876" s="313">
        <v>94.6</v>
      </c>
      <c r="U876" s="313"/>
      <c r="V876" s="313"/>
      <c r="W876" s="313"/>
      <c r="X876" s="313">
        <v>0</v>
      </c>
      <c r="Y876" s="313">
        <v>500000000</v>
      </c>
      <c r="Z876" s="313"/>
      <c r="AA876" s="313" t="s">
        <v>1030</v>
      </c>
    </row>
    <row r="877" spans="1:27" ht="15" customHeight="1">
      <c r="A877" s="313" t="s">
        <v>244</v>
      </c>
      <c r="B877" s="313" t="s">
        <v>309</v>
      </c>
      <c r="C877" s="313" t="s">
        <v>7</v>
      </c>
      <c r="D877" s="313" t="s">
        <v>417</v>
      </c>
      <c r="E877" s="313" t="s">
        <v>13</v>
      </c>
      <c r="F877" s="313" t="s">
        <v>11</v>
      </c>
      <c r="G877" s="313"/>
      <c r="H877" s="313"/>
      <c r="I877" s="313"/>
      <c r="J877" s="313"/>
      <c r="K877" s="313"/>
      <c r="L877" s="313"/>
      <c r="M877" s="313"/>
      <c r="N877" s="313"/>
      <c r="O877" s="313"/>
      <c r="P877" s="313"/>
      <c r="Q877" s="313"/>
      <c r="R877" s="313">
        <v>8.23</v>
      </c>
      <c r="S877" s="313">
        <v>0</v>
      </c>
      <c r="T877" s="313">
        <v>94.6</v>
      </c>
      <c r="U877" s="313"/>
      <c r="V877" s="313"/>
      <c r="W877" s="313"/>
      <c r="X877" s="313">
        <v>0</v>
      </c>
      <c r="Y877" s="313">
        <v>500000000</v>
      </c>
      <c r="Z877" s="313"/>
      <c r="AA877" s="313" t="s">
        <v>1030</v>
      </c>
    </row>
    <row r="878" spans="1:27" ht="15" customHeight="1">
      <c r="A878" s="313" t="s">
        <v>244</v>
      </c>
      <c r="B878" s="313" t="s">
        <v>310</v>
      </c>
      <c r="C878" s="313" t="s">
        <v>7</v>
      </c>
      <c r="D878" s="313" t="s">
        <v>417</v>
      </c>
      <c r="E878" s="313" t="s">
        <v>13</v>
      </c>
      <c r="F878" s="313" t="s">
        <v>11</v>
      </c>
      <c r="G878" s="313"/>
      <c r="H878" s="313"/>
      <c r="I878" s="313"/>
      <c r="J878" s="313"/>
      <c r="K878" s="313"/>
      <c r="L878" s="313"/>
      <c r="M878" s="313"/>
      <c r="N878" s="313"/>
      <c r="O878" s="313"/>
      <c r="P878" s="313"/>
      <c r="Q878" s="313"/>
      <c r="R878" s="313">
        <v>9.75</v>
      </c>
      <c r="S878" s="313">
        <v>0</v>
      </c>
      <c r="T878" s="313">
        <v>94.6</v>
      </c>
      <c r="U878" s="313"/>
      <c r="V878" s="313"/>
      <c r="W878" s="313"/>
      <c r="X878" s="313">
        <v>0</v>
      </c>
      <c r="Y878" s="313">
        <v>500000000</v>
      </c>
      <c r="Z878" s="313"/>
      <c r="AA878" s="313" t="s">
        <v>1030</v>
      </c>
    </row>
    <row r="879" spans="1:27" ht="15" customHeight="1">
      <c r="A879" s="313" t="s">
        <v>244</v>
      </c>
      <c r="B879" s="313" t="s">
        <v>311</v>
      </c>
      <c r="C879" s="313" t="s">
        <v>7</v>
      </c>
      <c r="D879" s="313" t="s">
        <v>417</v>
      </c>
      <c r="E879" s="313" t="s">
        <v>13</v>
      </c>
      <c r="F879" s="313" t="s">
        <v>11</v>
      </c>
      <c r="G879" s="313"/>
      <c r="H879" s="313"/>
      <c r="I879" s="313"/>
      <c r="J879" s="313"/>
      <c r="K879" s="313"/>
      <c r="L879" s="313"/>
      <c r="M879" s="313"/>
      <c r="N879" s="313"/>
      <c r="O879" s="313"/>
      <c r="P879" s="313"/>
      <c r="Q879" s="313"/>
      <c r="R879" s="313">
        <v>7.5</v>
      </c>
      <c r="S879" s="313">
        <v>0</v>
      </c>
      <c r="T879" s="313">
        <v>94.6</v>
      </c>
      <c r="U879" s="313"/>
      <c r="V879" s="313"/>
      <c r="W879" s="313"/>
      <c r="X879" s="313">
        <v>0</v>
      </c>
      <c r="Y879" s="313">
        <v>500000000</v>
      </c>
      <c r="Z879" s="313"/>
      <c r="AA879" s="313" t="s">
        <v>1030</v>
      </c>
    </row>
    <row r="880" spans="1:27" ht="15" customHeight="1">
      <c r="A880" s="313" t="s">
        <v>244</v>
      </c>
      <c r="B880" s="313" t="s">
        <v>314</v>
      </c>
      <c r="C880" s="313" t="s">
        <v>7</v>
      </c>
      <c r="D880" s="313" t="s">
        <v>417</v>
      </c>
      <c r="E880" s="313" t="s">
        <v>13</v>
      </c>
      <c r="F880" s="313" t="s">
        <v>11</v>
      </c>
      <c r="G880" s="313"/>
      <c r="H880" s="313"/>
      <c r="I880" s="313"/>
      <c r="J880" s="313"/>
      <c r="K880" s="313"/>
      <c r="L880" s="313"/>
      <c r="M880" s="313"/>
      <c r="N880" s="313"/>
      <c r="O880" s="313"/>
      <c r="P880" s="313"/>
      <c r="Q880" s="313"/>
      <c r="R880" s="313">
        <v>58.1</v>
      </c>
      <c r="S880" s="313">
        <v>0</v>
      </c>
      <c r="T880" s="313">
        <v>94.6</v>
      </c>
      <c r="U880" s="313"/>
      <c r="V880" s="313"/>
      <c r="W880" s="313"/>
      <c r="X880" s="313">
        <v>0</v>
      </c>
      <c r="Y880" s="313">
        <v>500000000</v>
      </c>
      <c r="Z880" s="313"/>
      <c r="AA880" s="313" t="s">
        <v>1030</v>
      </c>
    </row>
    <row r="881" spans="1:27" ht="15" customHeight="1">
      <c r="A881" s="313" t="s">
        <v>244</v>
      </c>
      <c r="B881" s="313" t="s">
        <v>315</v>
      </c>
      <c r="C881" s="313" t="s">
        <v>7</v>
      </c>
      <c r="D881" s="313" t="s">
        <v>417</v>
      </c>
      <c r="E881" s="313" t="s">
        <v>13</v>
      </c>
      <c r="F881" s="313" t="s">
        <v>11</v>
      </c>
      <c r="G881" s="313"/>
      <c r="H881" s="313"/>
      <c r="I881" s="313"/>
      <c r="J881" s="313"/>
      <c r="K881" s="313"/>
      <c r="L881" s="313"/>
      <c r="M881" s="313"/>
      <c r="N881" s="313"/>
      <c r="O881" s="313"/>
      <c r="P881" s="313"/>
      <c r="Q881" s="313"/>
      <c r="R881" s="313">
        <v>58.1</v>
      </c>
      <c r="S881" s="313">
        <v>0</v>
      </c>
      <c r="T881" s="313">
        <v>94.6</v>
      </c>
      <c r="U881" s="313"/>
      <c r="V881" s="313"/>
      <c r="W881" s="313"/>
      <c r="X881" s="313">
        <v>0</v>
      </c>
      <c r="Y881" s="313">
        <v>500000000</v>
      </c>
      <c r="Z881" s="313"/>
      <c r="AA881" s="313" t="s">
        <v>1030</v>
      </c>
    </row>
    <row r="882" spans="1:27" ht="15" customHeight="1">
      <c r="A882" s="313" t="s">
        <v>244</v>
      </c>
      <c r="B882" s="313" t="s">
        <v>317</v>
      </c>
      <c r="C882" s="313" t="s">
        <v>7</v>
      </c>
      <c r="D882" s="313" t="s">
        <v>417</v>
      </c>
      <c r="E882" s="313" t="s">
        <v>13</v>
      </c>
      <c r="F882" s="313" t="s">
        <v>11</v>
      </c>
      <c r="G882" s="313"/>
      <c r="H882" s="313"/>
      <c r="I882" s="313"/>
      <c r="J882" s="313"/>
      <c r="K882" s="313"/>
      <c r="L882" s="313"/>
      <c r="M882" s="313"/>
      <c r="N882" s="313"/>
      <c r="O882" s="313"/>
      <c r="P882" s="313"/>
      <c r="Q882" s="313"/>
      <c r="R882" s="313">
        <v>1.5</v>
      </c>
      <c r="S882" s="313">
        <v>0</v>
      </c>
      <c r="T882" s="313">
        <v>94.6</v>
      </c>
      <c r="U882" s="313"/>
      <c r="V882" s="313"/>
      <c r="W882" s="313"/>
      <c r="X882" s="313">
        <v>0</v>
      </c>
      <c r="Y882" s="313">
        <v>500000000</v>
      </c>
      <c r="Z882" s="313"/>
      <c r="AA882" s="313" t="s">
        <v>1030</v>
      </c>
    </row>
    <row r="883" spans="1:27" ht="15" customHeight="1">
      <c r="A883" s="313" t="s">
        <v>244</v>
      </c>
      <c r="B883" s="313" t="s">
        <v>318</v>
      </c>
      <c r="C883" s="313" t="s">
        <v>7</v>
      </c>
      <c r="D883" s="313" t="s">
        <v>417</v>
      </c>
      <c r="E883" s="313" t="s">
        <v>13</v>
      </c>
      <c r="F883" s="313" t="s">
        <v>11</v>
      </c>
      <c r="G883" s="313"/>
      <c r="H883" s="313"/>
      <c r="I883" s="313"/>
      <c r="J883" s="313"/>
      <c r="K883" s="313"/>
      <c r="L883" s="313"/>
      <c r="M883" s="313"/>
      <c r="N883" s="313"/>
      <c r="O883" s="313"/>
      <c r="P883" s="313"/>
      <c r="Q883" s="313"/>
      <c r="R883" s="313">
        <v>1.5</v>
      </c>
      <c r="S883" s="313">
        <v>0</v>
      </c>
      <c r="T883" s="313">
        <v>94.6</v>
      </c>
      <c r="U883" s="313"/>
      <c r="V883" s="313"/>
      <c r="W883" s="313"/>
      <c r="X883" s="313">
        <v>0</v>
      </c>
      <c r="Y883" s="313">
        <v>500000000</v>
      </c>
      <c r="Z883" s="313"/>
      <c r="AA883" s="313" t="s">
        <v>1030</v>
      </c>
    </row>
    <row r="884" spans="1:27" ht="15" customHeight="1">
      <c r="A884" s="313" t="s">
        <v>244</v>
      </c>
      <c r="B884" s="313" t="s">
        <v>305</v>
      </c>
      <c r="C884" s="313" t="s">
        <v>7</v>
      </c>
      <c r="D884" s="313" t="s">
        <v>417</v>
      </c>
      <c r="E884" s="313" t="s">
        <v>13</v>
      </c>
      <c r="F884" s="313" t="s">
        <v>11</v>
      </c>
      <c r="G884" s="313"/>
      <c r="H884" s="313"/>
      <c r="I884" s="313"/>
      <c r="J884" s="313"/>
      <c r="K884" s="313"/>
      <c r="L884" s="313"/>
      <c r="M884" s="313"/>
      <c r="N884" s="313"/>
      <c r="O884" s="313"/>
      <c r="P884" s="313"/>
      <c r="Q884" s="313"/>
      <c r="R884" s="313">
        <v>33.5</v>
      </c>
      <c r="S884" s="313">
        <v>0</v>
      </c>
      <c r="T884" s="313">
        <v>94.6</v>
      </c>
      <c r="U884" s="313"/>
      <c r="V884" s="313"/>
      <c r="W884" s="313"/>
      <c r="X884" s="313">
        <v>0</v>
      </c>
      <c r="Y884" s="313">
        <v>500000000</v>
      </c>
      <c r="Z884" s="313"/>
      <c r="AA884" s="313" t="s">
        <v>1030</v>
      </c>
    </row>
    <row r="885" spans="1:27" ht="15" customHeight="1">
      <c r="A885" s="313" t="s">
        <v>244</v>
      </c>
      <c r="B885" s="313" t="s">
        <v>316</v>
      </c>
      <c r="C885" s="313" t="s">
        <v>7</v>
      </c>
      <c r="D885" s="313" t="s">
        <v>417</v>
      </c>
      <c r="E885" s="313" t="s">
        <v>13</v>
      </c>
      <c r="F885" s="313" t="s">
        <v>11</v>
      </c>
      <c r="G885" s="313"/>
      <c r="H885" s="313"/>
      <c r="I885" s="313"/>
      <c r="J885" s="313"/>
      <c r="K885" s="313"/>
      <c r="L885" s="313"/>
      <c r="M885" s="313"/>
      <c r="N885" s="313"/>
      <c r="O885" s="313"/>
      <c r="P885" s="313"/>
      <c r="Q885" s="313"/>
      <c r="R885" s="313">
        <v>3</v>
      </c>
      <c r="S885" s="313">
        <v>0</v>
      </c>
      <c r="T885" s="313">
        <v>94.6</v>
      </c>
      <c r="U885" s="313"/>
      <c r="V885" s="313"/>
      <c r="W885" s="313"/>
      <c r="X885" s="313">
        <v>0</v>
      </c>
      <c r="Y885" s="313">
        <v>500000000</v>
      </c>
      <c r="Z885" s="313"/>
      <c r="AA885" s="313" t="s">
        <v>1030</v>
      </c>
    </row>
    <row r="886" spans="1:27" ht="15" customHeight="1">
      <c r="A886" s="313" t="s">
        <v>246</v>
      </c>
      <c r="B886" s="313" t="s">
        <v>308</v>
      </c>
      <c r="C886" s="313" t="s">
        <v>7</v>
      </c>
      <c r="D886" s="313" t="s">
        <v>417</v>
      </c>
      <c r="E886" s="313" t="s">
        <v>13</v>
      </c>
      <c r="F886" s="313" t="s">
        <v>11</v>
      </c>
      <c r="G886" s="313"/>
      <c r="H886" s="313"/>
      <c r="I886" s="313"/>
      <c r="J886" s="313"/>
      <c r="K886" s="313"/>
      <c r="L886" s="313"/>
      <c r="M886" s="313"/>
      <c r="N886" s="313"/>
      <c r="O886" s="313"/>
      <c r="P886" s="313"/>
      <c r="Q886" s="313"/>
      <c r="R886" s="313">
        <v>4.9800000000000004</v>
      </c>
      <c r="S886" s="313">
        <v>0</v>
      </c>
      <c r="T886" s="313">
        <v>24.7</v>
      </c>
      <c r="U886" s="313"/>
      <c r="V886" s="313"/>
      <c r="W886" s="313"/>
      <c r="X886" s="313">
        <v>0</v>
      </c>
      <c r="Y886" s="313">
        <v>500000000</v>
      </c>
      <c r="Z886" s="313"/>
      <c r="AA886" s="313" t="s">
        <v>1030</v>
      </c>
    </row>
    <row r="887" spans="1:27" ht="15" customHeight="1">
      <c r="A887" s="313" t="s">
        <v>246</v>
      </c>
      <c r="B887" s="313" t="s">
        <v>309</v>
      </c>
      <c r="C887" s="313" t="s">
        <v>7</v>
      </c>
      <c r="D887" s="313" t="s">
        <v>417</v>
      </c>
      <c r="E887" s="313" t="s">
        <v>13</v>
      </c>
      <c r="F887" s="313" t="s">
        <v>11</v>
      </c>
      <c r="G887" s="313"/>
      <c r="H887" s="313"/>
      <c r="I887" s="313"/>
      <c r="J887" s="313"/>
      <c r="K887" s="313"/>
      <c r="L887" s="313"/>
      <c r="M887" s="313"/>
      <c r="N887" s="313"/>
      <c r="O887" s="313"/>
      <c r="P887" s="313"/>
      <c r="Q887" s="313"/>
      <c r="R887" s="313">
        <v>5.16</v>
      </c>
      <c r="S887" s="313">
        <v>0</v>
      </c>
      <c r="T887" s="313">
        <v>24.7</v>
      </c>
      <c r="U887" s="313"/>
      <c r="V887" s="313"/>
      <c r="W887" s="313"/>
      <c r="X887" s="313">
        <v>0</v>
      </c>
      <c r="Y887" s="313">
        <v>500000000</v>
      </c>
      <c r="Z887" s="313"/>
      <c r="AA887" s="313" t="s">
        <v>1030</v>
      </c>
    </row>
    <row r="888" spans="1:27" ht="15" customHeight="1">
      <c r="A888" s="313" t="s">
        <v>246</v>
      </c>
      <c r="B888" s="313" t="s">
        <v>310</v>
      </c>
      <c r="C888" s="313" t="s">
        <v>7</v>
      </c>
      <c r="D888" s="313" t="s">
        <v>417</v>
      </c>
      <c r="E888" s="313" t="s">
        <v>13</v>
      </c>
      <c r="F888" s="313" t="s">
        <v>11</v>
      </c>
      <c r="G888" s="313"/>
      <c r="H888" s="313"/>
      <c r="I888" s="313"/>
      <c r="J888" s="313"/>
      <c r="K888" s="313"/>
      <c r="L888" s="313"/>
      <c r="M888" s="313"/>
      <c r="N888" s="313"/>
      <c r="O888" s="313"/>
      <c r="P888" s="313"/>
      <c r="Q888" s="313"/>
      <c r="R888" s="313">
        <v>5.07</v>
      </c>
      <c r="S888" s="313">
        <v>0</v>
      </c>
      <c r="T888" s="313">
        <v>24.7</v>
      </c>
      <c r="U888" s="313"/>
      <c r="V888" s="313"/>
      <c r="W888" s="313"/>
      <c r="X888" s="313">
        <v>0</v>
      </c>
      <c r="Y888" s="313">
        <v>500000000</v>
      </c>
      <c r="Z888" s="313"/>
      <c r="AA888" s="313" t="s">
        <v>1030</v>
      </c>
    </row>
    <row r="889" spans="1:27" ht="15" customHeight="1">
      <c r="A889" s="313" t="s">
        <v>246</v>
      </c>
      <c r="B889" s="313" t="s">
        <v>311</v>
      </c>
      <c r="C889" s="313" t="s">
        <v>7</v>
      </c>
      <c r="D889" s="313" t="s">
        <v>417</v>
      </c>
      <c r="E889" s="313" t="s">
        <v>13</v>
      </c>
      <c r="F889" s="313" t="s">
        <v>11</v>
      </c>
      <c r="G889" s="313"/>
      <c r="H889" s="313"/>
      <c r="I889" s="313"/>
      <c r="J889" s="313"/>
      <c r="K889" s="313"/>
      <c r="L889" s="313"/>
      <c r="M889" s="313"/>
      <c r="N889" s="313"/>
      <c r="O889" s="313"/>
      <c r="P889" s="313"/>
      <c r="Q889" s="313"/>
      <c r="R889" s="313">
        <v>4.87</v>
      </c>
      <c r="S889" s="313">
        <v>0</v>
      </c>
      <c r="T889" s="313">
        <v>24.7</v>
      </c>
      <c r="U889" s="313"/>
      <c r="V889" s="313"/>
      <c r="W889" s="313"/>
      <c r="X889" s="313">
        <v>0</v>
      </c>
      <c r="Y889" s="313">
        <v>500000000</v>
      </c>
      <c r="Z889" s="313"/>
      <c r="AA889" s="313" t="s">
        <v>1030</v>
      </c>
    </row>
    <row r="890" spans="1:27" ht="15" customHeight="1">
      <c r="A890" s="313" t="s">
        <v>246</v>
      </c>
      <c r="B890" s="313" t="s">
        <v>314</v>
      </c>
      <c r="C890" s="313" t="s">
        <v>7</v>
      </c>
      <c r="D890" s="313" t="s">
        <v>417</v>
      </c>
      <c r="E890" s="313" t="s">
        <v>13</v>
      </c>
      <c r="F890" s="313" t="s">
        <v>11</v>
      </c>
      <c r="G890" s="313"/>
      <c r="H890" s="313"/>
      <c r="I890" s="313"/>
      <c r="J890" s="313"/>
      <c r="K890" s="313"/>
      <c r="L890" s="313"/>
      <c r="M890" s="313"/>
      <c r="N890" s="313"/>
      <c r="O890" s="313"/>
      <c r="P890" s="313"/>
      <c r="Q890" s="313"/>
      <c r="R890" s="313">
        <v>1.89</v>
      </c>
      <c r="S890" s="313">
        <v>0</v>
      </c>
      <c r="T890" s="313">
        <v>24.7</v>
      </c>
      <c r="U890" s="313"/>
      <c r="V890" s="313"/>
      <c r="W890" s="313"/>
      <c r="X890" s="313">
        <v>0</v>
      </c>
      <c r="Y890" s="313">
        <v>500000000</v>
      </c>
      <c r="Z890" s="313"/>
      <c r="AA890" s="313" t="s">
        <v>1030</v>
      </c>
    </row>
    <row r="891" spans="1:27" ht="15" customHeight="1">
      <c r="A891" s="313" t="s">
        <v>246</v>
      </c>
      <c r="B891" s="313" t="s">
        <v>313</v>
      </c>
      <c r="C891" s="313" t="s">
        <v>7</v>
      </c>
      <c r="D891" s="313" t="s">
        <v>417</v>
      </c>
      <c r="E891" s="313" t="s">
        <v>13</v>
      </c>
      <c r="F891" s="313" t="s">
        <v>11</v>
      </c>
      <c r="G891" s="313"/>
      <c r="H891" s="313"/>
      <c r="I891" s="313"/>
      <c r="J891" s="313"/>
      <c r="K891" s="313"/>
      <c r="L891" s="313"/>
      <c r="M891" s="313"/>
      <c r="N891" s="313"/>
      <c r="O891" s="313"/>
      <c r="P891" s="313"/>
      <c r="Q891" s="313"/>
      <c r="R891" s="313">
        <v>3.24</v>
      </c>
      <c r="S891" s="313">
        <v>0</v>
      </c>
      <c r="T891" s="313">
        <v>24.7</v>
      </c>
      <c r="U891" s="313"/>
      <c r="V891" s="313"/>
      <c r="W891" s="313"/>
      <c r="X891" s="313">
        <v>0</v>
      </c>
      <c r="Y891" s="313">
        <v>500000000</v>
      </c>
      <c r="Z891" s="313"/>
      <c r="AA891" s="313" t="s">
        <v>1030</v>
      </c>
    </row>
    <row r="892" spans="1:27" ht="15" customHeight="1">
      <c r="A892" s="313" t="s">
        <v>246</v>
      </c>
      <c r="B892" s="313" t="s">
        <v>312</v>
      </c>
      <c r="C892" s="313" t="s">
        <v>7</v>
      </c>
      <c r="D892" s="313" t="s">
        <v>417</v>
      </c>
      <c r="E892" s="313" t="s">
        <v>13</v>
      </c>
      <c r="F892" s="313" t="s">
        <v>11</v>
      </c>
      <c r="G892" s="313"/>
      <c r="H892" s="313"/>
      <c r="I892" s="313"/>
      <c r="J892" s="313"/>
      <c r="K892" s="313"/>
      <c r="L892" s="313"/>
      <c r="M892" s="313"/>
      <c r="N892" s="313"/>
      <c r="O892" s="313"/>
      <c r="P892" s="313"/>
      <c r="Q892" s="313"/>
      <c r="R892" s="313">
        <v>4.5999999999999996</v>
      </c>
      <c r="S892" s="313">
        <v>0</v>
      </c>
      <c r="T892" s="313">
        <v>24.7</v>
      </c>
      <c r="U892" s="313"/>
      <c r="V892" s="313"/>
      <c r="W892" s="313"/>
      <c r="X892" s="313">
        <v>0</v>
      </c>
      <c r="Y892" s="313">
        <v>500000000</v>
      </c>
      <c r="Z892" s="313"/>
      <c r="AA892" s="313" t="s">
        <v>1030</v>
      </c>
    </row>
    <row r="893" spans="1:27" ht="15" customHeight="1">
      <c r="A893" s="313" t="s">
        <v>246</v>
      </c>
      <c r="B893" s="313" t="s">
        <v>315</v>
      </c>
      <c r="C893" s="313" t="s">
        <v>7</v>
      </c>
      <c r="D893" s="313" t="s">
        <v>417</v>
      </c>
      <c r="E893" s="313" t="s">
        <v>13</v>
      </c>
      <c r="F893" s="313" t="s">
        <v>11</v>
      </c>
      <c r="G893" s="313"/>
      <c r="H893" s="313"/>
      <c r="I893" s="313"/>
      <c r="J893" s="313"/>
      <c r="K893" s="313"/>
      <c r="L893" s="313"/>
      <c r="M893" s="313"/>
      <c r="N893" s="313"/>
      <c r="O893" s="313"/>
      <c r="P893" s="313"/>
      <c r="Q893" s="313"/>
      <c r="R893" s="313">
        <v>1.89</v>
      </c>
      <c r="S893" s="313">
        <v>0</v>
      </c>
      <c r="T893" s="313">
        <v>24.7</v>
      </c>
      <c r="U893" s="313"/>
      <c r="V893" s="313"/>
      <c r="W893" s="313"/>
      <c r="X893" s="313">
        <v>0</v>
      </c>
      <c r="Y893" s="313">
        <v>500000000</v>
      </c>
      <c r="Z893" s="313"/>
      <c r="AA893" s="313" t="s">
        <v>1030</v>
      </c>
    </row>
    <row r="894" spans="1:27" ht="15" customHeight="1">
      <c r="A894" s="313" t="s">
        <v>246</v>
      </c>
      <c r="B894" s="313" t="s">
        <v>317</v>
      </c>
      <c r="C894" s="313" t="s">
        <v>7</v>
      </c>
      <c r="D894" s="313" t="s">
        <v>417</v>
      </c>
      <c r="E894" s="313" t="s">
        <v>13</v>
      </c>
      <c r="F894" s="313" t="s">
        <v>11</v>
      </c>
      <c r="G894" s="313"/>
      <c r="H894" s="313"/>
      <c r="I894" s="313"/>
      <c r="J894" s="313"/>
      <c r="K894" s="313"/>
      <c r="L894" s="313"/>
      <c r="M894" s="313"/>
      <c r="N894" s="313"/>
      <c r="O894" s="313"/>
      <c r="P894" s="313"/>
      <c r="Q894" s="313"/>
      <c r="R894" s="313">
        <v>0.68</v>
      </c>
      <c r="S894" s="313">
        <v>0</v>
      </c>
      <c r="T894" s="313">
        <v>24.7</v>
      </c>
      <c r="U894" s="313"/>
      <c r="V894" s="313"/>
      <c r="W894" s="313"/>
      <c r="X894" s="313">
        <v>0</v>
      </c>
      <c r="Y894" s="313">
        <v>500000000</v>
      </c>
      <c r="Z894" s="313"/>
      <c r="AA894" s="313" t="s">
        <v>1030</v>
      </c>
    </row>
    <row r="895" spans="1:27" ht="15" customHeight="1">
      <c r="A895" s="313" t="s">
        <v>246</v>
      </c>
      <c r="B895" s="313" t="s">
        <v>318</v>
      </c>
      <c r="C895" s="313" t="s">
        <v>7</v>
      </c>
      <c r="D895" s="313" t="s">
        <v>417</v>
      </c>
      <c r="E895" s="313" t="s">
        <v>13</v>
      </c>
      <c r="F895" s="313" t="s">
        <v>11</v>
      </c>
      <c r="G895" s="313"/>
      <c r="H895" s="313"/>
      <c r="I895" s="313"/>
      <c r="J895" s="313"/>
      <c r="K895" s="313"/>
      <c r="L895" s="313"/>
      <c r="M895" s="313"/>
      <c r="N895" s="313"/>
      <c r="O895" s="313"/>
      <c r="P895" s="313"/>
      <c r="Q895" s="313"/>
      <c r="R895" s="313">
        <v>0.67</v>
      </c>
      <c r="S895" s="313">
        <v>0</v>
      </c>
      <c r="T895" s="313">
        <v>24.7</v>
      </c>
      <c r="U895" s="313"/>
      <c r="V895" s="313"/>
      <c r="W895" s="313"/>
      <c r="X895" s="313">
        <v>0</v>
      </c>
      <c r="Y895" s="313">
        <v>500000000</v>
      </c>
      <c r="Z895" s="313"/>
      <c r="AA895" s="313" t="s">
        <v>1030</v>
      </c>
    </row>
    <row r="896" spans="1:27" ht="15" customHeight="1">
      <c r="A896" s="313" t="s">
        <v>246</v>
      </c>
      <c r="B896" s="313" t="s">
        <v>328</v>
      </c>
      <c r="C896" s="313" t="s">
        <v>7</v>
      </c>
      <c r="D896" s="313" t="s">
        <v>417</v>
      </c>
      <c r="E896" s="313" t="s">
        <v>13</v>
      </c>
      <c r="F896" s="313" t="s">
        <v>11</v>
      </c>
      <c r="G896" s="313"/>
      <c r="H896" s="313"/>
      <c r="I896" s="313"/>
      <c r="J896" s="313"/>
      <c r="K896" s="313"/>
      <c r="L896" s="313"/>
      <c r="M896" s="313"/>
      <c r="N896" s="313"/>
      <c r="O896" s="313"/>
      <c r="P896" s="313"/>
      <c r="Q896" s="313"/>
      <c r="R896" s="313">
        <v>1.36</v>
      </c>
      <c r="S896" s="313">
        <v>0</v>
      </c>
      <c r="T896" s="313">
        <v>24.7</v>
      </c>
      <c r="U896" s="313"/>
      <c r="V896" s="313"/>
      <c r="W896" s="313"/>
      <c r="X896" s="313">
        <v>0</v>
      </c>
      <c r="Y896" s="313">
        <v>500000000</v>
      </c>
      <c r="Z896" s="313"/>
      <c r="AA896" s="313" t="s">
        <v>1030</v>
      </c>
    </row>
    <row r="897" spans="1:27" ht="15" customHeight="1">
      <c r="A897" s="313" t="s">
        <v>246</v>
      </c>
      <c r="B897" s="313" t="s">
        <v>307</v>
      </c>
      <c r="C897" s="313" t="s">
        <v>7</v>
      </c>
      <c r="D897" s="313" t="s">
        <v>417</v>
      </c>
      <c r="E897" s="313" t="s">
        <v>13</v>
      </c>
      <c r="F897" s="313" t="s">
        <v>11</v>
      </c>
      <c r="G897" s="313"/>
      <c r="H897" s="313"/>
      <c r="I897" s="313"/>
      <c r="J897" s="313"/>
      <c r="K897" s="313"/>
      <c r="L897" s="313"/>
      <c r="M897" s="313"/>
      <c r="N897" s="313"/>
      <c r="O897" s="313"/>
      <c r="P897" s="313"/>
      <c r="Q897" s="313"/>
      <c r="R897" s="313">
        <v>20.100000000000001</v>
      </c>
      <c r="S897" s="313">
        <v>0</v>
      </c>
      <c r="T897" s="313">
        <v>24.7</v>
      </c>
      <c r="U897" s="313"/>
      <c r="V897" s="313"/>
      <c r="W897" s="313"/>
      <c r="X897" s="313">
        <v>0</v>
      </c>
      <c r="Y897" s="313">
        <v>500000000</v>
      </c>
      <c r="Z897" s="313"/>
      <c r="AA897" s="313" t="s">
        <v>1030</v>
      </c>
    </row>
    <row r="898" spans="1:27" ht="15" customHeight="1">
      <c r="A898" s="313" t="s">
        <v>246</v>
      </c>
      <c r="B898" s="313" t="s">
        <v>305</v>
      </c>
      <c r="C898" s="313" t="s">
        <v>7</v>
      </c>
      <c r="D898" s="313" t="s">
        <v>417</v>
      </c>
      <c r="E898" s="313" t="s">
        <v>13</v>
      </c>
      <c r="F898" s="313" t="s">
        <v>11</v>
      </c>
      <c r="G898" s="313"/>
      <c r="H898" s="313"/>
      <c r="I898" s="313"/>
      <c r="J898" s="313"/>
      <c r="K898" s="313"/>
      <c r="L898" s="313"/>
      <c r="M898" s="313"/>
      <c r="N898" s="313"/>
      <c r="O898" s="313"/>
      <c r="P898" s="313"/>
      <c r="Q898" s="313"/>
      <c r="R898" s="313">
        <v>20.100000000000001</v>
      </c>
      <c r="S898" s="313">
        <v>0</v>
      </c>
      <c r="T898" s="313">
        <v>24.7</v>
      </c>
      <c r="U898" s="313"/>
      <c r="V898" s="313"/>
      <c r="W898" s="313"/>
      <c r="X898" s="313">
        <v>0</v>
      </c>
      <c r="Y898" s="313">
        <v>500000000</v>
      </c>
      <c r="Z898" s="313"/>
      <c r="AA898" s="313" t="s">
        <v>1030</v>
      </c>
    </row>
    <row r="899" spans="1:27" ht="15" customHeight="1">
      <c r="A899" s="313" t="s">
        <v>246</v>
      </c>
      <c r="B899" s="313" t="s">
        <v>316</v>
      </c>
      <c r="C899" s="313" t="s">
        <v>7</v>
      </c>
      <c r="D899" s="313" t="s">
        <v>417</v>
      </c>
      <c r="E899" s="313" t="s">
        <v>13</v>
      </c>
      <c r="F899" s="313" t="s">
        <v>11</v>
      </c>
      <c r="G899" s="313"/>
      <c r="H899" s="313"/>
      <c r="I899" s="313"/>
      <c r="J899" s="313"/>
      <c r="K899" s="313"/>
      <c r="L899" s="313"/>
      <c r="M899" s="313"/>
      <c r="N899" s="313"/>
      <c r="O899" s="313"/>
      <c r="P899" s="313"/>
      <c r="Q899" s="313"/>
      <c r="R899" s="313">
        <v>1.35</v>
      </c>
      <c r="S899" s="313">
        <v>0</v>
      </c>
      <c r="T899" s="313">
        <v>24.7</v>
      </c>
      <c r="U899" s="313"/>
      <c r="V899" s="313"/>
      <c r="W899" s="313"/>
      <c r="X899" s="313">
        <v>0</v>
      </c>
      <c r="Y899" s="313">
        <v>500000000</v>
      </c>
      <c r="Z899" s="313"/>
      <c r="AA899" s="313" t="s">
        <v>1030</v>
      </c>
    </row>
    <row r="900" spans="1:27" ht="15" customHeight="1">
      <c r="A900" s="313" t="s">
        <v>246</v>
      </c>
      <c r="B900" s="313" t="s">
        <v>326</v>
      </c>
      <c r="C900" s="313" t="s">
        <v>7</v>
      </c>
      <c r="D900" s="313" t="s">
        <v>417</v>
      </c>
      <c r="E900" s="313" t="s">
        <v>13</v>
      </c>
      <c r="F900" s="313" t="s">
        <v>11</v>
      </c>
      <c r="G900" s="313"/>
      <c r="H900" s="313"/>
      <c r="I900" s="313"/>
      <c r="J900" s="313"/>
      <c r="K900" s="313"/>
      <c r="L900" s="313"/>
      <c r="M900" s="313"/>
      <c r="N900" s="313"/>
      <c r="O900" s="313"/>
      <c r="P900" s="313"/>
      <c r="Q900" s="313"/>
      <c r="R900" s="313">
        <v>1.36</v>
      </c>
      <c r="S900" s="313">
        <v>0</v>
      </c>
      <c r="T900" s="313">
        <v>24.7</v>
      </c>
      <c r="U900" s="313"/>
      <c r="V900" s="313"/>
      <c r="W900" s="313"/>
      <c r="X900" s="313">
        <v>0</v>
      </c>
      <c r="Y900" s="313">
        <v>500000000</v>
      </c>
      <c r="Z900" s="313"/>
      <c r="AA900" s="313" t="s">
        <v>1030</v>
      </c>
    </row>
    <row r="901" spans="1:27" ht="15" customHeight="1">
      <c r="A901" s="313" t="s">
        <v>247</v>
      </c>
      <c r="B901" s="313" t="s">
        <v>305</v>
      </c>
      <c r="C901" s="313" t="s">
        <v>7</v>
      </c>
      <c r="D901" s="313" t="s">
        <v>417</v>
      </c>
      <c r="E901" s="313" t="s">
        <v>13</v>
      </c>
      <c r="F901" s="313" t="s">
        <v>11</v>
      </c>
      <c r="G901" s="313"/>
      <c r="H901" s="313"/>
      <c r="I901" s="313"/>
      <c r="J901" s="313"/>
      <c r="K901" s="313"/>
      <c r="L901" s="313"/>
      <c r="M901" s="313"/>
      <c r="N901" s="313"/>
      <c r="O901" s="313"/>
      <c r="P901" s="313"/>
      <c r="Q901" s="313"/>
      <c r="R901" s="313">
        <v>15.5</v>
      </c>
      <c r="S901" s="313">
        <v>0</v>
      </c>
      <c r="T901" s="313">
        <v>1180</v>
      </c>
      <c r="U901" s="313"/>
      <c r="V901" s="313"/>
      <c r="W901" s="313"/>
      <c r="X901" s="313">
        <v>0</v>
      </c>
      <c r="Y901" s="313">
        <v>500000000</v>
      </c>
      <c r="Z901" s="313"/>
      <c r="AA901" s="313" t="s">
        <v>1030</v>
      </c>
    </row>
    <row r="902" spans="1:27" ht="15" customHeight="1">
      <c r="A902" s="313" t="s">
        <v>247</v>
      </c>
      <c r="B902" s="313" t="s">
        <v>332</v>
      </c>
      <c r="C902" s="313" t="s">
        <v>7</v>
      </c>
      <c r="D902" s="313" t="s">
        <v>417</v>
      </c>
      <c r="E902" s="313" t="s">
        <v>13</v>
      </c>
      <c r="F902" s="313" t="s">
        <v>11</v>
      </c>
      <c r="G902" s="313"/>
      <c r="H902" s="313"/>
      <c r="I902" s="313"/>
      <c r="J902" s="313"/>
      <c r="K902" s="313"/>
      <c r="L902" s="313"/>
      <c r="M902" s="313"/>
      <c r="N902" s="313"/>
      <c r="O902" s="313"/>
      <c r="P902" s="313"/>
      <c r="Q902" s="313"/>
      <c r="R902" s="313">
        <v>33.799999999999997</v>
      </c>
      <c r="S902" s="313"/>
      <c r="T902" s="313"/>
      <c r="U902" s="313"/>
      <c r="V902" s="313"/>
      <c r="W902" s="313"/>
      <c r="X902" s="313">
        <v>0</v>
      </c>
      <c r="Y902" s="313">
        <v>500000000</v>
      </c>
      <c r="Z902" s="313"/>
      <c r="AA902" s="313" t="s">
        <v>1029</v>
      </c>
    </row>
    <row r="903" spans="1:27" ht="15" customHeight="1">
      <c r="A903" s="313" t="s">
        <v>247</v>
      </c>
      <c r="B903" s="313" t="s">
        <v>307</v>
      </c>
      <c r="C903" s="313" t="s">
        <v>7</v>
      </c>
      <c r="D903" s="313" t="s">
        <v>417</v>
      </c>
      <c r="E903" s="313" t="s">
        <v>13</v>
      </c>
      <c r="F903" s="313" t="s">
        <v>11</v>
      </c>
      <c r="G903" s="313"/>
      <c r="H903" s="313"/>
      <c r="I903" s="313"/>
      <c r="J903" s="313"/>
      <c r="K903" s="313"/>
      <c r="L903" s="313"/>
      <c r="M903" s="313"/>
      <c r="N903" s="313"/>
      <c r="O903" s="313"/>
      <c r="P903" s="313"/>
      <c r="Q903" s="313"/>
      <c r="R903" s="313">
        <v>15.5</v>
      </c>
      <c r="S903" s="313">
        <v>0</v>
      </c>
      <c r="T903" s="313">
        <v>350</v>
      </c>
      <c r="U903" s="313"/>
      <c r="V903" s="313"/>
      <c r="W903" s="313"/>
      <c r="X903" s="313">
        <v>0</v>
      </c>
      <c r="Y903" s="313">
        <v>500000000</v>
      </c>
      <c r="Z903" s="313"/>
      <c r="AA903" s="313" t="s">
        <v>1030</v>
      </c>
    </row>
    <row r="904" spans="1:27" ht="15" customHeight="1">
      <c r="A904" s="313" t="s">
        <v>247</v>
      </c>
      <c r="B904" s="313" t="s">
        <v>308</v>
      </c>
      <c r="C904" s="313" t="s">
        <v>7</v>
      </c>
      <c r="D904" s="313" t="s">
        <v>417</v>
      </c>
      <c r="E904" s="313" t="s">
        <v>13</v>
      </c>
      <c r="F904" s="313" t="s">
        <v>11</v>
      </c>
      <c r="G904" s="313"/>
      <c r="H904" s="313"/>
      <c r="I904" s="313"/>
      <c r="J904" s="313"/>
      <c r="K904" s="313"/>
      <c r="L904" s="313"/>
      <c r="M904" s="313"/>
      <c r="N904" s="313"/>
      <c r="O904" s="313"/>
      <c r="P904" s="313"/>
      <c r="Q904" s="313"/>
      <c r="R904" s="313">
        <v>4.4800000000000004</v>
      </c>
      <c r="S904" s="313">
        <v>0</v>
      </c>
      <c r="T904" s="313">
        <v>350</v>
      </c>
      <c r="U904" s="313"/>
      <c r="V904" s="313"/>
      <c r="W904" s="313"/>
      <c r="X904" s="313">
        <v>0</v>
      </c>
      <c r="Y904" s="313">
        <v>500000000</v>
      </c>
      <c r="Z904" s="313"/>
      <c r="AA904" s="313" t="s">
        <v>1030</v>
      </c>
    </row>
    <row r="905" spans="1:27" ht="15" customHeight="1">
      <c r="A905" s="313" t="s">
        <v>247</v>
      </c>
      <c r="B905" s="313" t="s">
        <v>309</v>
      </c>
      <c r="C905" s="313" t="s">
        <v>7</v>
      </c>
      <c r="D905" s="313" t="s">
        <v>417</v>
      </c>
      <c r="E905" s="313" t="s">
        <v>13</v>
      </c>
      <c r="F905" s="313" t="s">
        <v>11</v>
      </c>
      <c r="G905" s="313"/>
      <c r="H905" s="313"/>
      <c r="I905" s="313"/>
      <c r="J905" s="313"/>
      <c r="K905" s="313"/>
      <c r="L905" s="313"/>
      <c r="M905" s="313"/>
      <c r="N905" s="313"/>
      <c r="O905" s="313"/>
      <c r="P905" s="313"/>
      <c r="Q905" s="313"/>
      <c r="R905" s="313">
        <v>4.3899999999999997</v>
      </c>
      <c r="S905" s="313">
        <v>0</v>
      </c>
      <c r="T905" s="313">
        <v>350</v>
      </c>
      <c r="U905" s="313"/>
      <c r="V905" s="313"/>
      <c r="W905" s="313"/>
      <c r="X905" s="313">
        <v>0</v>
      </c>
      <c r="Y905" s="313">
        <v>500000000</v>
      </c>
      <c r="Z905" s="313"/>
      <c r="AA905" s="313" t="s">
        <v>1030</v>
      </c>
    </row>
    <row r="906" spans="1:27" ht="15" customHeight="1">
      <c r="A906" s="313" t="s">
        <v>247</v>
      </c>
      <c r="B906" s="313" t="s">
        <v>310</v>
      </c>
      <c r="C906" s="313" t="s">
        <v>7</v>
      </c>
      <c r="D906" s="313" t="s">
        <v>417</v>
      </c>
      <c r="E906" s="313" t="s">
        <v>13</v>
      </c>
      <c r="F906" s="313" t="s">
        <v>11</v>
      </c>
      <c r="G906" s="313"/>
      <c r="H906" s="313"/>
      <c r="I906" s="313"/>
      <c r="J906" s="313"/>
      <c r="K906" s="313"/>
      <c r="L906" s="313"/>
      <c r="M906" s="313"/>
      <c r="N906" s="313"/>
      <c r="O906" s="313"/>
      <c r="P906" s="313"/>
      <c r="Q906" s="313"/>
      <c r="R906" s="313">
        <v>1.76</v>
      </c>
      <c r="S906" s="313">
        <v>0</v>
      </c>
      <c r="T906" s="313">
        <v>350</v>
      </c>
      <c r="U906" s="313"/>
      <c r="V906" s="313"/>
      <c r="W906" s="313"/>
      <c r="X906" s="313">
        <v>0</v>
      </c>
      <c r="Y906" s="313">
        <v>500000000</v>
      </c>
      <c r="Z906" s="313"/>
      <c r="AA906" s="313" t="s">
        <v>1030</v>
      </c>
    </row>
    <row r="907" spans="1:27" ht="15" customHeight="1">
      <c r="A907" s="313" t="s">
        <v>247</v>
      </c>
      <c r="B907" s="313" t="s">
        <v>311</v>
      </c>
      <c r="C907" s="313" t="s">
        <v>7</v>
      </c>
      <c r="D907" s="313" t="s">
        <v>417</v>
      </c>
      <c r="E907" s="313" t="s">
        <v>13</v>
      </c>
      <c r="F907" s="313" t="s">
        <v>11</v>
      </c>
      <c r="G907" s="313"/>
      <c r="H907" s="313"/>
      <c r="I907" s="313"/>
      <c r="J907" s="313"/>
      <c r="K907" s="313"/>
      <c r="L907" s="313"/>
      <c r="M907" s="313"/>
      <c r="N907" s="313"/>
      <c r="O907" s="313"/>
      <c r="P907" s="313"/>
      <c r="Q907" s="313"/>
      <c r="R907" s="313">
        <v>4.83</v>
      </c>
      <c r="S907" s="313">
        <v>0</v>
      </c>
      <c r="T907" s="313">
        <v>350</v>
      </c>
      <c r="U907" s="313"/>
      <c r="V907" s="313"/>
      <c r="W907" s="313"/>
      <c r="X907" s="313">
        <v>0</v>
      </c>
      <c r="Y907" s="313">
        <v>500000000</v>
      </c>
      <c r="Z907" s="313"/>
      <c r="AA907" s="313" t="s">
        <v>1030</v>
      </c>
    </row>
    <row r="908" spans="1:27" ht="15" customHeight="1">
      <c r="A908" s="313" t="s">
        <v>247</v>
      </c>
      <c r="B908" s="313" t="s">
        <v>314</v>
      </c>
      <c r="C908" s="313" t="s">
        <v>7</v>
      </c>
      <c r="D908" s="313" t="s">
        <v>417</v>
      </c>
      <c r="E908" s="313" t="s">
        <v>13</v>
      </c>
      <c r="F908" s="313" t="s">
        <v>11</v>
      </c>
      <c r="G908" s="313"/>
      <c r="H908" s="313"/>
      <c r="I908" s="313"/>
      <c r="J908" s="313"/>
      <c r="K908" s="313"/>
      <c r="L908" s="313"/>
      <c r="M908" s="313"/>
      <c r="N908" s="313"/>
      <c r="O908" s="313"/>
      <c r="P908" s="313"/>
      <c r="Q908" s="313"/>
      <c r="R908" s="313">
        <v>332</v>
      </c>
      <c r="S908" s="313">
        <v>0</v>
      </c>
      <c r="T908" s="313">
        <v>350</v>
      </c>
      <c r="U908" s="313"/>
      <c r="V908" s="313"/>
      <c r="W908" s="313"/>
      <c r="X908" s="313">
        <v>0</v>
      </c>
      <c r="Y908" s="313">
        <v>500000000</v>
      </c>
      <c r="Z908" s="313"/>
      <c r="AA908" s="313" t="s">
        <v>1030</v>
      </c>
    </row>
    <row r="909" spans="1:27" ht="15" customHeight="1">
      <c r="A909" s="313" t="s">
        <v>247</v>
      </c>
      <c r="B909" s="313" t="s">
        <v>313</v>
      </c>
      <c r="C909" s="313" t="s">
        <v>7</v>
      </c>
      <c r="D909" s="313" t="s">
        <v>417</v>
      </c>
      <c r="E909" s="313" t="s">
        <v>13</v>
      </c>
      <c r="F909" s="313" t="s">
        <v>11</v>
      </c>
      <c r="G909" s="313"/>
      <c r="H909" s="313"/>
      <c r="I909" s="313"/>
      <c r="J909" s="313"/>
      <c r="K909" s="313"/>
      <c r="L909" s="313"/>
      <c r="M909" s="313"/>
      <c r="N909" s="313"/>
      <c r="O909" s="313"/>
      <c r="P909" s="313"/>
      <c r="Q909" s="313"/>
      <c r="R909" s="313">
        <v>334</v>
      </c>
      <c r="S909" s="313">
        <v>0</v>
      </c>
      <c r="T909" s="313">
        <v>350</v>
      </c>
      <c r="U909" s="313"/>
      <c r="V909" s="313"/>
      <c r="W909" s="313"/>
      <c r="X909" s="313">
        <v>0</v>
      </c>
      <c r="Y909" s="313">
        <v>500000000</v>
      </c>
      <c r="Z909" s="313"/>
      <c r="AA909" s="313" t="s">
        <v>1030</v>
      </c>
    </row>
    <row r="910" spans="1:27" ht="15" customHeight="1">
      <c r="A910" s="313" t="s">
        <v>247</v>
      </c>
      <c r="B910" s="313" t="s">
        <v>312</v>
      </c>
      <c r="C910" s="313" t="s">
        <v>7</v>
      </c>
      <c r="D910" s="313" t="s">
        <v>417</v>
      </c>
      <c r="E910" s="313" t="s">
        <v>13</v>
      </c>
      <c r="F910" s="313" t="s">
        <v>11</v>
      </c>
      <c r="G910" s="313"/>
      <c r="H910" s="313"/>
      <c r="I910" s="313"/>
      <c r="J910" s="313"/>
      <c r="K910" s="313"/>
      <c r="L910" s="313"/>
      <c r="M910" s="313"/>
      <c r="N910" s="313"/>
      <c r="O910" s="313"/>
      <c r="P910" s="313"/>
      <c r="Q910" s="313"/>
      <c r="R910" s="313">
        <v>335</v>
      </c>
      <c r="S910" s="313">
        <v>0</v>
      </c>
      <c r="T910" s="313">
        <v>350</v>
      </c>
      <c r="U910" s="313"/>
      <c r="V910" s="313"/>
      <c r="W910" s="313"/>
      <c r="X910" s="313">
        <v>0</v>
      </c>
      <c r="Y910" s="313">
        <v>500000000</v>
      </c>
      <c r="Z910" s="313"/>
      <c r="AA910" s="313" t="s">
        <v>1030</v>
      </c>
    </row>
    <row r="911" spans="1:27" ht="15" customHeight="1">
      <c r="A911" s="313" t="s">
        <v>247</v>
      </c>
      <c r="B911" s="313" t="s">
        <v>315</v>
      </c>
      <c r="C911" s="313" t="s">
        <v>7</v>
      </c>
      <c r="D911" s="313" t="s">
        <v>417</v>
      </c>
      <c r="E911" s="313" t="s">
        <v>13</v>
      </c>
      <c r="F911" s="313" t="s">
        <v>11</v>
      </c>
      <c r="G911" s="313"/>
      <c r="H911" s="313"/>
      <c r="I911" s="313"/>
      <c r="J911" s="313"/>
      <c r="K911" s="313"/>
      <c r="L911" s="313"/>
      <c r="M911" s="313"/>
      <c r="N911" s="313"/>
      <c r="O911" s="313"/>
      <c r="P911" s="313"/>
      <c r="Q911" s="313"/>
      <c r="R911" s="313">
        <v>332</v>
      </c>
      <c r="S911" s="313">
        <v>0</v>
      </c>
      <c r="T911" s="313">
        <v>350</v>
      </c>
      <c r="U911" s="313"/>
      <c r="V911" s="313"/>
      <c r="W911" s="313"/>
      <c r="X911" s="313">
        <v>0</v>
      </c>
      <c r="Y911" s="313">
        <v>500000000</v>
      </c>
      <c r="Z911" s="313"/>
      <c r="AA911" s="313" t="s">
        <v>1030</v>
      </c>
    </row>
    <row r="912" spans="1:27" ht="15" customHeight="1">
      <c r="A912" s="313" t="s">
        <v>247</v>
      </c>
      <c r="B912" s="313" t="s">
        <v>317</v>
      </c>
      <c r="C912" s="313" t="s">
        <v>7</v>
      </c>
      <c r="D912" s="313" t="s">
        <v>417</v>
      </c>
      <c r="E912" s="313" t="s">
        <v>13</v>
      </c>
      <c r="F912" s="313" t="s">
        <v>11</v>
      </c>
      <c r="G912" s="313"/>
      <c r="H912" s="313"/>
      <c r="I912" s="313"/>
      <c r="J912" s="313"/>
      <c r="K912" s="313"/>
      <c r="L912" s="313"/>
      <c r="M912" s="313"/>
      <c r="N912" s="313"/>
      <c r="O912" s="313"/>
      <c r="P912" s="313"/>
      <c r="Q912" s="313"/>
      <c r="R912" s="313">
        <v>1.26</v>
      </c>
      <c r="S912" s="313">
        <v>0</v>
      </c>
      <c r="T912" s="313">
        <v>134</v>
      </c>
      <c r="U912" s="313"/>
      <c r="V912" s="313"/>
      <c r="W912" s="313"/>
      <c r="X912" s="313">
        <v>0</v>
      </c>
      <c r="Y912" s="313">
        <v>500000000</v>
      </c>
      <c r="Z912" s="313"/>
      <c r="AA912" s="313" t="s">
        <v>1030</v>
      </c>
    </row>
    <row r="913" spans="1:27" ht="15" customHeight="1">
      <c r="A913" s="313" t="s">
        <v>247</v>
      </c>
      <c r="B913" s="313" t="s">
        <v>318</v>
      </c>
      <c r="C913" s="313" t="s">
        <v>7</v>
      </c>
      <c r="D913" s="313" t="s">
        <v>417</v>
      </c>
      <c r="E913" s="313" t="s">
        <v>13</v>
      </c>
      <c r="F913" s="313" t="s">
        <v>11</v>
      </c>
      <c r="G913" s="313"/>
      <c r="H913" s="313"/>
      <c r="I913" s="313"/>
      <c r="J913" s="313"/>
      <c r="K913" s="313"/>
      <c r="L913" s="313"/>
      <c r="M913" s="313"/>
      <c r="N913" s="313"/>
      <c r="O913" s="313"/>
      <c r="P913" s="313"/>
      <c r="Q913" s="313"/>
      <c r="R913" s="313">
        <v>1.25</v>
      </c>
      <c r="S913" s="313">
        <v>0</v>
      </c>
      <c r="T913" s="313">
        <v>134</v>
      </c>
      <c r="U913" s="313"/>
      <c r="V913" s="313"/>
      <c r="W913" s="313"/>
      <c r="X913" s="313">
        <v>0</v>
      </c>
      <c r="Y913" s="313">
        <v>500000000</v>
      </c>
      <c r="Z913" s="313"/>
      <c r="AA913" s="313" t="s">
        <v>1030</v>
      </c>
    </row>
    <row r="914" spans="1:27" ht="15" customHeight="1">
      <c r="A914" s="313" t="s">
        <v>247</v>
      </c>
      <c r="B914" s="313" t="s">
        <v>328</v>
      </c>
      <c r="C914" s="313" t="s">
        <v>7</v>
      </c>
      <c r="D914" s="313" t="s">
        <v>417</v>
      </c>
      <c r="E914" s="313" t="s">
        <v>13</v>
      </c>
      <c r="F914" s="313" t="s">
        <v>11</v>
      </c>
      <c r="G914" s="313"/>
      <c r="H914" s="313"/>
      <c r="I914" s="313"/>
      <c r="J914" s="313"/>
      <c r="K914" s="313"/>
      <c r="L914" s="313"/>
      <c r="M914" s="313"/>
      <c r="N914" s="313"/>
      <c r="O914" s="313"/>
      <c r="P914" s="313"/>
      <c r="Q914" s="313"/>
      <c r="R914" s="313">
        <v>0.86</v>
      </c>
      <c r="S914" s="313">
        <v>0</v>
      </c>
      <c r="T914" s="313">
        <v>350</v>
      </c>
      <c r="U914" s="313"/>
      <c r="V914" s="313"/>
      <c r="W914" s="313"/>
      <c r="X914" s="313">
        <v>0</v>
      </c>
      <c r="Y914" s="313">
        <v>500000000</v>
      </c>
      <c r="Z914" s="313"/>
      <c r="AA914" s="313" t="s">
        <v>1030</v>
      </c>
    </row>
    <row r="915" spans="1:27" ht="15" customHeight="1">
      <c r="A915" s="313" t="s">
        <v>247</v>
      </c>
      <c r="B915" s="313" t="s">
        <v>316</v>
      </c>
      <c r="C915" s="313" t="s">
        <v>7</v>
      </c>
      <c r="D915" s="313" t="s">
        <v>417</v>
      </c>
      <c r="E915" s="313" t="s">
        <v>13</v>
      </c>
      <c r="F915" s="313" t="s">
        <v>11</v>
      </c>
      <c r="G915" s="313"/>
      <c r="H915" s="313"/>
      <c r="I915" s="313"/>
      <c r="J915" s="313"/>
      <c r="K915" s="313"/>
      <c r="L915" s="313"/>
      <c r="M915" s="313"/>
      <c r="N915" s="313"/>
      <c r="O915" s="313"/>
      <c r="P915" s="313"/>
      <c r="Q915" s="313"/>
      <c r="R915" s="313">
        <v>2.5099999999999998</v>
      </c>
      <c r="S915" s="313">
        <v>0</v>
      </c>
      <c r="T915" s="313">
        <v>134</v>
      </c>
      <c r="U915" s="313"/>
      <c r="V915" s="313"/>
      <c r="W915" s="313"/>
      <c r="X915" s="313">
        <v>0</v>
      </c>
      <c r="Y915" s="313">
        <v>500000000</v>
      </c>
      <c r="Z915" s="313"/>
      <c r="AA915" s="313" t="s">
        <v>1030</v>
      </c>
    </row>
    <row r="916" spans="1:27" ht="15" customHeight="1">
      <c r="A916" s="313" t="s">
        <v>247</v>
      </c>
      <c r="B916" s="313" t="s">
        <v>326</v>
      </c>
      <c r="C916" s="313" t="s">
        <v>7</v>
      </c>
      <c r="D916" s="313" t="s">
        <v>417</v>
      </c>
      <c r="E916" s="313" t="s">
        <v>13</v>
      </c>
      <c r="F916" s="313" t="s">
        <v>11</v>
      </c>
      <c r="G916" s="313"/>
      <c r="H916" s="313"/>
      <c r="I916" s="313"/>
      <c r="J916" s="313"/>
      <c r="K916" s="313"/>
      <c r="L916" s="313"/>
      <c r="M916" s="313"/>
      <c r="N916" s="313"/>
      <c r="O916" s="313"/>
      <c r="P916" s="313"/>
      <c r="Q916" s="313"/>
      <c r="R916" s="313">
        <v>0.86</v>
      </c>
      <c r="S916" s="313">
        <v>0</v>
      </c>
      <c r="T916" s="313">
        <v>350</v>
      </c>
      <c r="U916" s="313"/>
      <c r="V916" s="313"/>
      <c r="W916" s="313"/>
      <c r="X916" s="313">
        <v>0</v>
      </c>
      <c r="Y916" s="313">
        <v>500000000</v>
      </c>
      <c r="Z916" s="313"/>
      <c r="AA916" s="313" t="s">
        <v>1030</v>
      </c>
    </row>
    <row r="917" spans="1:27" ht="15" customHeight="1">
      <c r="A917" s="313" t="s">
        <v>248</v>
      </c>
      <c r="B917" s="313" t="s">
        <v>308</v>
      </c>
      <c r="C917" s="313" t="s">
        <v>7</v>
      </c>
      <c r="D917" s="313" t="s">
        <v>417</v>
      </c>
      <c r="E917" s="313" t="s">
        <v>13</v>
      </c>
      <c r="F917" s="313" t="s">
        <v>11</v>
      </c>
      <c r="G917" s="313"/>
      <c r="H917" s="313"/>
      <c r="I917" s="313"/>
      <c r="J917" s="313"/>
      <c r="K917" s="313"/>
      <c r="L917" s="313"/>
      <c r="M917" s="313"/>
      <c r="N917" s="313"/>
      <c r="O917" s="313"/>
      <c r="P917" s="313"/>
      <c r="Q917" s="313"/>
      <c r="R917" s="313">
        <v>5.38</v>
      </c>
      <c r="S917" s="313">
        <v>0</v>
      </c>
      <c r="T917" s="313">
        <v>302</v>
      </c>
      <c r="U917" s="313"/>
      <c r="V917" s="313"/>
      <c r="W917" s="313"/>
      <c r="X917" s="313">
        <v>0</v>
      </c>
      <c r="Y917" s="313">
        <v>500000000</v>
      </c>
      <c r="Z917" s="313"/>
      <c r="AA917" s="313" t="s">
        <v>1030</v>
      </c>
    </row>
    <row r="918" spans="1:27" ht="15" customHeight="1">
      <c r="A918" s="313" t="s">
        <v>248</v>
      </c>
      <c r="B918" s="313" t="s">
        <v>309</v>
      </c>
      <c r="C918" s="313" t="s">
        <v>7</v>
      </c>
      <c r="D918" s="313" t="s">
        <v>417</v>
      </c>
      <c r="E918" s="313" t="s">
        <v>13</v>
      </c>
      <c r="F918" s="313" t="s">
        <v>11</v>
      </c>
      <c r="G918" s="313"/>
      <c r="H918" s="313"/>
      <c r="I918" s="313"/>
      <c r="J918" s="313"/>
      <c r="K918" s="313"/>
      <c r="L918" s="313"/>
      <c r="M918" s="313"/>
      <c r="N918" s="313"/>
      <c r="O918" s="313"/>
      <c r="P918" s="313"/>
      <c r="Q918" s="313"/>
      <c r="R918" s="313">
        <v>5.5</v>
      </c>
      <c r="S918" s="313">
        <v>0</v>
      </c>
      <c r="T918" s="313">
        <v>302</v>
      </c>
      <c r="U918" s="313"/>
      <c r="V918" s="313"/>
      <c r="W918" s="313"/>
      <c r="X918" s="313">
        <v>0</v>
      </c>
      <c r="Y918" s="313">
        <v>500000000</v>
      </c>
      <c r="Z918" s="313"/>
      <c r="AA918" s="313" t="s">
        <v>1030</v>
      </c>
    </row>
    <row r="919" spans="1:27" ht="15" customHeight="1">
      <c r="A919" s="313" t="s">
        <v>248</v>
      </c>
      <c r="B919" s="313" t="s">
        <v>310</v>
      </c>
      <c r="C919" s="313" t="s">
        <v>7</v>
      </c>
      <c r="D919" s="313" t="s">
        <v>417</v>
      </c>
      <c r="E919" s="313" t="s">
        <v>13</v>
      </c>
      <c r="F919" s="313" t="s">
        <v>11</v>
      </c>
      <c r="G919" s="313"/>
      <c r="H919" s="313"/>
      <c r="I919" s="313"/>
      <c r="J919" s="313"/>
      <c r="K919" s="313"/>
      <c r="L919" s="313"/>
      <c r="M919" s="313"/>
      <c r="N919" s="313"/>
      <c r="O919" s="313"/>
      <c r="P919" s="313"/>
      <c r="Q919" s="313"/>
      <c r="R919" s="313">
        <v>3.11</v>
      </c>
      <c r="S919" s="313">
        <v>0</v>
      </c>
      <c r="T919" s="313">
        <v>302</v>
      </c>
      <c r="U919" s="313"/>
      <c r="V919" s="313"/>
      <c r="W919" s="313"/>
      <c r="X919" s="313">
        <v>0</v>
      </c>
      <c r="Y919" s="313">
        <v>500000000</v>
      </c>
      <c r="Z919" s="313"/>
      <c r="AA919" s="313" t="s">
        <v>1030</v>
      </c>
    </row>
    <row r="920" spans="1:27" ht="15" customHeight="1">
      <c r="A920" s="313" t="s">
        <v>248</v>
      </c>
      <c r="B920" s="313" t="s">
        <v>311</v>
      </c>
      <c r="C920" s="313" t="s">
        <v>7</v>
      </c>
      <c r="D920" s="313" t="s">
        <v>417</v>
      </c>
      <c r="E920" s="313" t="s">
        <v>13</v>
      </c>
      <c r="F920" s="313" t="s">
        <v>11</v>
      </c>
      <c r="G920" s="313"/>
      <c r="H920" s="313"/>
      <c r="I920" s="313"/>
      <c r="J920" s="313"/>
      <c r="K920" s="313"/>
      <c r="L920" s="313"/>
      <c r="M920" s="313"/>
      <c r="N920" s="313"/>
      <c r="O920" s="313"/>
      <c r="P920" s="313"/>
      <c r="Q920" s="313"/>
      <c r="R920" s="313">
        <v>4.91</v>
      </c>
      <c r="S920" s="313">
        <v>0</v>
      </c>
      <c r="T920" s="313">
        <v>302</v>
      </c>
      <c r="U920" s="313"/>
      <c r="V920" s="313"/>
      <c r="W920" s="313"/>
      <c r="X920" s="313">
        <v>0</v>
      </c>
      <c r="Y920" s="313">
        <v>500000000</v>
      </c>
      <c r="Z920" s="313"/>
      <c r="AA920" s="313" t="s">
        <v>1030</v>
      </c>
    </row>
    <row r="921" spans="1:27" ht="15" customHeight="1">
      <c r="A921" s="313" t="s">
        <v>248</v>
      </c>
      <c r="B921" s="313" t="s">
        <v>314</v>
      </c>
      <c r="C921" s="313" t="s">
        <v>7</v>
      </c>
      <c r="D921" s="313" t="s">
        <v>417</v>
      </c>
      <c r="E921" s="313" t="s">
        <v>13</v>
      </c>
      <c r="F921" s="313" t="s">
        <v>11</v>
      </c>
      <c r="G921" s="313"/>
      <c r="H921" s="313"/>
      <c r="I921" s="313"/>
      <c r="J921" s="313"/>
      <c r="K921" s="313"/>
      <c r="L921" s="313"/>
      <c r="M921" s="313"/>
      <c r="N921" s="313"/>
      <c r="O921" s="313"/>
      <c r="P921" s="313"/>
      <c r="Q921" s="313"/>
      <c r="R921" s="313">
        <v>281</v>
      </c>
      <c r="S921" s="313">
        <v>0</v>
      </c>
      <c r="T921" s="313">
        <v>302</v>
      </c>
      <c r="U921" s="313"/>
      <c r="V921" s="313"/>
      <c r="W921" s="313"/>
      <c r="X921" s="313">
        <v>0</v>
      </c>
      <c r="Y921" s="313">
        <v>500000000</v>
      </c>
      <c r="Z921" s="313"/>
      <c r="AA921" s="313" t="s">
        <v>1030</v>
      </c>
    </row>
    <row r="922" spans="1:27" ht="15" customHeight="1">
      <c r="A922" s="313" t="s">
        <v>248</v>
      </c>
      <c r="B922" s="313" t="s">
        <v>313</v>
      </c>
      <c r="C922" s="313" t="s">
        <v>7</v>
      </c>
      <c r="D922" s="313" t="s">
        <v>417</v>
      </c>
      <c r="E922" s="313" t="s">
        <v>13</v>
      </c>
      <c r="F922" s="313" t="s">
        <v>11</v>
      </c>
      <c r="G922" s="313"/>
      <c r="H922" s="313"/>
      <c r="I922" s="313"/>
      <c r="J922" s="313"/>
      <c r="K922" s="313"/>
      <c r="L922" s="313"/>
      <c r="M922" s="313"/>
      <c r="N922" s="313"/>
      <c r="O922" s="313"/>
      <c r="P922" s="313"/>
      <c r="Q922" s="313"/>
      <c r="R922" s="313">
        <v>282</v>
      </c>
      <c r="S922" s="313">
        <v>0</v>
      </c>
      <c r="T922" s="313">
        <v>302</v>
      </c>
      <c r="U922" s="313"/>
      <c r="V922" s="313"/>
      <c r="W922" s="313"/>
      <c r="X922" s="313">
        <v>0</v>
      </c>
      <c r="Y922" s="313">
        <v>500000000</v>
      </c>
      <c r="Z922" s="313"/>
      <c r="AA922" s="313" t="s">
        <v>1030</v>
      </c>
    </row>
    <row r="923" spans="1:27" ht="15" customHeight="1">
      <c r="A923" s="313" t="s">
        <v>248</v>
      </c>
      <c r="B923" s="313" t="s">
        <v>312</v>
      </c>
      <c r="C923" s="313" t="s">
        <v>7</v>
      </c>
      <c r="D923" s="313" t="s">
        <v>417</v>
      </c>
      <c r="E923" s="313" t="s">
        <v>13</v>
      </c>
      <c r="F923" s="313" t="s">
        <v>11</v>
      </c>
      <c r="G923" s="313"/>
      <c r="H923" s="313"/>
      <c r="I923" s="313"/>
      <c r="J923" s="313"/>
      <c r="K923" s="313"/>
      <c r="L923" s="313"/>
      <c r="M923" s="313"/>
      <c r="N923" s="313"/>
      <c r="O923" s="313"/>
      <c r="P923" s="313"/>
      <c r="Q923" s="313"/>
      <c r="R923" s="313">
        <v>283</v>
      </c>
      <c r="S923" s="313">
        <v>0</v>
      </c>
      <c r="T923" s="313">
        <v>302</v>
      </c>
      <c r="U923" s="313"/>
      <c r="V923" s="313"/>
      <c r="W923" s="313"/>
      <c r="X923" s="313">
        <v>0</v>
      </c>
      <c r="Y923" s="313">
        <v>500000000</v>
      </c>
      <c r="Z923" s="313"/>
      <c r="AA923" s="313" t="s">
        <v>1030</v>
      </c>
    </row>
    <row r="924" spans="1:27" ht="15" customHeight="1">
      <c r="A924" s="313" t="s">
        <v>248</v>
      </c>
      <c r="B924" s="313" t="s">
        <v>315</v>
      </c>
      <c r="C924" s="313" t="s">
        <v>7</v>
      </c>
      <c r="D924" s="313" t="s">
        <v>417</v>
      </c>
      <c r="E924" s="313" t="s">
        <v>13</v>
      </c>
      <c r="F924" s="313" t="s">
        <v>11</v>
      </c>
      <c r="G924" s="313"/>
      <c r="H924" s="313"/>
      <c r="I924" s="313"/>
      <c r="J924" s="313"/>
      <c r="K924" s="313"/>
      <c r="L924" s="313"/>
      <c r="M924" s="313"/>
      <c r="N924" s="313"/>
      <c r="O924" s="313"/>
      <c r="P924" s="313"/>
      <c r="Q924" s="313"/>
      <c r="R924" s="313">
        <v>281</v>
      </c>
      <c r="S924" s="313">
        <v>0</v>
      </c>
      <c r="T924" s="313">
        <v>302</v>
      </c>
      <c r="U924" s="313"/>
      <c r="V924" s="313"/>
      <c r="W924" s="313"/>
      <c r="X924" s="313">
        <v>0</v>
      </c>
      <c r="Y924" s="313">
        <v>500000000</v>
      </c>
      <c r="Z924" s="313"/>
      <c r="AA924" s="313" t="s">
        <v>1030</v>
      </c>
    </row>
    <row r="925" spans="1:27" ht="15" customHeight="1">
      <c r="A925" s="313" t="s">
        <v>248</v>
      </c>
      <c r="B925" s="313" t="s">
        <v>317</v>
      </c>
      <c r="C925" s="313" t="s">
        <v>7</v>
      </c>
      <c r="D925" s="313" t="s">
        <v>417</v>
      </c>
      <c r="E925" s="313" t="s">
        <v>13</v>
      </c>
      <c r="F925" s="313" t="s">
        <v>11</v>
      </c>
      <c r="G925" s="313"/>
      <c r="H925" s="313"/>
      <c r="I925" s="313"/>
      <c r="J925" s="313"/>
      <c r="K925" s="313"/>
      <c r="L925" s="313"/>
      <c r="M925" s="313"/>
      <c r="N925" s="313"/>
      <c r="O925" s="313"/>
      <c r="P925" s="313"/>
      <c r="Q925" s="313"/>
      <c r="R925" s="313">
        <v>0.47</v>
      </c>
      <c r="S925" s="313">
        <v>0</v>
      </c>
      <c r="T925" s="313">
        <v>134</v>
      </c>
      <c r="U925" s="313"/>
      <c r="V925" s="313"/>
      <c r="W925" s="313"/>
      <c r="X925" s="313">
        <v>0</v>
      </c>
      <c r="Y925" s="313">
        <v>500000000</v>
      </c>
      <c r="Z925" s="313"/>
      <c r="AA925" s="313" t="s">
        <v>1030</v>
      </c>
    </row>
    <row r="926" spans="1:27" ht="15" customHeight="1">
      <c r="A926" s="313" t="s">
        <v>248</v>
      </c>
      <c r="B926" s="313" t="s">
        <v>318</v>
      </c>
      <c r="C926" s="313" t="s">
        <v>7</v>
      </c>
      <c r="D926" s="313" t="s">
        <v>417</v>
      </c>
      <c r="E926" s="313" t="s">
        <v>13</v>
      </c>
      <c r="F926" s="313" t="s">
        <v>11</v>
      </c>
      <c r="G926" s="313"/>
      <c r="H926" s="313"/>
      <c r="I926" s="313"/>
      <c r="J926" s="313"/>
      <c r="K926" s="313"/>
      <c r="L926" s="313"/>
      <c r="M926" s="313"/>
      <c r="N926" s="313"/>
      <c r="O926" s="313"/>
      <c r="P926" s="313"/>
      <c r="Q926" s="313"/>
      <c r="R926" s="313">
        <v>0.47</v>
      </c>
      <c r="S926" s="313">
        <v>0</v>
      </c>
      <c r="T926" s="313">
        <v>134</v>
      </c>
      <c r="U926" s="313"/>
      <c r="V926" s="313"/>
      <c r="W926" s="313"/>
      <c r="X926" s="313">
        <v>0</v>
      </c>
      <c r="Y926" s="313">
        <v>500000000</v>
      </c>
      <c r="Z926" s="313"/>
      <c r="AA926" s="313" t="s">
        <v>1030</v>
      </c>
    </row>
    <row r="927" spans="1:27" ht="15" customHeight="1">
      <c r="A927" s="313" t="s">
        <v>248</v>
      </c>
      <c r="B927" s="313" t="s">
        <v>328</v>
      </c>
      <c r="C927" s="313" t="s">
        <v>7</v>
      </c>
      <c r="D927" s="313" t="s">
        <v>417</v>
      </c>
      <c r="E927" s="313" t="s">
        <v>13</v>
      </c>
      <c r="F927" s="313" t="s">
        <v>11</v>
      </c>
      <c r="G927" s="313"/>
      <c r="H927" s="313"/>
      <c r="I927" s="313"/>
      <c r="J927" s="313"/>
      <c r="K927" s="313"/>
      <c r="L927" s="313"/>
      <c r="M927" s="313"/>
      <c r="N927" s="313"/>
      <c r="O927" s="313"/>
      <c r="P927" s="313"/>
      <c r="Q927" s="313"/>
      <c r="R927" s="313">
        <v>1.26</v>
      </c>
      <c r="S927" s="313">
        <v>0</v>
      </c>
      <c r="T927" s="313">
        <v>302</v>
      </c>
      <c r="U927" s="313"/>
      <c r="V927" s="313"/>
      <c r="W927" s="313"/>
      <c r="X927" s="313">
        <v>0</v>
      </c>
      <c r="Y927" s="313">
        <v>500000000</v>
      </c>
      <c r="Z927" s="313"/>
      <c r="AA927" s="313" t="s">
        <v>1030</v>
      </c>
    </row>
    <row r="928" spans="1:27" ht="15" customHeight="1">
      <c r="A928" s="313" t="s">
        <v>248</v>
      </c>
      <c r="B928" s="313" t="s">
        <v>307</v>
      </c>
      <c r="C928" s="313" t="s">
        <v>7</v>
      </c>
      <c r="D928" s="313" t="s">
        <v>417</v>
      </c>
      <c r="E928" s="313" t="s">
        <v>13</v>
      </c>
      <c r="F928" s="313" t="s">
        <v>11</v>
      </c>
      <c r="G928" s="313"/>
      <c r="H928" s="313"/>
      <c r="I928" s="313"/>
      <c r="J928" s="313"/>
      <c r="K928" s="313"/>
      <c r="L928" s="313"/>
      <c r="M928" s="313"/>
      <c r="N928" s="313"/>
      <c r="O928" s="313"/>
      <c r="P928" s="313"/>
      <c r="Q928" s="313"/>
      <c r="R928" s="313">
        <v>18.899999999999999</v>
      </c>
      <c r="S928" s="313">
        <v>0</v>
      </c>
      <c r="T928" s="313">
        <v>302</v>
      </c>
      <c r="U928" s="313"/>
      <c r="V928" s="313"/>
      <c r="W928" s="313"/>
      <c r="X928" s="313">
        <v>0</v>
      </c>
      <c r="Y928" s="313">
        <v>500000000</v>
      </c>
      <c r="Z928" s="313"/>
      <c r="AA928" s="313" t="s">
        <v>1030</v>
      </c>
    </row>
    <row r="929" spans="1:27" ht="15" customHeight="1">
      <c r="A929" s="313" t="s">
        <v>248</v>
      </c>
      <c r="B929" s="313" t="s">
        <v>305</v>
      </c>
      <c r="C929" s="313" t="s">
        <v>7</v>
      </c>
      <c r="D929" s="313" t="s">
        <v>417</v>
      </c>
      <c r="E929" s="313" t="s">
        <v>13</v>
      </c>
      <c r="F929" s="313" t="s">
        <v>11</v>
      </c>
      <c r="G929" s="313"/>
      <c r="H929" s="313"/>
      <c r="I929" s="313"/>
      <c r="J929" s="313"/>
      <c r="K929" s="313"/>
      <c r="L929" s="313"/>
      <c r="M929" s="313"/>
      <c r="N929" s="313"/>
      <c r="O929" s="313"/>
      <c r="P929" s="313"/>
      <c r="Q929" s="313"/>
      <c r="R929" s="313">
        <v>18.899999999999999</v>
      </c>
      <c r="S929" s="313">
        <v>0</v>
      </c>
      <c r="T929" s="313">
        <v>302</v>
      </c>
      <c r="U929" s="313"/>
      <c r="V929" s="313"/>
      <c r="W929" s="313"/>
      <c r="X929" s="313">
        <v>0</v>
      </c>
      <c r="Y929" s="313">
        <v>500000000</v>
      </c>
      <c r="Z929" s="313"/>
      <c r="AA929" s="313" t="s">
        <v>1030</v>
      </c>
    </row>
    <row r="930" spans="1:27" ht="15" customHeight="1">
      <c r="A930" s="313" t="s">
        <v>248</v>
      </c>
      <c r="B930" s="313" t="s">
        <v>316</v>
      </c>
      <c r="C930" s="313" t="s">
        <v>7</v>
      </c>
      <c r="D930" s="313" t="s">
        <v>417</v>
      </c>
      <c r="E930" s="313" t="s">
        <v>13</v>
      </c>
      <c r="F930" s="313" t="s">
        <v>11</v>
      </c>
      <c r="G930" s="313"/>
      <c r="H930" s="313"/>
      <c r="I930" s="313"/>
      <c r="J930" s="313"/>
      <c r="K930" s="313"/>
      <c r="L930" s="313"/>
      <c r="M930" s="313"/>
      <c r="N930" s="313"/>
      <c r="O930" s="313"/>
      <c r="P930" s="313"/>
      <c r="Q930" s="313"/>
      <c r="R930" s="313">
        <v>0.95</v>
      </c>
      <c r="S930" s="313">
        <v>0</v>
      </c>
      <c r="T930" s="313">
        <v>134</v>
      </c>
      <c r="U930" s="313"/>
      <c r="V930" s="313"/>
      <c r="W930" s="313"/>
      <c r="X930" s="313">
        <v>0</v>
      </c>
      <c r="Y930" s="313">
        <v>500000000</v>
      </c>
      <c r="Z930" s="313"/>
      <c r="AA930" s="313" t="s">
        <v>1030</v>
      </c>
    </row>
    <row r="931" spans="1:27" ht="15" customHeight="1">
      <c r="A931" s="313" t="s">
        <v>248</v>
      </c>
      <c r="B931" s="313" t="s">
        <v>326</v>
      </c>
      <c r="C931" s="313" t="s">
        <v>7</v>
      </c>
      <c r="D931" s="313" t="s">
        <v>417</v>
      </c>
      <c r="E931" s="313" t="s">
        <v>13</v>
      </c>
      <c r="F931" s="313" t="s">
        <v>11</v>
      </c>
      <c r="G931" s="313"/>
      <c r="H931" s="313"/>
      <c r="I931" s="313"/>
      <c r="J931" s="313"/>
      <c r="K931" s="313"/>
      <c r="L931" s="313"/>
      <c r="M931" s="313"/>
      <c r="N931" s="313"/>
      <c r="O931" s="313"/>
      <c r="P931" s="313"/>
      <c r="Q931" s="313"/>
      <c r="R931" s="313">
        <v>1.26</v>
      </c>
      <c r="S931" s="313">
        <v>0</v>
      </c>
      <c r="T931" s="313">
        <v>302</v>
      </c>
      <c r="U931" s="313"/>
      <c r="V931" s="313"/>
      <c r="W931" s="313"/>
      <c r="X931" s="313">
        <v>0</v>
      </c>
      <c r="Y931" s="313">
        <v>500000000</v>
      </c>
      <c r="Z931" s="313"/>
      <c r="AA931" s="313" t="s">
        <v>1030</v>
      </c>
    </row>
    <row r="932" spans="1:27" ht="15" customHeight="1">
      <c r="A932" s="313" t="s">
        <v>249</v>
      </c>
      <c r="B932" s="313" t="s">
        <v>305</v>
      </c>
      <c r="C932" s="313" t="s">
        <v>7</v>
      </c>
      <c r="D932" s="313" t="s">
        <v>417</v>
      </c>
      <c r="E932" s="313" t="s">
        <v>13</v>
      </c>
      <c r="F932" s="313" t="s">
        <v>11</v>
      </c>
      <c r="G932" s="313"/>
      <c r="H932" s="313"/>
      <c r="I932" s="313"/>
      <c r="J932" s="313"/>
      <c r="K932" s="313"/>
      <c r="L932" s="313"/>
      <c r="M932" s="313"/>
      <c r="N932" s="313"/>
      <c r="O932" s="313"/>
      <c r="P932" s="313"/>
      <c r="Q932" s="313"/>
      <c r="R932" s="313">
        <v>1090</v>
      </c>
      <c r="S932" s="313">
        <v>0</v>
      </c>
      <c r="T932" s="313">
        <v>1180</v>
      </c>
      <c r="U932" s="313"/>
      <c r="V932" s="313"/>
      <c r="W932" s="313"/>
      <c r="X932" s="313">
        <v>0</v>
      </c>
      <c r="Y932" s="313">
        <v>500000000</v>
      </c>
      <c r="Z932" s="313"/>
      <c r="AA932" s="313" t="s">
        <v>1030</v>
      </c>
    </row>
    <row r="933" spans="1:27" ht="15" customHeight="1">
      <c r="A933" s="313" t="s">
        <v>249</v>
      </c>
      <c r="B933" s="313" t="s">
        <v>332</v>
      </c>
      <c r="C933" s="313" t="s">
        <v>7</v>
      </c>
      <c r="D933" s="313" t="s">
        <v>417</v>
      </c>
      <c r="E933" s="313" t="s">
        <v>13</v>
      </c>
      <c r="F933" s="313" t="s">
        <v>11</v>
      </c>
      <c r="G933" s="313"/>
      <c r="H933" s="313"/>
      <c r="I933" s="313"/>
      <c r="J933" s="313"/>
      <c r="K933" s="313"/>
      <c r="L933" s="313"/>
      <c r="M933" s="313"/>
      <c r="N933" s="313"/>
      <c r="O933" s="313"/>
      <c r="P933" s="313"/>
      <c r="Q933" s="313"/>
      <c r="R933" s="313">
        <v>3090</v>
      </c>
      <c r="S933" s="313"/>
      <c r="T933" s="313"/>
      <c r="U933" s="313"/>
      <c r="V933" s="313"/>
      <c r="W933" s="313"/>
      <c r="X933" s="313">
        <v>0</v>
      </c>
      <c r="Y933" s="313">
        <v>500000000</v>
      </c>
      <c r="Z933" s="313"/>
      <c r="AA933" s="313" t="s">
        <v>1029</v>
      </c>
    </row>
    <row r="934" spans="1:27" ht="15" customHeight="1">
      <c r="A934" s="313" t="s">
        <v>249</v>
      </c>
      <c r="B934" s="313" t="s">
        <v>307</v>
      </c>
      <c r="C934" s="313" t="s">
        <v>7</v>
      </c>
      <c r="D934" s="313" t="s">
        <v>417</v>
      </c>
      <c r="E934" s="313" t="s">
        <v>13</v>
      </c>
      <c r="F934" s="313" t="s">
        <v>11</v>
      </c>
      <c r="G934" s="313"/>
      <c r="H934" s="313"/>
      <c r="I934" s="313"/>
      <c r="J934" s="313"/>
      <c r="K934" s="313"/>
      <c r="L934" s="313"/>
      <c r="M934" s="313"/>
      <c r="N934" s="313"/>
      <c r="O934" s="313"/>
      <c r="P934" s="313"/>
      <c r="Q934" s="313"/>
      <c r="R934" s="313">
        <v>1090</v>
      </c>
      <c r="S934" s="313">
        <v>0</v>
      </c>
      <c r="T934" s="313">
        <v>1060</v>
      </c>
      <c r="U934" s="313"/>
      <c r="V934" s="313"/>
      <c r="W934" s="313"/>
      <c r="X934" s="313">
        <v>0</v>
      </c>
      <c r="Y934" s="313">
        <v>500000000</v>
      </c>
      <c r="Z934" s="313"/>
      <c r="AA934" s="313" t="s">
        <v>1030</v>
      </c>
    </row>
    <row r="935" spans="1:27" ht="15" customHeight="1">
      <c r="A935" s="313" t="s">
        <v>249</v>
      </c>
      <c r="B935" s="313" t="s">
        <v>308</v>
      </c>
      <c r="C935" s="313" t="s">
        <v>7</v>
      </c>
      <c r="D935" s="313" t="s">
        <v>417</v>
      </c>
      <c r="E935" s="313" t="s">
        <v>13</v>
      </c>
      <c r="F935" s="313" t="s">
        <v>11</v>
      </c>
      <c r="G935" s="313"/>
      <c r="H935" s="313"/>
      <c r="I935" s="313"/>
      <c r="J935" s="313"/>
      <c r="K935" s="313"/>
      <c r="L935" s="313"/>
      <c r="M935" s="313"/>
      <c r="N935" s="313"/>
      <c r="O935" s="313"/>
      <c r="P935" s="313"/>
      <c r="Q935" s="313"/>
      <c r="R935" s="313">
        <v>241</v>
      </c>
      <c r="S935" s="313">
        <v>0</v>
      </c>
      <c r="T935" s="313">
        <v>711</v>
      </c>
      <c r="U935" s="313"/>
      <c r="V935" s="313"/>
      <c r="W935" s="313"/>
      <c r="X935" s="313">
        <v>0</v>
      </c>
      <c r="Y935" s="313">
        <v>500000000</v>
      </c>
      <c r="Z935" s="313"/>
      <c r="AA935" s="313" t="s">
        <v>1030</v>
      </c>
    </row>
    <row r="936" spans="1:27" ht="15" customHeight="1">
      <c r="A936" s="313" t="s">
        <v>249</v>
      </c>
      <c r="B936" s="313" t="s">
        <v>309</v>
      </c>
      <c r="C936" s="313" t="s">
        <v>7</v>
      </c>
      <c r="D936" s="313" t="s">
        <v>417</v>
      </c>
      <c r="E936" s="313" t="s">
        <v>13</v>
      </c>
      <c r="F936" s="313" t="s">
        <v>11</v>
      </c>
      <c r="G936" s="313"/>
      <c r="H936" s="313"/>
      <c r="I936" s="313"/>
      <c r="J936" s="313"/>
      <c r="K936" s="313"/>
      <c r="L936" s="313"/>
      <c r="M936" s="313"/>
      <c r="N936" s="313"/>
      <c r="O936" s="313"/>
      <c r="P936" s="313"/>
      <c r="Q936" s="313"/>
      <c r="R936" s="313">
        <v>238</v>
      </c>
      <c r="S936" s="313">
        <v>0</v>
      </c>
      <c r="T936" s="313">
        <v>711</v>
      </c>
      <c r="U936" s="313"/>
      <c r="V936" s="313"/>
      <c r="W936" s="313"/>
      <c r="X936" s="313">
        <v>0</v>
      </c>
      <c r="Y936" s="313">
        <v>500000000</v>
      </c>
      <c r="Z936" s="313"/>
      <c r="AA936" s="313" t="s">
        <v>1030</v>
      </c>
    </row>
    <row r="937" spans="1:27" ht="15" customHeight="1">
      <c r="A937" s="313" t="s">
        <v>249</v>
      </c>
      <c r="B937" s="313" t="s">
        <v>310</v>
      </c>
      <c r="C937" s="313" t="s">
        <v>7</v>
      </c>
      <c r="D937" s="313" t="s">
        <v>417</v>
      </c>
      <c r="E937" s="313" t="s">
        <v>13</v>
      </c>
      <c r="F937" s="313" t="s">
        <v>11</v>
      </c>
      <c r="G937" s="313"/>
      <c r="H937" s="313"/>
      <c r="I937" s="313"/>
      <c r="J937" s="313"/>
      <c r="K937" s="313"/>
      <c r="L937" s="313"/>
      <c r="M937" s="313"/>
      <c r="N937" s="313"/>
      <c r="O937" s="313"/>
      <c r="P937" s="313"/>
      <c r="Q937" s="313"/>
      <c r="R937" s="313">
        <v>381</v>
      </c>
      <c r="S937" s="313">
        <v>0</v>
      </c>
      <c r="T937" s="313">
        <v>1060</v>
      </c>
      <c r="U937" s="313"/>
      <c r="V937" s="313"/>
      <c r="W937" s="313"/>
      <c r="X937" s="313">
        <v>0</v>
      </c>
      <c r="Y937" s="313">
        <v>500000000</v>
      </c>
      <c r="Z937" s="313"/>
      <c r="AA937" s="313" t="s">
        <v>1030</v>
      </c>
    </row>
    <row r="938" spans="1:27" ht="15" customHeight="1">
      <c r="A938" s="313" t="s">
        <v>249</v>
      </c>
      <c r="B938" s="313" t="s">
        <v>311</v>
      </c>
      <c r="C938" s="313" t="s">
        <v>7</v>
      </c>
      <c r="D938" s="313" t="s">
        <v>417</v>
      </c>
      <c r="E938" s="313" t="s">
        <v>13</v>
      </c>
      <c r="F938" s="313" t="s">
        <v>11</v>
      </c>
      <c r="G938" s="313"/>
      <c r="H938" s="313"/>
      <c r="I938" s="313"/>
      <c r="J938" s="313"/>
      <c r="K938" s="313"/>
      <c r="L938" s="313"/>
      <c r="M938" s="313"/>
      <c r="N938" s="313"/>
      <c r="O938" s="313"/>
      <c r="P938" s="313"/>
      <c r="Q938" s="313"/>
      <c r="R938" s="313">
        <v>233</v>
      </c>
      <c r="S938" s="313">
        <v>0</v>
      </c>
      <c r="T938" s="313">
        <v>683</v>
      </c>
      <c r="U938" s="313"/>
      <c r="V938" s="313"/>
      <c r="W938" s="313"/>
      <c r="X938" s="313">
        <v>0</v>
      </c>
      <c r="Y938" s="313">
        <v>500000000</v>
      </c>
      <c r="Z938" s="313"/>
      <c r="AA938" s="313" t="s">
        <v>1030</v>
      </c>
    </row>
    <row r="939" spans="1:27" ht="15" customHeight="1">
      <c r="A939" s="313" t="s">
        <v>249</v>
      </c>
      <c r="B939" s="313" t="s">
        <v>314</v>
      </c>
      <c r="C939" s="313" t="s">
        <v>7</v>
      </c>
      <c r="D939" s="313" t="s">
        <v>417</v>
      </c>
      <c r="E939" s="313" t="s">
        <v>13</v>
      </c>
      <c r="F939" s="313" t="s">
        <v>11</v>
      </c>
      <c r="G939" s="313"/>
      <c r="H939" s="313"/>
      <c r="I939" s="313"/>
      <c r="J939" s="313"/>
      <c r="K939" s="313"/>
      <c r="L939" s="313"/>
      <c r="M939" s="313"/>
      <c r="N939" s="313"/>
      <c r="O939" s="313"/>
      <c r="P939" s="313"/>
      <c r="Q939" s="313"/>
      <c r="R939" s="313">
        <v>1240</v>
      </c>
      <c r="S939" s="313">
        <v>1140</v>
      </c>
      <c r="T939" s="313">
        <v>1910</v>
      </c>
      <c r="U939" s="313"/>
      <c r="V939" s="313"/>
      <c r="W939" s="313"/>
      <c r="X939" s="313">
        <v>0</v>
      </c>
      <c r="Y939" s="313">
        <v>500000000</v>
      </c>
      <c r="Z939" s="313"/>
      <c r="AA939" s="313" t="s">
        <v>1030</v>
      </c>
    </row>
    <row r="940" spans="1:27" ht="15" customHeight="1">
      <c r="A940" s="313" t="s">
        <v>249</v>
      </c>
      <c r="B940" s="313" t="s">
        <v>313</v>
      </c>
      <c r="C940" s="313" t="s">
        <v>7</v>
      </c>
      <c r="D940" s="313" t="s">
        <v>417</v>
      </c>
      <c r="E940" s="313" t="s">
        <v>13</v>
      </c>
      <c r="F940" s="313" t="s">
        <v>11</v>
      </c>
      <c r="G940" s="313"/>
      <c r="H940" s="313"/>
      <c r="I940" s="313"/>
      <c r="J940" s="313"/>
      <c r="K940" s="313"/>
      <c r="L940" s="313"/>
      <c r="M940" s="313"/>
      <c r="N940" s="313"/>
      <c r="O940" s="313"/>
      <c r="P940" s="313"/>
      <c r="Q940" s="313"/>
      <c r="R940" s="313">
        <v>1370</v>
      </c>
      <c r="S940" s="313">
        <v>1140</v>
      </c>
      <c r="T940" s="313">
        <v>2050</v>
      </c>
      <c r="U940" s="313"/>
      <c r="V940" s="313"/>
      <c r="W940" s="313"/>
      <c r="X940" s="313">
        <v>0</v>
      </c>
      <c r="Y940" s="313">
        <v>500000000</v>
      </c>
      <c r="Z940" s="313"/>
      <c r="AA940" s="313" t="s">
        <v>1030</v>
      </c>
    </row>
    <row r="941" spans="1:27" ht="15" customHeight="1">
      <c r="A941" s="313" t="s">
        <v>249</v>
      </c>
      <c r="B941" s="313" t="s">
        <v>312</v>
      </c>
      <c r="C941" s="313" t="s">
        <v>7</v>
      </c>
      <c r="D941" s="313" t="s">
        <v>417</v>
      </c>
      <c r="E941" s="313" t="s">
        <v>13</v>
      </c>
      <c r="F941" s="313" t="s">
        <v>11</v>
      </c>
      <c r="G941" s="313"/>
      <c r="H941" s="313"/>
      <c r="I941" s="313"/>
      <c r="J941" s="313"/>
      <c r="K941" s="313"/>
      <c r="L941" s="313"/>
      <c r="M941" s="313"/>
      <c r="N941" s="313"/>
      <c r="O941" s="313"/>
      <c r="P941" s="313"/>
      <c r="Q941" s="313"/>
      <c r="R941" s="313">
        <v>2360</v>
      </c>
      <c r="S941" s="313">
        <v>1790</v>
      </c>
      <c r="T941" s="313">
        <v>3050</v>
      </c>
      <c r="U941" s="313"/>
      <c r="V941" s="313"/>
      <c r="W941" s="313"/>
      <c r="X941" s="313">
        <v>0</v>
      </c>
      <c r="Y941" s="313">
        <v>500000000</v>
      </c>
      <c r="Z941" s="313"/>
      <c r="AA941" s="313" t="s">
        <v>1030</v>
      </c>
    </row>
    <row r="942" spans="1:27" ht="15" customHeight="1">
      <c r="A942" s="313" t="s">
        <v>249</v>
      </c>
      <c r="B942" s="313" t="s">
        <v>315</v>
      </c>
      <c r="C942" s="313" t="s">
        <v>7</v>
      </c>
      <c r="D942" s="313" t="s">
        <v>417</v>
      </c>
      <c r="E942" s="313" t="s">
        <v>13</v>
      </c>
      <c r="F942" s="313" t="s">
        <v>11</v>
      </c>
      <c r="G942" s="313"/>
      <c r="H942" s="313"/>
      <c r="I942" s="313"/>
      <c r="J942" s="313"/>
      <c r="K942" s="313"/>
      <c r="L942" s="313"/>
      <c r="M942" s="313"/>
      <c r="N942" s="313"/>
      <c r="O942" s="313"/>
      <c r="P942" s="313"/>
      <c r="Q942" s="313"/>
      <c r="R942" s="313">
        <v>1240</v>
      </c>
      <c r="S942" s="313">
        <v>1140</v>
      </c>
      <c r="T942" s="313">
        <v>1910</v>
      </c>
      <c r="U942" s="313"/>
      <c r="V942" s="313"/>
      <c r="W942" s="313"/>
      <c r="X942" s="313">
        <v>0</v>
      </c>
      <c r="Y942" s="313">
        <v>500000000</v>
      </c>
      <c r="Z942" s="313"/>
      <c r="AA942" s="313" t="s">
        <v>1030</v>
      </c>
    </row>
    <row r="943" spans="1:27" ht="15" customHeight="1">
      <c r="A943" s="313" t="s">
        <v>249</v>
      </c>
      <c r="B943" s="313" t="s">
        <v>317</v>
      </c>
      <c r="C943" s="313" t="s">
        <v>7</v>
      </c>
      <c r="D943" s="313" t="s">
        <v>417</v>
      </c>
      <c r="E943" s="313" t="s">
        <v>13</v>
      </c>
      <c r="F943" s="313" t="s">
        <v>11</v>
      </c>
      <c r="G943" s="313"/>
      <c r="H943" s="313"/>
      <c r="I943" s="313"/>
      <c r="J943" s="313"/>
      <c r="K943" s="313"/>
      <c r="L943" s="313"/>
      <c r="M943" s="313"/>
      <c r="N943" s="313"/>
      <c r="O943" s="313"/>
      <c r="P943" s="313"/>
      <c r="Q943" s="313"/>
      <c r="R943" s="313">
        <v>63.1</v>
      </c>
      <c r="S943" s="313">
        <v>0</v>
      </c>
      <c r="T943" s="313">
        <v>134</v>
      </c>
      <c r="U943" s="313"/>
      <c r="V943" s="313"/>
      <c r="W943" s="313"/>
      <c r="X943" s="313">
        <v>0</v>
      </c>
      <c r="Y943" s="313">
        <v>500000000</v>
      </c>
      <c r="Z943" s="313"/>
      <c r="AA943" s="313" t="s">
        <v>1030</v>
      </c>
    </row>
    <row r="944" spans="1:27" ht="15" customHeight="1">
      <c r="A944" s="313" t="s">
        <v>249</v>
      </c>
      <c r="B944" s="313" t="s">
        <v>318</v>
      </c>
      <c r="C944" s="313" t="s">
        <v>7</v>
      </c>
      <c r="D944" s="313" t="s">
        <v>417</v>
      </c>
      <c r="E944" s="313" t="s">
        <v>13</v>
      </c>
      <c r="F944" s="313" t="s">
        <v>11</v>
      </c>
      <c r="G944" s="313"/>
      <c r="H944" s="313"/>
      <c r="I944" s="313"/>
      <c r="J944" s="313"/>
      <c r="K944" s="313"/>
      <c r="L944" s="313"/>
      <c r="M944" s="313"/>
      <c r="N944" s="313"/>
      <c r="O944" s="313"/>
      <c r="P944" s="313"/>
      <c r="Q944" s="313"/>
      <c r="R944" s="313">
        <v>63.1</v>
      </c>
      <c r="S944" s="313">
        <v>0</v>
      </c>
      <c r="T944" s="313">
        <v>134</v>
      </c>
      <c r="U944" s="313"/>
      <c r="V944" s="313"/>
      <c r="W944" s="313"/>
      <c r="X944" s="313">
        <v>0</v>
      </c>
      <c r="Y944" s="313">
        <v>500000000</v>
      </c>
      <c r="Z944" s="313"/>
      <c r="AA944" s="313" t="s">
        <v>1030</v>
      </c>
    </row>
    <row r="945" spans="1:27" ht="15" customHeight="1">
      <c r="A945" s="313" t="s">
        <v>249</v>
      </c>
      <c r="B945" s="313" t="s">
        <v>328</v>
      </c>
      <c r="C945" s="313" t="s">
        <v>7</v>
      </c>
      <c r="D945" s="313" t="s">
        <v>417</v>
      </c>
      <c r="E945" s="313" t="s">
        <v>13</v>
      </c>
      <c r="F945" s="313" t="s">
        <v>11</v>
      </c>
      <c r="G945" s="313"/>
      <c r="H945" s="313"/>
      <c r="I945" s="313"/>
      <c r="J945" s="313"/>
      <c r="K945" s="313"/>
      <c r="L945" s="313"/>
      <c r="M945" s="313"/>
      <c r="N945" s="313"/>
      <c r="O945" s="313"/>
      <c r="P945" s="313"/>
      <c r="Q945" s="313"/>
      <c r="R945" s="313">
        <v>997</v>
      </c>
      <c r="S945" s="313">
        <v>323</v>
      </c>
      <c r="T945" s="313">
        <v>1000</v>
      </c>
      <c r="U945" s="313"/>
      <c r="V945" s="313"/>
      <c r="W945" s="313"/>
      <c r="X945" s="313">
        <v>0</v>
      </c>
      <c r="Y945" s="313">
        <v>500000000</v>
      </c>
      <c r="Z945" s="313"/>
      <c r="AA945" s="313" t="s">
        <v>1030</v>
      </c>
    </row>
    <row r="946" spans="1:27" ht="15" customHeight="1">
      <c r="A946" s="313" t="s">
        <v>249</v>
      </c>
      <c r="B946" s="313" t="s">
        <v>316</v>
      </c>
      <c r="C946" s="313" t="s">
        <v>7</v>
      </c>
      <c r="D946" s="313" t="s">
        <v>417</v>
      </c>
      <c r="E946" s="313" t="s">
        <v>13</v>
      </c>
      <c r="F946" s="313" t="s">
        <v>11</v>
      </c>
      <c r="G946" s="313"/>
      <c r="H946" s="313"/>
      <c r="I946" s="313"/>
      <c r="J946" s="313"/>
      <c r="K946" s="313"/>
      <c r="L946" s="313"/>
      <c r="M946" s="313"/>
      <c r="N946" s="313"/>
      <c r="O946" s="313"/>
      <c r="P946" s="313"/>
      <c r="Q946" s="313"/>
      <c r="R946" s="313">
        <v>126</v>
      </c>
      <c r="S946" s="313">
        <v>0</v>
      </c>
      <c r="T946" s="313">
        <v>134</v>
      </c>
      <c r="U946" s="313"/>
      <c r="V946" s="313"/>
      <c r="W946" s="313"/>
      <c r="X946" s="313">
        <v>0</v>
      </c>
      <c r="Y946" s="313">
        <v>500000000</v>
      </c>
      <c r="Z946" s="313"/>
      <c r="AA946" s="313" t="s">
        <v>1030</v>
      </c>
    </row>
    <row r="947" spans="1:27" ht="15" customHeight="1">
      <c r="A947" s="313" t="s">
        <v>249</v>
      </c>
      <c r="B947" s="313" t="s">
        <v>326</v>
      </c>
      <c r="C947" s="313" t="s">
        <v>7</v>
      </c>
      <c r="D947" s="313" t="s">
        <v>417</v>
      </c>
      <c r="E947" s="313" t="s">
        <v>13</v>
      </c>
      <c r="F947" s="313" t="s">
        <v>11</v>
      </c>
      <c r="G947" s="313"/>
      <c r="H947" s="313"/>
      <c r="I947" s="313"/>
      <c r="J947" s="313"/>
      <c r="K947" s="313"/>
      <c r="L947" s="313"/>
      <c r="M947" s="313"/>
      <c r="N947" s="313"/>
      <c r="O947" s="313"/>
      <c r="P947" s="313"/>
      <c r="Q947" s="313"/>
      <c r="R947" s="313">
        <v>997</v>
      </c>
      <c r="S947" s="313">
        <v>323</v>
      </c>
      <c r="T947" s="313">
        <v>1000</v>
      </c>
      <c r="U947" s="313"/>
      <c r="V947" s="313"/>
      <c r="W947" s="313"/>
      <c r="X947" s="313">
        <v>0</v>
      </c>
      <c r="Y947" s="313">
        <v>500000000</v>
      </c>
      <c r="Z947" s="313"/>
      <c r="AA947" s="313" t="s">
        <v>1030</v>
      </c>
    </row>
    <row r="948" spans="1:27" ht="15" customHeight="1">
      <c r="A948" s="313" t="s">
        <v>250</v>
      </c>
      <c r="B948" s="313" t="s">
        <v>307</v>
      </c>
      <c r="C948" s="313" t="s">
        <v>7</v>
      </c>
      <c r="D948" s="313" t="s">
        <v>417</v>
      </c>
      <c r="E948" s="313" t="s">
        <v>13</v>
      </c>
      <c r="F948" s="313" t="s">
        <v>11</v>
      </c>
      <c r="G948" s="313" t="s">
        <v>417</v>
      </c>
      <c r="H948" s="313" t="s">
        <v>424</v>
      </c>
      <c r="I948" s="313" t="s">
        <v>251</v>
      </c>
      <c r="J948" s="313"/>
      <c r="K948" s="313" t="s">
        <v>339</v>
      </c>
      <c r="L948" s="313" t="s">
        <v>363</v>
      </c>
      <c r="M948" s="313" t="s">
        <v>48</v>
      </c>
      <c r="N948" s="313"/>
      <c r="O948" s="313" t="s">
        <v>341</v>
      </c>
      <c r="P948" s="313" t="s">
        <v>342</v>
      </c>
      <c r="Q948" s="313" t="s">
        <v>343</v>
      </c>
      <c r="R948" s="313">
        <v>938</v>
      </c>
      <c r="S948" s="313"/>
      <c r="T948" s="313"/>
      <c r="U948" s="313">
        <v>938</v>
      </c>
      <c r="V948" s="313">
        <v>46.9</v>
      </c>
      <c r="W948" s="313">
        <v>0.1</v>
      </c>
      <c r="X948" s="313">
        <v>0</v>
      </c>
      <c r="Y948" s="313">
        <v>500000000</v>
      </c>
      <c r="Z948" s="313">
        <v>0</v>
      </c>
      <c r="AA948" s="313" t="s">
        <v>1031</v>
      </c>
    </row>
    <row r="949" spans="1:27" ht="15" customHeight="1">
      <c r="A949" s="313" t="s">
        <v>250</v>
      </c>
      <c r="B949" s="313" t="s">
        <v>305</v>
      </c>
      <c r="C949" s="313" t="s">
        <v>7</v>
      </c>
      <c r="D949" s="313" t="s">
        <v>417</v>
      </c>
      <c r="E949" s="313" t="s">
        <v>13</v>
      </c>
      <c r="F949" s="313" t="s">
        <v>11</v>
      </c>
      <c r="G949" s="313"/>
      <c r="H949" s="313"/>
      <c r="I949" s="313"/>
      <c r="J949" s="313"/>
      <c r="K949" s="313"/>
      <c r="L949" s="313"/>
      <c r="M949" s="313"/>
      <c r="N949" s="313"/>
      <c r="O949" s="313"/>
      <c r="P949" s="313"/>
      <c r="Q949" s="313"/>
      <c r="R949" s="313">
        <v>938</v>
      </c>
      <c r="S949" s="313"/>
      <c r="T949" s="313"/>
      <c r="U949" s="313"/>
      <c r="V949" s="313"/>
      <c r="W949" s="313"/>
      <c r="X949" s="313">
        <v>0</v>
      </c>
      <c r="Y949" s="313">
        <v>500000000</v>
      </c>
      <c r="Z949" s="313"/>
      <c r="AA949" s="313" t="s">
        <v>1029</v>
      </c>
    </row>
    <row r="950" spans="1:27" ht="15" customHeight="1">
      <c r="A950" s="313" t="s">
        <v>250</v>
      </c>
      <c r="B950" s="313" t="s">
        <v>332</v>
      </c>
      <c r="C950" s="313" t="s">
        <v>7</v>
      </c>
      <c r="D950" s="313" t="s">
        <v>417</v>
      </c>
      <c r="E950" s="313" t="s">
        <v>13</v>
      </c>
      <c r="F950" s="313" t="s">
        <v>11</v>
      </c>
      <c r="G950" s="313"/>
      <c r="H950" s="313"/>
      <c r="I950" s="313"/>
      <c r="J950" s="313"/>
      <c r="K950" s="313"/>
      <c r="L950" s="313"/>
      <c r="M950" s="313"/>
      <c r="N950" s="313"/>
      <c r="O950" s="313"/>
      <c r="P950" s="313"/>
      <c r="Q950" s="313"/>
      <c r="R950" s="313">
        <v>1340</v>
      </c>
      <c r="S950" s="313">
        <v>0</v>
      </c>
      <c r="T950" s="313">
        <v>3130</v>
      </c>
      <c r="U950" s="313"/>
      <c r="V950" s="313"/>
      <c r="W950" s="313"/>
      <c r="X950" s="313">
        <v>0</v>
      </c>
      <c r="Y950" s="313">
        <v>500000000</v>
      </c>
      <c r="Z950" s="313"/>
      <c r="AA950" s="313" t="s">
        <v>1030</v>
      </c>
    </row>
    <row r="951" spans="1:27" ht="15" customHeight="1">
      <c r="A951" s="313" t="s">
        <v>250</v>
      </c>
      <c r="B951" s="313" t="s">
        <v>308</v>
      </c>
      <c r="C951" s="313" t="s">
        <v>7</v>
      </c>
      <c r="D951" s="313" t="s">
        <v>417</v>
      </c>
      <c r="E951" s="313" t="s">
        <v>13</v>
      </c>
      <c r="F951" s="313" t="s">
        <v>11</v>
      </c>
      <c r="G951" s="313"/>
      <c r="H951" s="313"/>
      <c r="I951" s="313"/>
      <c r="J951" s="313"/>
      <c r="K951" s="313"/>
      <c r="L951" s="313"/>
      <c r="M951" s="313"/>
      <c r="N951" s="313"/>
      <c r="O951" s="313"/>
      <c r="P951" s="313"/>
      <c r="Q951" s="313"/>
      <c r="R951" s="313">
        <v>224</v>
      </c>
      <c r="S951" s="313">
        <v>0</v>
      </c>
      <c r="T951" s="313">
        <v>711</v>
      </c>
      <c r="U951" s="313"/>
      <c r="V951" s="313"/>
      <c r="W951" s="313"/>
      <c r="X951" s="313">
        <v>0</v>
      </c>
      <c r="Y951" s="313">
        <v>500000000</v>
      </c>
      <c r="Z951" s="313"/>
      <c r="AA951" s="313" t="s">
        <v>1030</v>
      </c>
    </row>
    <row r="952" spans="1:27" ht="15" customHeight="1">
      <c r="A952" s="313" t="s">
        <v>250</v>
      </c>
      <c r="B952" s="313" t="s">
        <v>309</v>
      </c>
      <c r="C952" s="313" t="s">
        <v>7</v>
      </c>
      <c r="D952" s="313" t="s">
        <v>417</v>
      </c>
      <c r="E952" s="313" t="s">
        <v>13</v>
      </c>
      <c r="F952" s="313" t="s">
        <v>11</v>
      </c>
      <c r="G952" s="313"/>
      <c r="H952" s="313"/>
      <c r="I952" s="313"/>
      <c r="J952" s="313"/>
      <c r="K952" s="313"/>
      <c r="L952" s="313"/>
      <c r="M952" s="313"/>
      <c r="N952" s="313"/>
      <c r="O952" s="313"/>
      <c r="P952" s="313"/>
      <c r="Q952" s="313"/>
      <c r="R952" s="313">
        <v>223</v>
      </c>
      <c r="S952" s="313">
        <v>0</v>
      </c>
      <c r="T952" s="313">
        <v>711</v>
      </c>
      <c r="U952" s="313"/>
      <c r="V952" s="313"/>
      <c r="W952" s="313"/>
      <c r="X952" s="313">
        <v>0</v>
      </c>
      <c r="Y952" s="313">
        <v>500000000</v>
      </c>
      <c r="Z952" s="313"/>
      <c r="AA952" s="313" t="s">
        <v>1030</v>
      </c>
    </row>
    <row r="953" spans="1:27" ht="15" customHeight="1">
      <c r="A953" s="313" t="s">
        <v>250</v>
      </c>
      <c r="B953" s="313" t="s">
        <v>310</v>
      </c>
      <c r="C953" s="313" t="s">
        <v>7</v>
      </c>
      <c r="D953" s="313" t="s">
        <v>417</v>
      </c>
      <c r="E953" s="313" t="s">
        <v>13</v>
      </c>
      <c r="F953" s="313" t="s">
        <v>11</v>
      </c>
      <c r="G953" s="313"/>
      <c r="H953" s="313"/>
      <c r="I953" s="313"/>
      <c r="J953" s="313"/>
      <c r="K953" s="313"/>
      <c r="L953" s="313"/>
      <c r="M953" s="313"/>
      <c r="N953" s="313"/>
      <c r="O953" s="313"/>
      <c r="P953" s="313"/>
      <c r="Q953" s="313"/>
      <c r="R953" s="313">
        <v>270</v>
      </c>
      <c r="S953" s="313">
        <v>155</v>
      </c>
      <c r="T953" s="313">
        <v>938</v>
      </c>
      <c r="U953" s="313"/>
      <c r="V953" s="313"/>
      <c r="W953" s="313"/>
      <c r="X953" s="313">
        <v>0</v>
      </c>
      <c r="Y953" s="313">
        <v>500000000</v>
      </c>
      <c r="Z953" s="313"/>
      <c r="AA953" s="313" t="s">
        <v>1030</v>
      </c>
    </row>
    <row r="954" spans="1:27" ht="15" customHeight="1">
      <c r="A954" s="313" t="s">
        <v>250</v>
      </c>
      <c r="B954" s="313" t="s">
        <v>311</v>
      </c>
      <c r="C954" s="313" t="s">
        <v>7</v>
      </c>
      <c r="D954" s="313" t="s">
        <v>417</v>
      </c>
      <c r="E954" s="313" t="s">
        <v>13</v>
      </c>
      <c r="F954" s="313" t="s">
        <v>11</v>
      </c>
      <c r="G954" s="313"/>
      <c r="H954" s="313"/>
      <c r="I954" s="313"/>
      <c r="J954" s="313"/>
      <c r="K954" s="313"/>
      <c r="L954" s="313"/>
      <c r="M954" s="313"/>
      <c r="N954" s="313"/>
      <c r="O954" s="313"/>
      <c r="P954" s="313"/>
      <c r="Q954" s="313"/>
      <c r="R954" s="313">
        <v>221</v>
      </c>
      <c r="S954" s="313">
        <v>0</v>
      </c>
      <c r="T954" s="313">
        <v>683</v>
      </c>
      <c r="U954" s="313"/>
      <c r="V954" s="313"/>
      <c r="W954" s="313"/>
      <c r="X954" s="313">
        <v>0</v>
      </c>
      <c r="Y954" s="313">
        <v>500000000</v>
      </c>
      <c r="Z954" s="313"/>
      <c r="AA954" s="313" t="s">
        <v>1030</v>
      </c>
    </row>
    <row r="955" spans="1:27" ht="15" customHeight="1">
      <c r="A955" s="313" t="s">
        <v>250</v>
      </c>
      <c r="B955" s="313" t="s">
        <v>314</v>
      </c>
      <c r="C955" s="313" t="s">
        <v>7</v>
      </c>
      <c r="D955" s="313" t="s">
        <v>417</v>
      </c>
      <c r="E955" s="313" t="s">
        <v>13</v>
      </c>
      <c r="F955" s="313" t="s">
        <v>11</v>
      </c>
      <c r="G955" s="313"/>
      <c r="H955" s="313"/>
      <c r="I955" s="313"/>
      <c r="J955" s="313"/>
      <c r="K955" s="313"/>
      <c r="L955" s="313"/>
      <c r="M955" s="313"/>
      <c r="N955" s="313"/>
      <c r="O955" s="313"/>
      <c r="P955" s="313"/>
      <c r="Q955" s="313"/>
      <c r="R955" s="313">
        <v>857</v>
      </c>
      <c r="S955" s="313">
        <v>0</v>
      </c>
      <c r="T955" s="313">
        <v>1910</v>
      </c>
      <c r="U955" s="313"/>
      <c r="V955" s="313"/>
      <c r="W955" s="313"/>
      <c r="X955" s="313">
        <v>0</v>
      </c>
      <c r="Y955" s="313">
        <v>500000000</v>
      </c>
      <c r="Z955" s="313"/>
      <c r="AA955" s="313" t="s">
        <v>1030</v>
      </c>
    </row>
    <row r="956" spans="1:27" ht="15" customHeight="1">
      <c r="A956" s="313" t="s">
        <v>250</v>
      </c>
      <c r="B956" s="313" t="s">
        <v>313</v>
      </c>
      <c r="C956" s="313" t="s">
        <v>7</v>
      </c>
      <c r="D956" s="313" t="s">
        <v>417</v>
      </c>
      <c r="E956" s="313" t="s">
        <v>13</v>
      </c>
      <c r="F956" s="313" t="s">
        <v>11</v>
      </c>
      <c r="G956" s="313"/>
      <c r="H956" s="313"/>
      <c r="I956" s="313"/>
      <c r="J956" s="313"/>
      <c r="K956" s="313"/>
      <c r="L956" s="313"/>
      <c r="M956" s="313"/>
      <c r="N956" s="313"/>
      <c r="O956" s="313"/>
      <c r="P956" s="313"/>
      <c r="Q956" s="313"/>
      <c r="R956" s="313">
        <v>926</v>
      </c>
      <c r="S956" s="313">
        <v>0</v>
      </c>
      <c r="T956" s="313">
        <v>1910</v>
      </c>
      <c r="U956" s="313"/>
      <c r="V956" s="313"/>
      <c r="W956" s="313"/>
      <c r="X956" s="313">
        <v>0</v>
      </c>
      <c r="Y956" s="313">
        <v>500000000</v>
      </c>
      <c r="Z956" s="313"/>
      <c r="AA956" s="313" t="s">
        <v>1030</v>
      </c>
    </row>
    <row r="957" spans="1:27" ht="15" customHeight="1">
      <c r="A957" s="313" t="s">
        <v>250</v>
      </c>
      <c r="B957" s="313" t="s">
        <v>312</v>
      </c>
      <c r="C957" s="313" t="s">
        <v>7</v>
      </c>
      <c r="D957" s="313" t="s">
        <v>417</v>
      </c>
      <c r="E957" s="313" t="s">
        <v>13</v>
      </c>
      <c r="F957" s="313" t="s">
        <v>11</v>
      </c>
      <c r="G957" s="313"/>
      <c r="H957" s="313"/>
      <c r="I957" s="313"/>
      <c r="J957" s="313"/>
      <c r="K957" s="313"/>
      <c r="L957" s="313"/>
      <c r="M957" s="313"/>
      <c r="N957" s="313"/>
      <c r="O957" s="313"/>
      <c r="P957" s="313"/>
      <c r="Q957" s="313"/>
      <c r="R957" s="313">
        <v>1360</v>
      </c>
      <c r="S957" s="313">
        <v>0</v>
      </c>
      <c r="T957" s="313">
        <v>1910</v>
      </c>
      <c r="U957" s="313"/>
      <c r="V957" s="313"/>
      <c r="W957" s="313"/>
      <c r="X957" s="313">
        <v>0</v>
      </c>
      <c r="Y957" s="313">
        <v>500000000</v>
      </c>
      <c r="Z957" s="313"/>
      <c r="AA957" s="313" t="s">
        <v>1030</v>
      </c>
    </row>
    <row r="958" spans="1:27" ht="15" customHeight="1">
      <c r="A958" s="313" t="s">
        <v>250</v>
      </c>
      <c r="B958" s="313" t="s">
        <v>315</v>
      </c>
      <c r="C958" s="313" t="s">
        <v>7</v>
      </c>
      <c r="D958" s="313" t="s">
        <v>417</v>
      </c>
      <c r="E958" s="313" t="s">
        <v>13</v>
      </c>
      <c r="F958" s="313" t="s">
        <v>11</v>
      </c>
      <c r="G958" s="313"/>
      <c r="H958" s="313"/>
      <c r="I958" s="313"/>
      <c r="J958" s="313"/>
      <c r="K958" s="313"/>
      <c r="L958" s="313"/>
      <c r="M958" s="313"/>
      <c r="N958" s="313"/>
      <c r="O958" s="313"/>
      <c r="P958" s="313"/>
      <c r="Q958" s="313"/>
      <c r="R958" s="313">
        <v>857</v>
      </c>
      <c r="S958" s="313">
        <v>0</v>
      </c>
      <c r="T958" s="313">
        <v>1910</v>
      </c>
      <c r="U958" s="313"/>
      <c r="V958" s="313"/>
      <c r="W958" s="313"/>
      <c r="X958" s="313">
        <v>0</v>
      </c>
      <c r="Y958" s="313">
        <v>500000000</v>
      </c>
      <c r="Z958" s="313"/>
      <c r="AA958" s="313" t="s">
        <v>1030</v>
      </c>
    </row>
    <row r="959" spans="1:27" ht="15" customHeight="1">
      <c r="A959" s="313" t="s">
        <v>250</v>
      </c>
      <c r="B959" s="313" t="s">
        <v>317</v>
      </c>
      <c r="C959" s="313" t="s">
        <v>7</v>
      </c>
      <c r="D959" s="313" t="s">
        <v>417</v>
      </c>
      <c r="E959" s="313" t="s">
        <v>13</v>
      </c>
      <c r="F959" s="313" t="s">
        <v>11</v>
      </c>
      <c r="G959" s="313"/>
      <c r="H959" s="313"/>
      <c r="I959" s="313"/>
      <c r="J959" s="313"/>
      <c r="K959" s="313"/>
      <c r="L959" s="313"/>
      <c r="M959" s="313"/>
      <c r="N959" s="313"/>
      <c r="O959" s="313"/>
      <c r="P959" s="313"/>
      <c r="Q959" s="313"/>
      <c r="R959" s="313">
        <v>34.4</v>
      </c>
      <c r="S959" s="313">
        <v>0</v>
      </c>
      <c r="T959" s="313">
        <v>134</v>
      </c>
      <c r="U959" s="313"/>
      <c r="V959" s="313"/>
      <c r="W959" s="313"/>
      <c r="X959" s="313">
        <v>0</v>
      </c>
      <c r="Y959" s="313">
        <v>500000000</v>
      </c>
      <c r="Z959" s="313"/>
      <c r="AA959" s="313" t="s">
        <v>1030</v>
      </c>
    </row>
    <row r="960" spans="1:27" ht="15" customHeight="1">
      <c r="A960" s="313" t="s">
        <v>250</v>
      </c>
      <c r="B960" s="313" t="s">
        <v>318</v>
      </c>
      <c r="C960" s="313" t="s">
        <v>7</v>
      </c>
      <c r="D960" s="313" t="s">
        <v>417</v>
      </c>
      <c r="E960" s="313" t="s">
        <v>13</v>
      </c>
      <c r="F960" s="313" t="s">
        <v>11</v>
      </c>
      <c r="G960" s="313"/>
      <c r="H960" s="313"/>
      <c r="I960" s="313"/>
      <c r="J960" s="313"/>
      <c r="K960" s="313"/>
      <c r="L960" s="313"/>
      <c r="M960" s="313"/>
      <c r="N960" s="313"/>
      <c r="O960" s="313"/>
      <c r="P960" s="313"/>
      <c r="Q960" s="313"/>
      <c r="R960" s="313">
        <v>34.4</v>
      </c>
      <c r="S960" s="313">
        <v>0</v>
      </c>
      <c r="T960" s="313">
        <v>134</v>
      </c>
      <c r="U960" s="313"/>
      <c r="V960" s="313"/>
      <c r="W960" s="313"/>
      <c r="X960" s="313">
        <v>0</v>
      </c>
      <c r="Y960" s="313">
        <v>500000000</v>
      </c>
      <c r="Z960" s="313"/>
      <c r="AA960" s="313" t="s">
        <v>1030</v>
      </c>
    </row>
    <row r="961" spans="1:27" ht="15" customHeight="1">
      <c r="A961" s="313" t="s">
        <v>250</v>
      </c>
      <c r="B961" s="313" t="s">
        <v>328</v>
      </c>
      <c r="C961" s="313" t="s">
        <v>7</v>
      </c>
      <c r="D961" s="313" t="s">
        <v>417</v>
      </c>
      <c r="E961" s="313" t="s">
        <v>13</v>
      </c>
      <c r="F961" s="313" t="s">
        <v>11</v>
      </c>
      <c r="G961" s="313"/>
      <c r="H961" s="313"/>
      <c r="I961" s="313"/>
      <c r="J961" s="313"/>
      <c r="K961" s="313"/>
      <c r="L961" s="313"/>
      <c r="M961" s="313"/>
      <c r="N961" s="313"/>
      <c r="O961" s="313"/>
      <c r="P961" s="313"/>
      <c r="Q961" s="313"/>
      <c r="R961" s="313">
        <v>435</v>
      </c>
      <c r="S961" s="313">
        <v>0</v>
      </c>
      <c r="T961" s="313">
        <v>1000</v>
      </c>
      <c r="U961" s="313"/>
      <c r="V961" s="313"/>
      <c r="W961" s="313"/>
      <c r="X961" s="313">
        <v>0</v>
      </c>
      <c r="Y961" s="313">
        <v>500000000</v>
      </c>
      <c r="Z961" s="313"/>
      <c r="AA961" s="313" t="s">
        <v>1030</v>
      </c>
    </row>
    <row r="962" spans="1:27" ht="15" customHeight="1">
      <c r="A962" s="313" t="s">
        <v>250</v>
      </c>
      <c r="B962" s="313" t="s">
        <v>316</v>
      </c>
      <c r="C962" s="313" t="s">
        <v>7</v>
      </c>
      <c r="D962" s="313" t="s">
        <v>417</v>
      </c>
      <c r="E962" s="313" t="s">
        <v>13</v>
      </c>
      <c r="F962" s="313" t="s">
        <v>11</v>
      </c>
      <c r="G962" s="313"/>
      <c r="H962" s="313"/>
      <c r="I962" s="313"/>
      <c r="J962" s="313"/>
      <c r="K962" s="313"/>
      <c r="L962" s="313"/>
      <c r="M962" s="313"/>
      <c r="N962" s="313"/>
      <c r="O962" s="313"/>
      <c r="P962" s="313"/>
      <c r="Q962" s="313"/>
      <c r="R962" s="313">
        <v>68.7</v>
      </c>
      <c r="S962" s="313">
        <v>0</v>
      </c>
      <c r="T962" s="313">
        <v>134</v>
      </c>
      <c r="U962" s="313"/>
      <c r="V962" s="313"/>
      <c r="W962" s="313"/>
      <c r="X962" s="313">
        <v>0</v>
      </c>
      <c r="Y962" s="313">
        <v>500000000</v>
      </c>
      <c r="Z962" s="313"/>
      <c r="AA962" s="313" t="s">
        <v>1030</v>
      </c>
    </row>
    <row r="963" spans="1:27" ht="15" customHeight="1">
      <c r="A963" s="313" t="s">
        <v>250</v>
      </c>
      <c r="B963" s="313" t="s">
        <v>326</v>
      </c>
      <c r="C963" s="313" t="s">
        <v>7</v>
      </c>
      <c r="D963" s="313" t="s">
        <v>417</v>
      </c>
      <c r="E963" s="313" t="s">
        <v>13</v>
      </c>
      <c r="F963" s="313" t="s">
        <v>11</v>
      </c>
      <c r="G963" s="313"/>
      <c r="H963" s="313"/>
      <c r="I963" s="313"/>
      <c r="J963" s="313"/>
      <c r="K963" s="313"/>
      <c r="L963" s="313"/>
      <c r="M963" s="313"/>
      <c r="N963" s="313"/>
      <c r="O963" s="313"/>
      <c r="P963" s="313"/>
      <c r="Q963" s="313"/>
      <c r="R963" s="313">
        <v>435</v>
      </c>
      <c r="S963" s="313">
        <v>0</v>
      </c>
      <c r="T963" s="313">
        <v>1000</v>
      </c>
      <c r="U963" s="313"/>
      <c r="V963" s="313"/>
      <c r="W963" s="313"/>
      <c r="X963" s="313">
        <v>0</v>
      </c>
      <c r="Y963" s="313">
        <v>500000000</v>
      </c>
      <c r="Z963" s="313"/>
      <c r="AA963" s="313" t="s">
        <v>1030</v>
      </c>
    </row>
    <row r="964" spans="1:27" ht="15" customHeight="1">
      <c r="A964" s="313" t="s">
        <v>252</v>
      </c>
      <c r="B964" s="313" t="s">
        <v>307</v>
      </c>
      <c r="C964" s="313" t="s">
        <v>7</v>
      </c>
      <c r="D964" s="313" t="s">
        <v>417</v>
      </c>
      <c r="E964" s="313" t="s">
        <v>13</v>
      </c>
      <c r="F964" s="313" t="s">
        <v>11</v>
      </c>
      <c r="G964" s="313" t="s">
        <v>417</v>
      </c>
      <c r="H964" s="313" t="s">
        <v>425</v>
      </c>
      <c r="I964" s="313" t="s">
        <v>251</v>
      </c>
      <c r="J964" s="313"/>
      <c r="K964" s="313" t="s">
        <v>339</v>
      </c>
      <c r="L964" s="313" t="s">
        <v>366</v>
      </c>
      <c r="M964" s="313" t="s">
        <v>48</v>
      </c>
      <c r="N964" s="313"/>
      <c r="O964" s="313" t="s">
        <v>341</v>
      </c>
      <c r="P964" s="313" t="s">
        <v>342</v>
      </c>
      <c r="Q964" s="313" t="s">
        <v>343</v>
      </c>
      <c r="R964" s="313">
        <v>97</v>
      </c>
      <c r="S964" s="313"/>
      <c r="T964" s="313"/>
      <c r="U964" s="313">
        <v>97</v>
      </c>
      <c r="V964" s="313">
        <v>4.8499999999999996</v>
      </c>
      <c r="W964" s="313">
        <v>0.1</v>
      </c>
      <c r="X964" s="313">
        <v>0</v>
      </c>
      <c r="Y964" s="313">
        <v>500000000</v>
      </c>
      <c r="Z964" s="313">
        <v>0</v>
      </c>
      <c r="AA964" s="313" t="s">
        <v>1031</v>
      </c>
    </row>
    <row r="965" spans="1:27" ht="15" customHeight="1">
      <c r="A965" s="313" t="s">
        <v>252</v>
      </c>
      <c r="B965" s="313" t="s">
        <v>305</v>
      </c>
      <c r="C965" s="313" t="s">
        <v>7</v>
      </c>
      <c r="D965" s="313" t="s">
        <v>417</v>
      </c>
      <c r="E965" s="313" t="s">
        <v>13</v>
      </c>
      <c r="F965" s="313" t="s">
        <v>11</v>
      </c>
      <c r="G965" s="313"/>
      <c r="H965" s="313"/>
      <c r="I965" s="313"/>
      <c r="J965" s="313"/>
      <c r="K965" s="313"/>
      <c r="L965" s="313"/>
      <c r="M965" s="313"/>
      <c r="N965" s="313"/>
      <c r="O965" s="313"/>
      <c r="P965" s="313"/>
      <c r="Q965" s="313"/>
      <c r="R965" s="313">
        <v>97</v>
      </c>
      <c r="S965" s="313"/>
      <c r="T965" s="313"/>
      <c r="U965" s="313"/>
      <c r="V965" s="313"/>
      <c r="W965" s="313"/>
      <c r="X965" s="313">
        <v>0</v>
      </c>
      <c r="Y965" s="313">
        <v>500000000</v>
      </c>
      <c r="Z965" s="313"/>
      <c r="AA965" s="313" t="s">
        <v>1029</v>
      </c>
    </row>
    <row r="966" spans="1:27" ht="15" customHeight="1">
      <c r="A966" s="313" t="s">
        <v>252</v>
      </c>
      <c r="B966" s="313" t="s">
        <v>332</v>
      </c>
      <c r="C966" s="313" t="s">
        <v>7</v>
      </c>
      <c r="D966" s="313" t="s">
        <v>417</v>
      </c>
      <c r="E966" s="313" t="s">
        <v>13</v>
      </c>
      <c r="F966" s="313" t="s">
        <v>11</v>
      </c>
      <c r="G966" s="313"/>
      <c r="H966" s="313"/>
      <c r="I966" s="313"/>
      <c r="J966" s="313"/>
      <c r="K966" s="313"/>
      <c r="L966" s="313"/>
      <c r="M966" s="313"/>
      <c r="N966" s="313"/>
      <c r="O966" s="313"/>
      <c r="P966" s="313"/>
      <c r="Q966" s="313"/>
      <c r="R966" s="313">
        <v>1780</v>
      </c>
      <c r="S966" s="313">
        <v>0</v>
      </c>
      <c r="T966" s="313">
        <v>3130</v>
      </c>
      <c r="U966" s="313"/>
      <c r="V966" s="313"/>
      <c r="W966" s="313"/>
      <c r="X966" s="313">
        <v>0</v>
      </c>
      <c r="Y966" s="313">
        <v>500000000</v>
      </c>
      <c r="Z966" s="313"/>
      <c r="AA966" s="313" t="s">
        <v>1030</v>
      </c>
    </row>
    <row r="967" spans="1:27" ht="15" customHeight="1">
      <c r="A967" s="313" t="s">
        <v>252</v>
      </c>
      <c r="B967" s="313" t="s">
        <v>308</v>
      </c>
      <c r="C967" s="313" t="s">
        <v>7</v>
      </c>
      <c r="D967" s="313" t="s">
        <v>417</v>
      </c>
      <c r="E967" s="313" t="s">
        <v>13</v>
      </c>
      <c r="F967" s="313" t="s">
        <v>11</v>
      </c>
      <c r="G967" s="313"/>
      <c r="H967" s="313"/>
      <c r="I967" s="313"/>
      <c r="J967" s="313"/>
      <c r="K967" s="313"/>
      <c r="L967" s="313"/>
      <c r="M967" s="313"/>
      <c r="N967" s="313"/>
      <c r="O967" s="313"/>
      <c r="P967" s="313"/>
      <c r="Q967" s="313"/>
      <c r="R967" s="313">
        <v>13.8</v>
      </c>
      <c r="S967" s="313">
        <v>0</v>
      </c>
      <c r="T967" s="313">
        <v>97</v>
      </c>
      <c r="U967" s="313"/>
      <c r="V967" s="313"/>
      <c r="W967" s="313"/>
      <c r="X967" s="313">
        <v>0</v>
      </c>
      <c r="Y967" s="313">
        <v>500000000</v>
      </c>
      <c r="Z967" s="313"/>
      <c r="AA967" s="313" t="s">
        <v>1030</v>
      </c>
    </row>
    <row r="968" spans="1:27" ht="15" customHeight="1">
      <c r="A968" s="313" t="s">
        <v>252</v>
      </c>
      <c r="B968" s="313" t="s">
        <v>309</v>
      </c>
      <c r="C968" s="313" t="s">
        <v>7</v>
      </c>
      <c r="D968" s="313" t="s">
        <v>417</v>
      </c>
      <c r="E968" s="313" t="s">
        <v>13</v>
      </c>
      <c r="F968" s="313" t="s">
        <v>11</v>
      </c>
      <c r="G968" s="313"/>
      <c r="H968" s="313"/>
      <c r="I968" s="313"/>
      <c r="J968" s="313"/>
      <c r="K968" s="313"/>
      <c r="L968" s="313"/>
      <c r="M968" s="313"/>
      <c r="N968" s="313"/>
      <c r="O968" s="313"/>
      <c r="P968" s="313"/>
      <c r="Q968" s="313"/>
      <c r="R968" s="313">
        <v>12.9</v>
      </c>
      <c r="S968" s="313">
        <v>0</v>
      </c>
      <c r="T968" s="313">
        <v>97</v>
      </c>
      <c r="U968" s="313"/>
      <c r="V968" s="313"/>
      <c r="W968" s="313"/>
      <c r="X968" s="313">
        <v>0</v>
      </c>
      <c r="Y968" s="313">
        <v>500000000</v>
      </c>
      <c r="Z968" s="313"/>
      <c r="AA968" s="313" t="s">
        <v>1030</v>
      </c>
    </row>
    <row r="969" spans="1:27" ht="15" customHeight="1">
      <c r="A969" s="313" t="s">
        <v>252</v>
      </c>
      <c r="B969" s="313" t="s">
        <v>310</v>
      </c>
      <c r="C969" s="313" t="s">
        <v>7</v>
      </c>
      <c r="D969" s="313" t="s">
        <v>417</v>
      </c>
      <c r="E969" s="313" t="s">
        <v>13</v>
      </c>
      <c r="F969" s="313" t="s">
        <v>11</v>
      </c>
      <c r="G969" s="313"/>
      <c r="H969" s="313"/>
      <c r="I969" s="313"/>
      <c r="J969" s="313"/>
      <c r="K969" s="313"/>
      <c r="L969" s="313"/>
      <c r="M969" s="313"/>
      <c r="N969" s="313"/>
      <c r="O969" s="313"/>
      <c r="P969" s="313"/>
      <c r="Q969" s="313"/>
      <c r="R969" s="313">
        <v>59.4</v>
      </c>
      <c r="S969" s="313">
        <v>0</v>
      </c>
      <c r="T969" s="313">
        <v>97</v>
      </c>
      <c r="U969" s="313"/>
      <c r="V969" s="313"/>
      <c r="W969" s="313"/>
      <c r="X969" s="313">
        <v>0</v>
      </c>
      <c r="Y969" s="313">
        <v>500000000</v>
      </c>
      <c r="Z969" s="313"/>
      <c r="AA969" s="313" t="s">
        <v>1030</v>
      </c>
    </row>
    <row r="970" spans="1:27" ht="15" customHeight="1">
      <c r="A970" s="313" t="s">
        <v>252</v>
      </c>
      <c r="B970" s="313" t="s">
        <v>311</v>
      </c>
      <c r="C970" s="313" t="s">
        <v>7</v>
      </c>
      <c r="D970" s="313" t="s">
        <v>417</v>
      </c>
      <c r="E970" s="313" t="s">
        <v>13</v>
      </c>
      <c r="F970" s="313" t="s">
        <v>11</v>
      </c>
      <c r="G970" s="313"/>
      <c r="H970" s="313"/>
      <c r="I970" s="313"/>
      <c r="J970" s="313"/>
      <c r="K970" s="313"/>
      <c r="L970" s="313"/>
      <c r="M970" s="313"/>
      <c r="N970" s="313"/>
      <c r="O970" s="313"/>
      <c r="P970" s="313"/>
      <c r="Q970" s="313"/>
      <c r="R970" s="313">
        <v>10.8</v>
      </c>
      <c r="S970" s="313">
        <v>0</v>
      </c>
      <c r="T970" s="313">
        <v>97</v>
      </c>
      <c r="U970" s="313"/>
      <c r="V970" s="313"/>
      <c r="W970" s="313"/>
      <c r="X970" s="313">
        <v>0</v>
      </c>
      <c r="Y970" s="313">
        <v>500000000</v>
      </c>
      <c r="Z970" s="313"/>
      <c r="AA970" s="313" t="s">
        <v>1030</v>
      </c>
    </row>
    <row r="971" spans="1:27" ht="15" customHeight="1">
      <c r="A971" s="313" t="s">
        <v>252</v>
      </c>
      <c r="B971" s="313" t="s">
        <v>314</v>
      </c>
      <c r="C971" s="313" t="s">
        <v>7</v>
      </c>
      <c r="D971" s="313" t="s">
        <v>417</v>
      </c>
      <c r="E971" s="313" t="s">
        <v>13</v>
      </c>
      <c r="F971" s="313" t="s">
        <v>11</v>
      </c>
      <c r="G971" s="313"/>
      <c r="H971" s="313"/>
      <c r="I971" s="313"/>
      <c r="J971" s="313"/>
      <c r="K971" s="313"/>
      <c r="L971" s="313"/>
      <c r="M971" s="313"/>
      <c r="N971" s="313"/>
      <c r="O971" s="313"/>
      <c r="P971" s="313"/>
      <c r="Q971" s="313"/>
      <c r="R971" s="313">
        <v>876</v>
      </c>
      <c r="S971" s="313">
        <v>0</v>
      </c>
      <c r="T971" s="313">
        <v>1910</v>
      </c>
      <c r="U971" s="313"/>
      <c r="V971" s="313"/>
      <c r="W971" s="313"/>
      <c r="X971" s="313">
        <v>0</v>
      </c>
      <c r="Y971" s="313">
        <v>500000000</v>
      </c>
      <c r="Z971" s="313"/>
      <c r="AA971" s="313" t="s">
        <v>1030</v>
      </c>
    </row>
    <row r="972" spans="1:27" ht="15" customHeight="1">
      <c r="A972" s="313" t="s">
        <v>252</v>
      </c>
      <c r="B972" s="313" t="s">
        <v>313</v>
      </c>
      <c r="C972" s="313" t="s">
        <v>7</v>
      </c>
      <c r="D972" s="313" t="s">
        <v>417</v>
      </c>
      <c r="E972" s="313" t="s">
        <v>13</v>
      </c>
      <c r="F972" s="313" t="s">
        <v>11</v>
      </c>
      <c r="G972" s="313"/>
      <c r="H972" s="313"/>
      <c r="I972" s="313"/>
      <c r="J972" s="313"/>
      <c r="K972" s="313"/>
      <c r="L972" s="313"/>
      <c r="M972" s="313"/>
      <c r="N972" s="313"/>
      <c r="O972" s="313"/>
      <c r="P972" s="313"/>
      <c r="Q972" s="313"/>
      <c r="R972" s="313">
        <v>941</v>
      </c>
      <c r="S972" s="313">
        <v>0</v>
      </c>
      <c r="T972" s="313">
        <v>1910</v>
      </c>
      <c r="U972" s="313"/>
      <c r="V972" s="313"/>
      <c r="W972" s="313"/>
      <c r="X972" s="313">
        <v>0</v>
      </c>
      <c r="Y972" s="313">
        <v>500000000</v>
      </c>
      <c r="Z972" s="313"/>
      <c r="AA972" s="313" t="s">
        <v>1030</v>
      </c>
    </row>
    <row r="973" spans="1:27" ht="15" customHeight="1">
      <c r="A973" s="313" t="s">
        <v>252</v>
      </c>
      <c r="B973" s="313" t="s">
        <v>312</v>
      </c>
      <c r="C973" s="313" t="s">
        <v>7</v>
      </c>
      <c r="D973" s="313" t="s">
        <v>417</v>
      </c>
      <c r="E973" s="313" t="s">
        <v>13</v>
      </c>
      <c r="F973" s="313" t="s">
        <v>11</v>
      </c>
      <c r="G973" s="313"/>
      <c r="H973" s="313"/>
      <c r="I973" s="313"/>
      <c r="J973" s="313"/>
      <c r="K973" s="313"/>
      <c r="L973" s="313"/>
      <c r="M973" s="313"/>
      <c r="N973" s="313"/>
      <c r="O973" s="313"/>
      <c r="P973" s="313"/>
      <c r="Q973" s="313"/>
      <c r="R973" s="313">
        <v>1510</v>
      </c>
      <c r="S973" s="313">
        <v>0</v>
      </c>
      <c r="T973" s="313">
        <v>1910</v>
      </c>
      <c r="U973" s="313"/>
      <c r="V973" s="313"/>
      <c r="W973" s="313"/>
      <c r="X973" s="313">
        <v>0</v>
      </c>
      <c r="Y973" s="313">
        <v>500000000</v>
      </c>
      <c r="Z973" s="313"/>
      <c r="AA973" s="313" t="s">
        <v>1030</v>
      </c>
    </row>
    <row r="974" spans="1:27" ht="15" customHeight="1">
      <c r="A974" s="313" t="s">
        <v>252</v>
      </c>
      <c r="B974" s="313" t="s">
        <v>315</v>
      </c>
      <c r="C974" s="313" t="s">
        <v>7</v>
      </c>
      <c r="D974" s="313" t="s">
        <v>417</v>
      </c>
      <c r="E974" s="313" t="s">
        <v>13</v>
      </c>
      <c r="F974" s="313" t="s">
        <v>11</v>
      </c>
      <c r="G974" s="313"/>
      <c r="H974" s="313"/>
      <c r="I974" s="313"/>
      <c r="J974" s="313"/>
      <c r="K974" s="313"/>
      <c r="L974" s="313"/>
      <c r="M974" s="313"/>
      <c r="N974" s="313"/>
      <c r="O974" s="313"/>
      <c r="P974" s="313"/>
      <c r="Q974" s="313"/>
      <c r="R974" s="313">
        <v>876</v>
      </c>
      <c r="S974" s="313">
        <v>0</v>
      </c>
      <c r="T974" s="313">
        <v>1910</v>
      </c>
      <c r="U974" s="313"/>
      <c r="V974" s="313"/>
      <c r="W974" s="313"/>
      <c r="X974" s="313">
        <v>0</v>
      </c>
      <c r="Y974" s="313">
        <v>500000000</v>
      </c>
      <c r="Z974" s="313"/>
      <c r="AA974" s="313" t="s">
        <v>1030</v>
      </c>
    </row>
    <row r="975" spans="1:27" ht="15" customHeight="1">
      <c r="A975" s="313" t="s">
        <v>252</v>
      </c>
      <c r="B975" s="313" t="s">
        <v>317</v>
      </c>
      <c r="C975" s="313" t="s">
        <v>7</v>
      </c>
      <c r="D975" s="313" t="s">
        <v>417</v>
      </c>
      <c r="E975" s="313" t="s">
        <v>13</v>
      </c>
      <c r="F975" s="313" t="s">
        <v>11</v>
      </c>
      <c r="G975" s="313"/>
      <c r="H975" s="313"/>
      <c r="I975" s="313"/>
      <c r="J975" s="313"/>
      <c r="K975" s="313"/>
      <c r="L975" s="313"/>
      <c r="M975" s="313"/>
      <c r="N975" s="313"/>
      <c r="O975" s="313"/>
      <c r="P975" s="313"/>
      <c r="Q975" s="313"/>
      <c r="R975" s="313">
        <v>32.4</v>
      </c>
      <c r="S975" s="313">
        <v>0</v>
      </c>
      <c r="T975" s="313">
        <v>134</v>
      </c>
      <c r="U975" s="313"/>
      <c r="V975" s="313"/>
      <c r="W975" s="313"/>
      <c r="X975" s="313">
        <v>0</v>
      </c>
      <c r="Y975" s="313">
        <v>500000000</v>
      </c>
      <c r="Z975" s="313"/>
      <c r="AA975" s="313" t="s">
        <v>1030</v>
      </c>
    </row>
    <row r="976" spans="1:27" ht="15" customHeight="1">
      <c r="A976" s="313" t="s">
        <v>252</v>
      </c>
      <c r="B976" s="313" t="s">
        <v>318</v>
      </c>
      <c r="C976" s="313" t="s">
        <v>7</v>
      </c>
      <c r="D976" s="313" t="s">
        <v>417</v>
      </c>
      <c r="E976" s="313" t="s">
        <v>13</v>
      </c>
      <c r="F976" s="313" t="s">
        <v>11</v>
      </c>
      <c r="G976" s="313"/>
      <c r="H976" s="313"/>
      <c r="I976" s="313"/>
      <c r="J976" s="313"/>
      <c r="K976" s="313"/>
      <c r="L976" s="313"/>
      <c r="M976" s="313"/>
      <c r="N976" s="313"/>
      <c r="O976" s="313"/>
      <c r="P976" s="313"/>
      <c r="Q976" s="313"/>
      <c r="R976" s="313">
        <v>32.4</v>
      </c>
      <c r="S976" s="313">
        <v>0</v>
      </c>
      <c r="T976" s="313">
        <v>134</v>
      </c>
      <c r="U976" s="313"/>
      <c r="V976" s="313"/>
      <c r="W976" s="313"/>
      <c r="X976" s="313">
        <v>0</v>
      </c>
      <c r="Y976" s="313">
        <v>500000000</v>
      </c>
      <c r="Z976" s="313"/>
      <c r="AA976" s="313" t="s">
        <v>1030</v>
      </c>
    </row>
    <row r="977" spans="1:27" ht="15" customHeight="1">
      <c r="A977" s="313" t="s">
        <v>252</v>
      </c>
      <c r="B977" s="313" t="s">
        <v>328</v>
      </c>
      <c r="C977" s="313" t="s">
        <v>7</v>
      </c>
      <c r="D977" s="313" t="s">
        <v>417</v>
      </c>
      <c r="E977" s="313" t="s">
        <v>13</v>
      </c>
      <c r="F977" s="313" t="s">
        <v>11</v>
      </c>
      <c r="G977" s="313"/>
      <c r="H977" s="313"/>
      <c r="I977" s="313"/>
      <c r="J977" s="313"/>
      <c r="K977" s="313"/>
      <c r="L977" s="313"/>
      <c r="M977" s="313"/>
      <c r="N977" s="313"/>
      <c r="O977" s="313"/>
      <c r="P977" s="313"/>
      <c r="Q977" s="313"/>
      <c r="R977" s="313">
        <v>565</v>
      </c>
      <c r="S977" s="313">
        <v>0</v>
      </c>
      <c r="T977" s="313">
        <v>1000</v>
      </c>
      <c r="U977" s="313"/>
      <c r="V977" s="313"/>
      <c r="W977" s="313"/>
      <c r="X977" s="313">
        <v>0</v>
      </c>
      <c r="Y977" s="313">
        <v>500000000</v>
      </c>
      <c r="Z977" s="313"/>
      <c r="AA977" s="313" t="s">
        <v>1030</v>
      </c>
    </row>
    <row r="978" spans="1:27" ht="15" customHeight="1">
      <c r="A978" s="313" t="s">
        <v>252</v>
      </c>
      <c r="B978" s="313" t="s">
        <v>316</v>
      </c>
      <c r="C978" s="313" t="s">
        <v>7</v>
      </c>
      <c r="D978" s="313" t="s">
        <v>417</v>
      </c>
      <c r="E978" s="313" t="s">
        <v>13</v>
      </c>
      <c r="F978" s="313" t="s">
        <v>11</v>
      </c>
      <c r="G978" s="313"/>
      <c r="H978" s="313"/>
      <c r="I978" s="313"/>
      <c r="J978" s="313"/>
      <c r="K978" s="313"/>
      <c r="L978" s="313"/>
      <c r="M978" s="313"/>
      <c r="N978" s="313"/>
      <c r="O978" s="313"/>
      <c r="P978" s="313"/>
      <c r="Q978" s="313"/>
      <c r="R978" s="313">
        <v>64.900000000000006</v>
      </c>
      <c r="S978" s="313">
        <v>0</v>
      </c>
      <c r="T978" s="313">
        <v>134</v>
      </c>
      <c r="U978" s="313"/>
      <c r="V978" s="313"/>
      <c r="W978" s="313"/>
      <c r="X978" s="313">
        <v>0</v>
      </c>
      <c r="Y978" s="313">
        <v>500000000</v>
      </c>
      <c r="Z978" s="313"/>
      <c r="AA978" s="313" t="s">
        <v>1030</v>
      </c>
    </row>
    <row r="979" spans="1:27" ht="15" customHeight="1">
      <c r="A979" s="313" t="s">
        <v>252</v>
      </c>
      <c r="B979" s="313" t="s">
        <v>326</v>
      </c>
      <c r="C979" s="313" t="s">
        <v>7</v>
      </c>
      <c r="D979" s="313" t="s">
        <v>417</v>
      </c>
      <c r="E979" s="313" t="s">
        <v>13</v>
      </c>
      <c r="F979" s="313" t="s">
        <v>11</v>
      </c>
      <c r="G979" s="313"/>
      <c r="H979" s="313"/>
      <c r="I979" s="313"/>
      <c r="J979" s="313"/>
      <c r="K979" s="313"/>
      <c r="L979" s="313"/>
      <c r="M979" s="313"/>
      <c r="N979" s="313"/>
      <c r="O979" s="313"/>
      <c r="P979" s="313"/>
      <c r="Q979" s="313"/>
      <c r="R979" s="313">
        <v>565</v>
      </c>
      <c r="S979" s="313">
        <v>0</v>
      </c>
      <c r="T979" s="313">
        <v>1000</v>
      </c>
      <c r="U979" s="313"/>
      <c r="V979" s="313"/>
      <c r="W979" s="313"/>
      <c r="X979" s="313">
        <v>0</v>
      </c>
      <c r="Y979" s="313">
        <v>500000000</v>
      </c>
      <c r="Z979" s="313"/>
      <c r="AA979" s="313" t="s">
        <v>1030</v>
      </c>
    </row>
    <row r="980" spans="1:27" ht="15" customHeight="1">
      <c r="A980" s="313" t="s">
        <v>253</v>
      </c>
      <c r="B980" s="313" t="s">
        <v>307</v>
      </c>
      <c r="C980" s="313" t="s">
        <v>7</v>
      </c>
      <c r="D980" s="313" t="s">
        <v>417</v>
      </c>
      <c r="E980" s="313" t="s">
        <v>13</v>
      </c>
      <c r="F980" s="313" t="s">
        <v>11</v>
      </c>
      <c r="G980" s="313" t="s">
        <v>417</v>
      </c>
      <c r="H980" s="313" t="s">
        <v>426</v>
      </c>
      <c r="I980" s="313" t="s">
        <v>251</v>
      </c>
      <c r="J980" s="313"/>
      <c r="K980" s="313" t="s">
        <v>339</v>
      </c>
      <c r="L980" s="313" t="s">
        <v>368</v>
      </c>
      <c r="M980" s="313" t="s">
        <v>48</v>
      </c>
      <c r="N980" s="313"/>
      <c r="O980" s="313" t="s">
        <v>341</v>
      </c>
      <c r="P980" s="313" t="s">
        <v>342</v>
      </c>
      <c r="Q980" s="313" t="s">
        <v>343</v>
      </c>
      <c r="R980" s="313">
        <v>145</v>
      </c>
      <c r="S980" s="313"/>
      <c r="T980" s="313"/>
      <c r="U980" s="313">
        <v>145</v>
      </c>
      <c r="V980" s="313">
        <v>7.25</v>
      </c>
      <c r="W980" s="313">
        <v>0.1</v>
      </c>
      <c r="X980" s="313">
        <v>0</v>
      </c>
      <c r="Y980" s="313">
        <v>500000000</v>
      </c>
      <c r="Z980" s="313">
        <v>0</v>
      </c>
      <c r="AA980" s="313" t="s">
        <v>1031</v>
      </c>
    </row>
    <row r="981" spans="1:27" ht="15" customHeight="1">
      <c r="A981" s="313" t="s">
        <v>253</v>
      </c>
      <c r="B981" s="313" t="s">
        <v>305</v>
      </c>
      <c r="C981" s="313" t="s">
        <v>7</v>
      </c>
      <c r="D981" s="313" t="s">
        <v>417</v>
      </c>
      <c r="E981" s="313" t="s">
        <v>13</v>
      </c>
      <c r="F981" s="313" t="s">
        <v>11</v>
      </c>
      <c r="G981" s="313"/>
      <c r="H981" s="313"/>
      <c r="I981" s="313"/>
      <c r="J981" s="313"/>
      <c r="K981" s="313"/>
      <c r="L981" s="313"/>
      <c r="M981" s="313"/>
      <c r="N981" s="313"/>
      <c r="O981" s="313"/>
      <c r="P981" s="313"/>
      <c r="Q981" s="313"/>
      <c r="R981" s="313">
        <v>145</v>
      </c>
      <c r="S981" s="313"/>
      <c r="T981" s="313"/>
      <c r="U981" s="313"/>
      <c r="V981" s="313"/>
      <c r="W981" s="313"/>
      <c r="X981" s="313">
        <v>0</v>
      </c>
      <c r="Y981" s="313">
        <v>500000000</v>
      </c>
      <c r="Z981" s="313"/>
      <c r="AA981" s="313" t="s">
        <v>1029</v>
      </c>
    </row>
    <row r="982" spans="1:27" ht="15" customHeight="1">
      <c r="A982" s="313" t="s">
        <v>253</v>
      </c>
      <c r="B982" s="313" t="s">
        <v>308</v>
      </c>
      <c r="C982" s="313" t="s">
        <v>7</v>
      </c>
      <c r="D982" s="313" t="s">
        <v>417</v>
      </c>
      <c r="E982" s="313" t="s">
        <v>13</v>
      </c>
      <c r="F982" s="313" t="s">
        <v>11</v>
      </c>
      <c r="G982" s="313"/>
      <c r="H982" s="313"/>
      <c r="I982" s="313"/>
      <c r="J982" s="313"/>
      <c r="K982" s="313"/>
      <c r="L982" s="313"/>
      <c r="M982" s="313"/>
      <c r="N982" s="313"/>
      <c r="O982" s="313"/>
      <c r="P982" s="313"/>
      <c r="Q982" s="313"/>
      <c r="R982" s="313">
        <v>25.8</v>
      </c>
      <c r="S982" s="313">
        <v>0</v>
      </c>
      <c r="T982" s="313">
        <v>145</v>
      </c>
      <c r="U982" s="313"/>
      <c r="V982" s="313"/>
      <c r="W982" s="313"/>
      <c r="X982" s="313">
        <v>0</v>
      </c>
      <c r="Y982" s="313">
        <v>500000000</v>
      </c>
      <c r="Z982" s="313"/>
      <c r="AA982" s="313" t="s">
        <v>1030</v>
      </c>
    </row>
    <row r="983" spans="1:27" ht="15" customHeight="1">
      <c r="A983" s="313" t="s">
        <v>253</v>
      </c>
      <c r="B983" s="313" t="s">
        <v>309</v>
      </c>
      <c r="C983" s="313" t="s">
        <v>7</v>
      </c>
      <c r="D983" s="313" t="s">
        <v>417</v>
      </c>
      <c r="E983" s="313" t="s">
        <v>13</v>
      </c>
      <c r="F983" s="313" t="s">
        <v>11</v>
      </c>
      <c r="G983" s="313"/>
      <c r="H983" s="313"/>
      <c r="I983" s="313"/>
      <c r="J983" s="313"/>
      <c r="K983" s="313"/>
      <c r="L983" s="313"/>
      <c r="M983" s="313"/>
      <c r="N983" s="313"/>
      <c r="O983" s="313"/>
      <c r="P983" s="313"/>
      <c r="Q983" s="313"/>
      <c r="R983" s="313">
        <v>24.9</v>
      </c>
      <c r="S983" s="313">
        <v>0</v>
      </c>
      <c r="T983" s="313">
        <v>145</v>
      </c>
      <c r="U983" s="313"/>
      <c r="V983" s="313"/>
      <c r="W983" s="313"/>
      <c r="X983" s="313">
        <v>0</v>
      </c>
      <c r="Y983" s="313">
        <v>500000000</v>
      </c>
      <c r="Z983" s="313"/>
      <c r="AA983" s="313" t="s">
        <v>1030</v>
      </c>
    </row>
    <row r="984" spans="1:27" ht="15" customHeight="1">
      <c r="A984" s="313" t="s">
        <v>253</v>
      </c>
      <c r="B984" s="313" t="s">
        <v>310</v>
      </c>
      <c r="C984" s="313" t="s">
        <v>7</v>
      </c>
      <c r="D984" s="313" t="s">
        <v>417</v>
      </c>
      <c r="E984" s="313" t="s">
        <v>13</v>
      </c>
      <c r="F984" s="313" t="s">
        <v>11</v>
      </c>
      <c r="G984" s="313"/>
      <c r="H984" s="313"/>
      <c r="I984" s="313"/>
      <c r="J984" s="313"/>
      <c r="K984" s="313"/>
      <c r="L984" s="313"/>
      <c r="M984" s="313"/>
      <c r="N984" s="313"/>
      <c r="O984" s="313"/>
      <c r="P984" s="313"/>
      <c r="Q984" s="313"/>
      <c r="R984" s="313">
        <v>71.400000000000006</v>
      </c>
      <c r="S984" s="313">
        <v>0</v>
      </c>
      <c r="T984" s="313">
        <v>145</v>
      </c>
      <c r="U984" s="313"/>
      <c r="V984" s="313"/>
      <c r="W984" s="313"/>
      <c r="X984" s="313">
        <v>0</v>
      </c>
      <c r="Y984" s="313">
        <v>500000000</v>
      </c>
      <c r="Z984" s="313"/>
      <c r="AA984" s="313" t="s">
        <v>1030</v>
      </c>
    </row>
    <row r="985" spans="1:27" ht="15" customHeight="1">
      <c r="A985" s="313" t="s">
        <v>253</v>
      </c>
      <c r="B985" s="313" t="s">
        <v>311</v>
      </c>
      <c r="C985" s="313" t="s">
        <v>7</v>
      </c>
      <c r="D985" s="313" t="s">
        <v>417</v>
      </c>
      <c r="E985" s="313" t="s">
        <v>13</v>
      </c>
      <c r="F985" s="313" t="s">
        <v>11</v>
      </c>
      <c r="G985" s="313"/>
      <c r="H985" s="313"/>
      <c r="I985" s="313"/>
      <c r="J985" s="313"/>
      <c r="K985" s="313"/>
      <c r="L985" s="313"/>
      <c r="M985" s="313"/>
      <c r="N985" s="313"/>
      <c r="O985" s="313"/>
      <c r="P985" s="313"/>
      <c r="Q985" s="313"/>
      <c r="R985" s="313">
        <v>22.8</v>
      </c>
      <c r="S985" s="313">
        <v>0</v>
      </c>
      <c r="T985" s="313">
        <v>145</v>
      </c>
      <c r="U985" s="313"/>
      <c r="V985" s="313"/>
      <c r="W985" s="313"/>
      <c r="X985" s="313">
        <v>0</v>
      </c>
      <c r="Y985" s="313">
        <v>500000000</v>
      </c>
      <c r="Z985" s="313"/>
      <c r="AA985" s="313" t="s">
        <v>1030</v>
      </c>
    </row>
    <row r="986" spans="1:27" ht="15" customHeight="1">
      <c r="A986" s="313" t="s">
        <v>253</v>
      </c>
      <c r="B986" s="313" t="s">
        <v>314</v>
      </c>
      <c r="C986" s="313" t="s">
        <v>7</v>
      </c>
      <c r="D986" s="313" t="s">
        <v>417</v>
      </c>
      <c r="E986" s="313" t="s">
        <v>13</v>
      </c>
      <c r="F986" s="313" t="s">
        <v>11</v>
      </c>
      <c r="G986" s="313"/>
      <c r="H986" s="313"/>
      <c r="I986" s="313"/>
      <c r="J986" s="313"/>
      <c r="K986" s="313"/>
      <c r="L986" s="313"/>
      <c r="M986" s="313"/>
      <c r="N986" s="313"/>
      <c r="O986" s="313"/>
      <c r="P986" s="313"/>
      <c r="Q986" s="313"/>
      <c r="R986" s="313">
        <v>181</v>
      </c>
      <c r="S986" s="313">
        <v>0</v>
      </c>
      <c r="T986" s="313">
        <v>182</v>
      </c>
      <c r="U986" s="313"/>
      <c r="V986" s="313"/>
      <c r="W986" s="313"/>
      <c r="X986" s="313">
        <v>0</v>
      </c>
      <c r="Y986" s="313">
        <v>500000000</v>
      </c>
      <c r="Z986" s="313"/>
      <c r="AA986" s="313" t="s">
        <v>1030</v>
      </c>
    </row>
    <row r="987" spans="1:27" ht="15" customHeight="1">
      <c r="A987" s="313" t="s">
        <v>253</v>
      </c>
      <c r="B987" s="313" t="s">
        <v>313</v>
      </c>
      <c r="C987" s="313" t="s">
        <v>7</v>
      </c>
      <c r="D987" s="313" t="s">
        <v>417</v>
      </c>
      <c r="E987" s="313" t="s">
        <v>13</v>
      </c>
      <c r="F987" s="313" t="s">
        <v>11</v>
      </c>
      <c r="G987" s="313"/>
      <c r="H987" s="313"/>
      <c r="I987" s="313"/>
      <c r="J987" s="313"/>
      <c r="K987" s="313"/>
      <c r="L987" s="313"/>
      <c r="M987" s="313"/>
      <c r="N987" s="313"/>
      <c r="O987" s="313"/>
      <c r="P987" s="313"/>
      <c r="Q987" s="313"/>
      <c r="R987" s="313">
        <v>182</v>
      </c>
      <c r="S987" s="313">
        <v>0</v>
      </c>
      <c r="T987" s="313">
        <v>182</v>
      </c>
      <c r="U987" s="313"/>
      <c r="V987" s="313"/>
      <c r="W987" s="313"/>
      <c r="X987" s="313">
        <v>0</v>
      </c>
      <c r="Y987" s="313">
        <v>500000000</v>
      </c>
      <c r="Z987" s="313"/>
      <c r="AA987" s="313" t="s">
        <v>1030</v>
      </c>
    </row>
    <row r="988" spans="1:27" ht="15" customHeight="1">
      <c r="A988" s="313" t="s">
        <v>253</v>
      </c>
      <c r="B988" s="313" t="s">
        <v>312</v>
      </c>
      <c r="C988" s="313" t="s">
        <v>7</v>
      </c>
      <c r="D988" s="313" t="s">
        <v>417</v>
      </c>
      <c r="E988" s="313" t="s">
        <v>13</v>
      </c>
      <c r="F988" s="313" t="s">
        <v>11</v>
      </c>
      <c r="G988" s="313"/>
      <c r="H988" s="313"/>
      <c r="I988" s="313"/>
      <c r="J988" s="313"/>
      <c r="K988" s="313"/>
      <c r="L988" s="313"/>
      <c r="M988" s="313"/>
      <c r="N988" s="313"/>
      <c r="O988" s="313"/>
      <c r="P988" s="313"/>
      <c r="Q988" s="313"/>
      <c r="R988" s="313">
        <v>182</v>
      </c>
      <c r="S988" s="313"/>
      <c r="T988" s="313"/>
      <c r="U988" s="313"/>
      <c r="V988" s="313"/>
      <c r="W988" s="313"/>
      <c r="X988" s="313">
        <v>0</v>
      </c>
      <c r="Y988" s="313">
        <v>500000000</v>
      </c>
      <c r="Z988" s="313"/>
      <c r="AA988" s="313" t="s">
        <v>1029</v>
      </c>
    </row>
    <row r="989" spans="1:27" ht="15" customHeight="1">
      <c r="A989" s="313" t="s">
        <v>253</v>
      </c>
      <c r="B989" s="313" t="s">
        <v>315</v>
      </c>
      <c r="C989" s="313" t="s">
        <v>7</v>
      </c>
      <c r="D989" s="313" t="s">
        <v>417</v>
      </c>
      <c r="E989" s="313" t="s">
        <v>13</v>
      </c>
      <c r="F989" s="313" t="s">
        <v>11</v>
      </c>
      <c r="G989" s="313"/>
      <c r="H989" s="313"/>
      <c r="I989" s="313"/>
      <c r="J989" s="313"/>
      <c r="K989" s="313"/>
      <c r="L989" s="313"/>
      <c r="M989" s="313"/>
      <c r="N989" s="313"/>
      <c r="O989" s="313"/>
      <c r="P989" s="313"/>
      <c r="Q989" s="313"/>
      <c r="R989" s="313">
        <v>181</v>
      </c>
      <c r="S989" s="313">
        <v>0</v>
      </c>
      <c r="T989" s="313">
        <v>182</v>
      </c>
      <c r="U989" s="313"/>
      <c r="V989" s="313"/>
      <c r="W989" s="313"/>
      <c r="X989" s="313">
        <v>0</v>
      </c>
      <c r="Y989" s="313">
        <v>500000000</v>
      </c>
      <c r="Z989" s="313"/>
      <c r="AA989" s="313" t="s">
        <v>1030</v>
      </c>
    </row>
    <row r="990" spans="1:27" ht="15" customHeight="1">
      <c r="A990" s="313" t="s">
        <v>253</v>
      </c>
      <c r="B990" s="313" t="s">
        <v>317</v>
      </c>
      <c r="C990" s="313" t="s">
        <v>7</v>
      </c>
      <c r="D990" s="313" t="s">
        <v>417</v>
      </c>
      <c r="E990" s="313" t="s">
        <v>13</v>
      </c>
      <c r="F990" s="313" t="s">
        <v>11</v>
      </c>
      <c r="G990" s="313"/>
      <c r="H990" s="313"/>
      <c r="I990" s="313"/>
      <c r="J990" s="313"/>
      <c r="K990" s="313"/>
      <c r="L990" s="313"/>
      <c r="M990" s="313"/>
      <c r="N990" s="313"/>
      <c r="O990" s="313"/>
      <c r="P990" s="313"/>
      <c r="Q990" s="313"/>
      <c r="R990" s="313">
        <v>0.23</v>
      </c>
      <c r="S990" s="313">
        <v>0</v>
      </c>
      <c r="T990" s="313">
        <v>134</v>
      </c>
      <c r="U990" s="313"/>
      <c r="V990" s="313"/>
      <c r="W990" s="313"/>
      <c r="X990" s="313">
        <v>0</v>
      </c>
      <c r="Y990" s="313">
        <v>500000000</v>
      </c>
      <c r="Z990" s="313"/>
      <c r="AA990" s="313" t="s">
        <v>1030</v>
      </c>
    </row>
    <row r="991" spans="1:27" ht="15" customHeight="1">
      <c r="A991" s="313" t="s">
        <v>253</v>
      </c>
      <c r="B991" s="313" t="s">
        <v>318</v>
      </c>
      <c r="C991" s="313" t="s">
        <v>7</v>
      </c>
      <c r="D991" s="313" t="s">
        <v>417</v>
      </c>
      <c r="E991" s="313" t="s">
        <v>13</v>
      </c>
      <c r="F991" s="313" t="s">
        <v>11</v>
      </c>
      <c r="G991" s="313"/>
      <c r="H991" s="313"/>
      <c r="I991" s="313"/>
      <c r="J991" s="313"/>
      <c r="K991" s="313"/>
      <c r="L991" s="313"/>
      <c r="M991" s="313"/>
      <c r="N991" s="313"/>
      <c r="O991" s="313"/>
      <c r="P991" s="313"/>
      <c r="Q991" s="313"/>
      <c r="R991" s="313">
        <v>0.23</v>
      </c>
      <c r="S991" s="313">
        <v>0</v>
      </c>
      <c r="T991" s="313">
        <v>134</v>
      </c>
      <c r="U991" s="313"/>
      <c r="V991" s="313"/>
      <c r="W991" s="313"/>
      <c r="X991" s="313">
        <v>0</v>
      </c>
      <c r="Y991" s="313">
        <v>500000000</v>
      </c>
      <c r="Z991" s="313"/>
      <c r="AA991" s="313" t="s">
        <v>1030</v>
      </c>
    </row>
    <row r="992" spans="1:27" ht="15" customHeight="1">
      <c r="A992" s="313" t="s">
        <v>253</v>
      </c>
      <c r="B992" s="313" t="s">
        <v>328</v>
      </c>
      <c r="C992" s="313" t="s">
        <v>7</v>
      </c>
      <c r="D992" s="313" t="s">
        <v>417</v>
      </c>
      <c r="E992" s="313" t="s">
        <v>13</v>
      </c>
      <c r="F992" s="313" t="s">
        <v>11</v>
      </c>
      <c r="G992" s="313"/>
      <c r="H992" s="313"/>
      <c r="I992" s="313"/>
      <c r="J992" s="313"/>
      <c r="K992" s="313"/>
      <c r="L992" s="313"/>
      <c r="M992" s="313"/>
      <c r="N992" s="313"/>
      <c r="O992" s="313"/>
      <c r="P992" s="313"/>
      <c r="Q992" s="313"/>
      <c r="R992" s="313">
        <v>0.09</v>
      </c>
      <c r="S992" s="313">
        <v>0</v>
      </c>
      <c r="T992" s="313">
        <v>182</v>
      </c>
      <c r="U992" s="313"/>
      <c r="V992" s="313"/>
      <c r="W992" s="313"/>
      <c r="X992" s="313">
        <v>0</v>
      </c>
      <c r="Y992" s="313">
        <v>500000000</v>
      </c>
      <c r="Z992" s="313"/>
      <c r="AA992" s="313" t="s">
        <v>1030</v>
      </c>
    </row>
    <row r="993" spans="1:27" ht="15" customHeight="1">
      <c r="A993" s="313" t="s">
        <v>253</v>
      </c>
      <c r="B993" s="313" t="s">
        <v>316</v>
      </c>
      <c r="C993" s="313" t="s">
        <v>7</v>
      </c>
      <c r="D993" s="313" t="s">
        <v>417</v>
      </c>
      <c r="E993" s="313" t="s">
        <v>13</v>
      </c>
      <c r="F993" s="313" t="s">
        <v>11</v>
      </c>
      <c r="G993" s="313"/>
      <c r="H993" s="313"/>
      <c r="I993" s="313"/>
      <c r="J993" s="313"/>
      <c r="K993" s="313"/>
      <c r="L993" s="313"/>
      <c r="M993" s="313"/>
      <c r="N993" s="313"/>
      <c r="O993" s="313"/>
      <c r="P993" s="313"/>
      <c r="Q993" s="313"/>
      <c r="R993" s="313">
        <v>0.46</v>
      </c>
      <c r="S993" s="313">
        <v>0</v>
      </c>
      <c r="T993" s="313">
        <v>134</v>
      </c>
      <c r="U993" s="313"/>
      <c r="V993" s="313"/>
      <c r="W993" s="313"/>
      <c r="X993" s="313">
        <v>0</v>
      </c>
      <c r="Y993" s="313">
        <v>500000000</v>
      </c>
      <c r="Z993" s="313"/>
      <c r="AA993" s="313" t="s">
        <v>1030</v>
      </c>
    </row>
    <row r="994" spans="1:27" ht="15" customHeight="1">
      <c r="A994" s="313" t="s">
        <v>253</v>
      </c>
      <c r="B994" s="313" t="s">
        <v>326</v>
      </c>
      <c r="C994" s="313" t="s">
        <v>7</v>
      </c>
      <c r="D994" s="313" t="s">
        <v>417</v>
      </c>
      <c r="E994" s="313" t="s">
        <v>13</v>
      </c>
      <c r="F994" s="313" t="s">
        <v>11</v>
      </c>
      <c r="G994" s="313"/>
      <c r="H994" s="313"/>
      <c r="I994" s="313"/>
      <c r="J994" s="313"/>
      <c r="K994" s="313"/>
      <c r="L994" s="313"/>
      <c r="M994" s="313"/>
      <c r="N994" s="313"/>
      <c r="O994" s="313"/>
      <c r="P994" s="313"/>
      <c r="Q994" s="313"/>
      <c r="R994" s="313">
        <v>0.09</v>
      </c>
      <c r="S994" s="313">
        <v>0</v>
      </c>
      <c r="T994" s="313">
        <v>182</v>
      </c>
      <c r="U994" s="313"/>
      <c r="V994" s="313"/>
      <c r="W994" s="313"/>
      <c r="X994" s="313">
        <v>0</v>
      </c>
      <c r="Y994" s="313">
        <v>500000000</v>
      </c>
      <c r="Z994" s="313"/>
      <c r="AA994" s="313" t="s">
        <v>1030</v>
      </c>
    </row>
    <row r="995" spans="1:27" ht="15" customHeight="1">
      <c r="A995" s="313" t="s">
        <v>254</v>
      </c>
      <c r="B995" s="313" t="s">
        <v>332</v>
      </c>
      <c r="C995" s="313" t="s">
        <v>7</v>
      </c>
      <c r="D995" s="313" t="s">
        <v>417</v>
      </c>
      <c r="E995" s="313" t="s">
        <v>13</v>
      </c>
      <c r="F995" s="313" t="s">
        <v>11</v>
      </c>
      <c r="G995" s="313"/>
      <c r="H995" s="313"/>
      <c r="I995" s="313"/>
      <c r="J995" s="313"/>
      <c r="K995" s="313"/>
      <c r="L995" s="313"/>
      <c r="M995" s="313"/>
      <c r="N995" s="313"/>
      <c r="O995" s="313"/>
      <c r="P995" s="313"/>
      <c r="Q995" s="313"/>
      <c r="R995" s="313">
        <v>463</v>
      </c>
      <c r="S995" s="313"/>
      <c r="T995" s="313"/>
      <c r="U995" s="313"/>
      <c r="V995" s="313"/>
      <c r="W995" s="313"/>
      <c r="X995" s="313">
        <v>0</v>
      </c>
      <c r="Y995" s="313">
        <v>500000000</v>
      </c>
      <c r="Z995" s="313"/>
      <c r="AA995" s="313" t="s">
        <v>1029</v>
      </c>
    </row>
    <row r="996" spans="1:27" ht="15" customHeight="1">
      <c r="A996" s="313" t="s">
        <v>254</v>
      </c>
      <c r="B996" s="313" t="s">
        <v>315</v>
      </c>
      <c r="C996" s="313" t="s">
        <v>7</v>
      </c>
      <c r="D996" s="313" t="s">
        <v>417</v>
      </c>
      <c r="E996" s="313" t="s">
        <v>13</v>
      </c>
      <c r="F996" s="313" t="s">
        <v>11</v>
      </c>
      <c r="G996" s="313"/>
      <c r="H996" s="313"/>
      <c r="I996" s="313"/>
      <c r="J996" s="313"/>
      <c r="K996" s="313"/>
      <c r="L996" s="313"/>
      <c r="M996" s="313"/>
      <c r="N996" s="313"/>
      <c r="O996" s="313"/>
      <c r="P996" s="313"/>
      <c r="Q996" s="313"/>
      <c r="R996" s="313">
        <v>461</v>
      </c>
      <c r="S996" s="313"/>
      <c r="T996" s="313"/>
      <c r="U996" s="313"/>
      <c r="V996" s="313"/>
      <c r="W996" s="313"/>
      <c r="X996" s="313">
        <v>0</v>
      </c>
      <c r="Y996" s="313">
        <v>500000000</v>
      </c>
      <c r="Z996" s="313"/>
      <c r="AA996" s="313" t="s">
        <v>1029</v>
      </c>
    </row>
    <row r="997" spans="1:27" ht="15" customHeight="1">
      <c r="A997" s="313" t="s">
        <v>254</v>
      </c>
      <c r="B997" s="313" t="s">
        <v>314</v>
      </c>
      <c r="C997" s="313" t="s">
        <v>7</v>
      </c>
      <c r="D997" s="313" t="s">
        <v>417</v>
      </c>
      <c r="E997" s="313" t="s">
        <v>13</v>
      </c>
      <c r="F997" s="313" t="s">
        <v>11</v>
      </c>
      <c r="G997" s="313"/>
      <c r="H997" s="313"/>
      <c r="I997" s="313"/>
      <c r="J997" s="313"/>
      <c r="K997" s="313"/>
      <c r="L997" s="313"/>
      <c r="M997" s="313"/>
      <c r="N997" s="313"/>
      <c r="O997" s="313"/>
      <c r="P997" s="313"/>
      <c r="Q997" s="313"/>
      <c r="R997" s="313">
        <v>461</v>
      </c>
      <c r="S997" s="313"/>
      <c r="T997" s="313"/>
      <c r="U997" s="313"/>
      <c r="V997" s="313"/>
      <c r="W997" s="313"/>
      <c r="X997" s="313">
        <v>0</v>
      </c>
      <c r="Y997" s="313">
        <v>500000000</v>
      </c>
      <c r="Z997" s="313"/>
      <c r="AA997" s="313" t="s">
        <v>1029</v>
      </c>
    </row>
    <row r="998" spans="1:27" ht="15" customHeight="1">
      <c r="A998" s="313" t="s">
        <v>254</v>
      </c>
      <c r="B998" s="313" t="s">
        <v>317</v>
      </c>
      <c r="C998" s="313" t="s">
        <v>7</v>
      </c>
      <c r="D998" s="313" t="s">
        <v>417</v>
      </c>
      <c r="E998" s="313" t="s">
        <v>13</v>
      </c>
      <c r="F998" s="313" t="s">
        <v>11</v>
      </c>
      <c r="G998" s="313"/>
      <c r="H998" s="313"/>
      <c r="I998" s="313"/>
      <c r="J998" s="313"/>
      <c r="K998" s="313"/>
      <c r="L998" s="313"/>
      <c r="M998" s="313"/>
      <c r="N998" s="313"/>
      <c r="O998" s="313"/>
      <c r="P998" s="313"/>
      <c r="Q998" s="313"/>
      <c r="R998" s="313">
        <v>305</v>
      </c>
      <c r="S998" s="313"/>
      <c r="T998" s="313"/>
      <c r="U998" s="313"/>
      <c r="V998" s="313"/>
      <c r="W998" s="313"/>
      <c r="X998" s="313">
        <v>0</v>
      </c>
      <c r="Y998" s="313">
        <v>500000000</v>
      </c>
      <c r="Z998" s="313"/>
      <c r="AA998" s="313" t="s">
        <v>1029</v>
      </c>
    </row>
    <row r="999" spans="1:27" ht="15" customHeight="1">
      <c r="A999" s="313" t="s">
        <v>254</v>
      </c>
      <c r="B999" s="313" t="s">
        <v>318</v>
      </c>
      <c r="C999" s="313" t="s">
        <v>7</v>
      </c>
      <c r="D999" s="313" t="s">
        <v>417</v>
      </c>
      <c r="E999" s="313" t="s">
        <v>13</v>
      </c>
      <c r="F999" s="313" t="s">
        <v>11</v>
      </c>
      <c r="G999" s="313"/>
      <c r="H999" s="313"/>
      <c r="I999" s="313"/>
      <c r="J999" s="313"/>
      <c r="K999" s="313"/>
      <c r="L999" s="313"/>
      <c r="M999" s="313"/>
      <c r="N999" s="313"/>
      <c r="O999" s="313"/>
      <c r="P999" s="313"/>
      <c r="Q999" s="313"/>
      <c r="R999" s="313">
        <v>141</v>
      </c>
      <c r="S999" s="313"/>
      <c r="T999" s="313"/>
      <c r="U999" s="313"/>
      <c r="V999" s="313"/>
      <c r="W999" s="313"/>
      <c r="X999" s="313">
        <v>0</v>
      </c>
      <c r="Y999" s="313">
        <v>500000000</v>
      </c>
      <c r="Z999" s="313"/>
      <c r="AA999" s="313" t="s">
        <v>1029</v>
      </c>
    </row>
    <row r="1000" spans="1:27" ht="15" customHeight="1">
      <c r="A1000" s="313" t="s">
        <v>254</v>
      </c>
      <c r="B1000" s="313" t="s">
        <v>313</v>
      </c>
      <c r="C1000" s="313" t="s">
        <v>7</v>
      </c>
      <c r="D1000" s="313" t="s">
        <v>417</v>
      </c>
      <c r="E1000" s="313" t="s">
        <v>13</v>
      </c>
      <c r="F1000" s="313" t="s">
        <v>11</v>
      </c>
      <c r="G1000" s="313"/>
      <c r="H1000" s="313"/>
      <c r="I1000" s="313"/>
      <c r="J1000" s="313"/>
      <c r="K1000" s="313"/>
      <c r="L1000" s="313"/>
      <c r="M1000" s="313"/>
      <c r="N1000" s="313"/>
      <c r="O1000" s="313"/>
      <c r="P1000" s="313"/>
      <c r="Q1000" s="313"/>
      <c r="R1000" s="313">
        <v>966</v>
      </c>
      <c r="S1000" s="313"/>
      <c r="T1000" s="313"/>
      <c r="U1000" s="313"/>
      <c r="V1000" s="313"/>
      <c r="W1000" s="313"/>
      <c r="X1000" s="313">
        <v>0</v>
      </c>
      <c r="Y1000" s="313">
        <v>500000000</v>
      </c>
      <c r="Z1000" s="313"/>
      <c r="AA1000" s="313" t="s">
        <v>1029</v>
      </c>
    </row>
    <row r="1001" spans="1:27" ht="15" customHeight="1">
      <c r="A1001" s="313" t="s">
        <v>254</v>
      </c>
      <c r="B1001" s="313" t="s">
        <v>316</v>
      </c>
      <c r="C1001" s="313" t="s">
        <v>7</v>
      </c>
      <c r="D1001" s="313" t="s">
        <v>417</v>
      </c>
      <c r="E1001" s="313" t="s">
        <v>13</v>
      </c>
      <c r="F1001" s="313" t="s">
        <v>11</v>
      </c>
      <c r="G1001" s="313"/>
      <c r="H1001" s="313"/>
      <c r="I1001" s="313"/>
      <c r="J1001" s="313"/>
      <c r="K1001" s="313"/>
      <c r="L1001" s="313"/>
      <c r="M1001" s="313"/>
      <c r="N1001" s="313"/>
      <c r="O1001" s="313"/>
      <c r="P1001" s="313"/>
      <c r="Q1001" s="313"/>
      <c r="R1001" s="313">
        <v>445</v>
      </c>
      <c r="S1001" s="313"/>
      <c r="T1001" s="313"/>
      <c r="U1001" s="313"/>
      <c r="V1001" s="313"/>
      <c r="W1001" s="313"/>
      <c r="X1001" s="313">
        <v>0</v>
      </c>
      <c r="Y1001" s="313">
        <v>500000000</v>
      </c>
      <c r="Z1001" s="313"/>
      <c r="AA1001" s="313" t="s">
        <v>1029</v>
      </c>
    </row>
    <row r="1002" spans="1:27" ht="15" customHeight="1">
      <c r="A1002" s="313" t="s">
        <v>254</v>
      </c>
      <c r="B1002" s="313" t="s">
        <v>312</v>
      </c>
      <c r="C1002" s="313" t="s">
        <v>7</v>
      </c>
      <c r="D1002" s="313" t="s">
        <v>417</v>
      </c>
      <c r="E1002" s="313" t="s">
        <v>13</v>
      </c>
      <c r="F1002" s="313" t="s">
        <v>11</v>
      </c>
      <c r="G1002" s="313"/>
      <c r="H1002" s="313"/>
      <c r="I1002" s="313"/>
      <c r="J1002" s="313"/>
      <c r="K1002" s="313"/>
      <c r="L1002" s="313"/>
      <c r="M1002" s="313"/>
      <c r="N1002" s="313"/>
      <c r="O1002" s="313"/>
      <c r="P1002" s="313"/>
      <c r="Q1002" s="313"/>
      <c r="R1002" s="313">
        <v>992</v>
      </c>
      <c r="S1002" s="313"/>
      <c r="T1002" s="313"/>
      <c r="U1002" s="313"/>
      <c r="V1002" s="313"/>
      <c r="W1002" s="313"/>
      <c r="X1002" s="313">
        <v>0</v>
      </c>
      <c r="Y1002" s="313">
        <v>500000000</v>
      </c>
      <c r="Z1002" s="313"/>
      <c r="AA1002" s="313" t="s">
        <v>1029</v>
      </c>
    </row>
    <row r="1003" spans="1:27" ht="15" customHeight="1">
      <c r="A1003" s="313" t="s">
        <v>254</v>
      </c>
      <c r="B1003" s="313" t="s">
        <v>319</v>
      </c>
      <c r="C1003" s="313" t="s">
        <v>7</v>
      </c>
      <c r="D1003" s="313" t="s">
        <v>417</v>
      </c>
      <c r="E1003" s="313" t="s">
        <v>13</v>
      </c>
      <c r="F1003" s="313" t="s">
        <v>11</v>
      </c>
      <c r="G1003" s="313"/>
      <c r="H1003" s="313"/>
      <c r="I1003" s="313"/>
      <c r="J1003" s="313"/>
      <c r="K1003" s="313"/>
      <c r="L1003" s="313"/>
      <c r="M1003" s="313"/>
      <c r="N1003" s="313"/>
      <c r="O1003" s="313"/>
      <c r="P1003" s="313"/>
      <c r="Q1003" s="313"/>
      <c r="R1003" s="313">
        <v>59.9</v>
      </c>
      <c r="S1003" s="313"/>
      <c r="T1003" s="313"/>
      <c r="U1003" s="313"/>
      <c r="V1003" s="313"/>
      <c r="W1003" s="313"/>
      <c r="X1003" s="313">
        <v>0</v>
      </c>
      <c r="Y1003" s="313">
        <v>500000000</v>
      </c>
      <c r="Z1003" s="313"/>
      <c r="AA1003" s="313" t="s">
        <v>1029</v>
      </c>
    </row>
    <row r="1004" spans="1:27" ht="15" customHeight="1">
      <c r="A1004" s="313" t="s">
        <v>254</v>
      </c>
      <c r="B1004" s="313" t="s">
        <v>323</v>
      </c>
      <c r="C1004" s="313" t="s">
        <v>7</v>
      </c>
      <c r="D1004" s="313" t="s">
        <v>417</v>
      </c>
      <c r="E1004" s="313" t="s">
        <v>13</v>
      </c>
      <c r="F1004" s="313" t="s">
        <v>11</v>
      </c>
      <c r="G1004" s="313"/>
      <c r="H1004" s="313"/>
      <c r="I1004" s="313"/>
      <c r="J1004" s="313"/>
      <c r="K1004" s="313"/>
      <c r="L1004" s="313"/>
      <c r="M1004" s="313"/>
      <c r="N1004" s="313"/>
      <c r="O1004" s="313"/>
      <c r="P1004" s="313"/>
      <c r="Q1004" s="313"/>
      <c r="R1004" s="313">
        <v>5.13</v>
      </c>
      <c r="S1004" s="313"/>
      <c r="T1004" s="313"/>
      <c r="U1004" s="313"/>
      <c r="V1004" s="313"/>
      <c r="W1004" s="313"/>
      <c r="X1004" s="313">
        <v>0</v>
      </c>
      <c r="Y1004" s="313">
        <v>500000000</v>
      </c>
      <c r="Z1004" s="313"/>
      <c r="AA1004" s="313" t="s">
        <v>1029</v>
      </c>
    </row>
    <row r="1005" spans="1:27" ht="15" customHeight="1">
      <c r="A1005" s="313" t="s">
        <v>254</v>
      </c>
      <c r="B1005" s="313" t="s">
        <v>324</v>
      </c>
      <c r="C1005" s="313" t="s">
        <v>7</v>
      </c>
      <c r="D1005" s="313" t="s">
        <v>417</v>
      </c>
      <c r="E1005" s="313" t="s">
        <v>13</v>
      </c>
      <c r="F1005" s="313" t="s">
        <v>11</v>
      </c>
      <c r="G1005" s="313"/>
      <c r="H1005" s="313"/>
      <c r="I1005" s="313"/>
      <c r="J1005" s="313"/>
      <c r="K1005" s="313"/>
      <c r="L1005" s="313"/>
      <c r="M1005" s="313"/>
      <c r="N1005" s="313"/>
      <c r="O1005" s="313"/>
      <c r="P1005" s="313"/>
      <c r="Q1005" s="313"/>
      <c r="R1005" s="313">
        <v>20.5</v>
      </c>
      <c r="S1005" s="313"/>
      <c r="T1005" s="313"/>
      <c r="U1005" s="313"/>
      <c r="V1005" s="313"/>
      <c r="W1005" s="313"/>
      <c r="X1005" s="313">
        <v>0</v>
      </c>
      <c r="Y1005" s="313">
        <v>500000000</v>
      </c>
      <c r="Z1005" s="313"/>
      <c r="AA1005" s="313" t="s">
        <v>1029</v>
      </c>
    </row>
    <row r="1006" spans="1:27" ht="15" customHeight="1">
      <c r="A1006" s="313" t="s">
        <v>254</v>
      </c>
      <c r="B1006" s="313" t="s">
        <v>325</v>
      </c>
      <c r="C1006" s="313" t="s">
        <v>7</v>
      </c>
      <c r="D1006" s="313" t="s">
        <v>417</v>
      </c>
      <c r="E1006" s="313" t="s">
        <v>13</v>
      </c>
      <c r="F1006" s="313" t="s">
        <v>11</v>
      </c>
      <c r="G1006" s="313"/>
      <c r="H1006" s="313"/>
      <c r="I1006" s="313"/>
      <c r="J1006" s="313"/>
      <c r="K1006" s="313"/>
      <c r="L1006" s="313"/>
      <c r="M1006" s="313"/>
      <c r="N1006" s="313"/>
      <c r="O1006" s="313"/>
      <c r="P1006" s="313"/>
      <c r="Q1006" s="313"/>
      <c r="R1006" s="313">
        <v>0</v>
      </c>
      <c r="S1006" s="313"/>
      <c r="T1006" s="313"/>
      <c r="U1006" s="313"/>
      <c r="V1006" s="313"/>
      <c r="W1006" s="313"/>
      <c r="X1006" s="313">
        <v>0</v>
      </c>
      <c r="Y1006" s="313">
        <v>500000000</v>
      </c>
      <c r="Z1006" s="313"/>
      <c r="AA1006" s="313" t="s">
        <v>1029</v>
      </c>
    </row>
    <row r="1007" spans="1:27" ht="15" customHeight="1">
      <c r="A1007" s="313" t="s">
        <v>254</v>
      </c>
      <c r="B1007" s="313" t="s">
        <v>322</v>
      </c>
      <c r="C1007" s="313" t="s">
        <v>7</v>
      </c>
      <c r="D1007" s="313" t="s">
        <v>417</v>
      </c>
      <c r="E1007" s="313" t="s">
        <v>13</v>
      </c>
      <c r="F1007" s="313" t="s">
        <v>11</v>
      </c>
      <c r="G1007" s="313"/>
      <c r="H1007" s="313"/>
      <c r="I1007" s="313"/>
      <c r="J1007" s="313"/>
      <c r="K1007" s="313"/>
      <c r="L1007" s="313"/>
      <c r="M1007" s="313"/>
      <c r="N1007" s="313"/>
      <c r="O1007" s="313"/>
      <c r="P1007" s="313"/>
      <c r="Q1007" s="313"/>
      <c r="R1007" s="313">
        <v>25.7</v>
      </c>
      <c r="S1007" s="313"/>
      <c r="T1007" s="313"/>
      <c r="U1007" s="313"/>
      <c r="V1007" s="313"/>
      <c r="W1007" s="313"/>
      <c r="X1007" s="313">
        <v>0</v>
      </c>
      <c r="Y1007" s="313">
        <v>500000000</v>
      </c>
      <c r="Z1007" s="313"/>
      <c r="AA1007" s="313" t="s">
        <v>1029</v>
      </c>
    </row>
    <row r="1008" spans="1:27" ht="15" customHeight="1">
      <c r="A1008" s="313" t="s">
        <v>254</v>
      </c>
      <c r="B1008" s="313" t="s">
        <v>321</v>
      </c>
      <c r="C1008" s="313" t="s">
        <v>7</v>
      </c>
      <c r="D1008" s="313" t="s">
        <v>417</v>
      </c>
      <c r="E1008" s="313" t="s">
        <v>13</v>
      </c>
      <c r="F1008" s="313" t="s">
        <v>11</v>
      </c>
      <c r="G1008" s="313"/>
      <c r="H1008" s="313"/>
      <c r="I1008" s="313"/>
      <c r="J1008" s="313"/>
      <c r="K1008" s="313"/>
      <c r="L1008" s="313"/>
      <c r="M1008" s="313"/>
      <c r="N1008" s="313"/>
      <c r="O1008" s="313"/>
      <c r="P1008" s="313"/>
      <c r="Q1008" s="313"/>
      <c r="R1008" s="313">
        <v>25.7</v>
      </c>
      <c r="S1008" s="313"/>
      <c r="T1008" s="313"/>
      <c r="U1008" s="313"/>
      <c r="V1008" s="313"/>
      <c r="W1008" s="313"/>
      <c r="X1008" s="313">
        <v>0</v>
      </c>
      <c r="Y1008" s="313">
        <v>500000000</v>
      </c>
      <c r="Z1008" s="313"/>
      <c r="AA1008" s="313" t="s">
        <v>1029</v>
      </c>
    </row>
    <row r="1009" spans="1:27" ht="15" customHeight="1">
      <c r="A1009" s="313" t="s">
        <v>256</v>
      </c>
      <c r="B1009" s="313" t="s">
        <v>332</v>
      </c>
      <c r="C1009" s="313" t="s">
        <v>7</v>
      </c>
      <c r="D1009" s="313" t="s">
        <v>417</v>
      </c>
      <c r="E1009" s="313" t="s">
        <v>13</v>
      </c>
      <c r="F1009" s="313" t="s">
        <v>11</v>
      </c>
      <c r="G1009" s="313" t="s">
        <v>770</v>
      </c>
      <c r="H1009" s="313" t="s">
        <v>758</v>
      </c>
      <c r="I1009" s="313" t="s">
        <v>759</v>
      </c>
      <c r="J1009" s="313" t="s">
        <v>760</v>
      </c>
      <c r="K1009" s="313" t="s">
        <v>761</v>
      </c>
      <c r="L1009" s="313" t="s">
        <v>762</v>
      </c>
      <c r="M1009" s="313" t="s">
        <v>763</v>
      </c>
      <c r="N1009" s="313"/>
      <c r="O1009" s="313" t="s">
        <v>348</v>
      </c>
      <c r="P1009" s="313" t="s">
        <v>699</v>
      </c>
      <c r="Q1009" s="313" t="s">
        <v>343</v>
      </c>
      <c r="R1009" s="313">
        <v>134</v>
      </c>
      <c r="S1009" s="313"/>
      <c r="T1009" s="313"/>
      <c r="U1009" s="313"/>
      <c r="V1009" s="313"/>
      <c r="W1009" s="313"/>
      <c r="X1009" s="313">
        <v>0</v>
      </c>
      <c r="Y1009" s="313">
        <v>500000000</v>
      </c>
      <c r="Z1009" s="313"/>
      <c r="AA1009" s="313" t="s">
        <v>1029</v>
      </c>
    </row>
    <row r="1010" spans="1:27" ht="15" customHeight="1">
      <c r="A1010" s="313" t="s">
        <v>256</v>
      </c>
      <c r="B1010" s="313" t="s">
        <v>319</v>
      </c>
      <c r="C1010" s="313" t="s">
        <v>7</v>
      </c>
      <c r="D1010" s="313" t="s">
        <v>417</v>
      </c>
      <c r="E1010" s="313" t="s">
        <v>13</v>
      </c>
      <c r="F1010" s="313" t="s">
        <v>11</v>
      </c>
      <c r="G1010" s="313" t="s">
        <v>590</v>
      </c>
      <c r="H1010" s="313" t="s">
        <v>700</v>
      </c>
      <c r="I1010" s="313" t="s">
        <v>362</v>
      </c>
      <c r="J1010" s="313" t="s">
        <v>701</v>
      </c>
      <c r="K1010" s="313" t="s">
        <v>702</v>
      </c>
      <c r="L1010" s="313" t="s">
        <v>703</v>
      </c>
      <c r="M1010" s="313" t="s">
        <v>49</v>
      </c>
      <c r="N1010" s="313"/>
      <c r="O1010" s="313" t="s">
        <v>364</v>
      </c>
      <c r="P1010" s="313" t="s">
        <v>699</v>
      </c>
      <c r="Q1010" s="313" t="s">
        <v>343</v>
      </c>
      <c r="R1010" s="313">
        <v>59.9</v>
      </c>
      <c r="S1010" s="313"/>
      <c r="T1010" s="313"/>
      <c r="U1010" s="313"/>
      <c r="V1010" s="313"/>
      <c r="W1010" s="313"/>
      <c r="X1010" s="313">
        <v>0</v>
      </c>
      <c r="Y1010" s="313">
        <v>500000000</v>
      </c>
      <c r="Z1010" s="313"/>
      <c r="AA1010" s="313" t="s">
        <v>1029</v>
      </c>
    </row>
    <row r="1011" spans="1:27" ht="15" customHeight="1">
      <c r="A1011" s="313" t="s">
        <v>256</v>
      </c>
      <c r="B1011" s="313" t="s">
        <v>323</v>
      </c>
      <c r="C1011" s="313" t="s">
        <v>7</v>
      </c>
      <c r="D1011" s="313" t="s">
        <v>417</v>
      </c>
      <c r="E1011" s="313" t="s">
        <v>13</v>
      </c>
      <c r="F1011" s="313" t="s">
        <v>11</v>
      </c>
      <c r="G1011" s="313" t="s">
        <v>590</v>
      </c>
      <c r="H1011" s="313" t="s">
        <v>704</v>
      </c>
      <c r="I1011" s="313" t="s">
        <v>362</v>
      </c>
      <c r="J1011" s="313" t="s">
        <v>701</v>
      </c>
      <c r="K1011" s="313" t="s">
        <v>702</v>
      </c>
      <c r="L1011" s="313" t="s">
        <v>705</v>
      </c>
      <c r="M1011" s="313" t="s">
        <v>49</v>
      </c>
      <c r="N1011" s="313"/>
      <c r="O1011" s="313" t="s">
        <v>364</v>
      </c>
      <c r="P1011" s="313" t="s">
        <v>699</v>
      </c>
      <c r="Q1011" s="313" t="s">
        <v>343</v>
      </c>
      <c r="R1011" s="313">
        <v>5.13</v>
      </c>
      <c r="S1011" s="313"/>
      <c r="T1011" s="313"/>
      <c r="U1011" s="313"/>
      <c r="V1011" s="313"/>
      <c r="W1011" s="313"/>
      <c r="X1011" s="313">
        <v>0</v>
      </c>
      <c r="Y1011" s="313">
        <v>500000000</v>
      </c>
      <c r="Z1011" s="313"/>
      <c r="AA1011" s="313" t="s">
        <v>1029</v>
      </c>
    </row>
    <row r="1012" spans="1:27" ht="15" customHeight="1">
      <c r="A1012" s="313" t="s">
        <v>256</v>
      </c>
      <c r="B1012" s="313" t="s">
        <v>324</v>
      </c>
      <c r="C1012" s="313" t="s">
        <v>7</v>
      </c>
      <c r="D1012" s="313" t="s">
        <v>417</v>
      </c>
      <c r="E1012" s="313" t="s">
        <v>13</v>
      </c>
      <c r="F1012" s="313" t="s">
        <v>11</v>
      </c>
      <c r="G1012" s="313" t="s">
        <v>590</v>
      </c>
      <c r="H1012" s="313" t="s">
        <v>706</v>
      </c>
      <c r="I1012" s="313" t="s">
        <v>362</v>
      </c>
      <c r="J1012" s="313" t="s">
        <v>701</v>
      </c>
      <c r="K1012" s="313" t="s">
        <v>702</v>
      </c>
      <c r="L1012" s="313" t="s">
        <v>707</v>
      </c>
      <c r="M1012" s="313" t="s">
        <v>49</v>
      </c>
      <c r="N1012" s="313"/>
      <c r="O1012" s="313" t="s">
        <v>364</v>
      </c>
      <c r="P1012" s="313" t="s">
        <v>699</v>
      </c>
      <c r="Q1012" s="313" t="s">
        <v>343</v>
      </c>
      <c r="R1012" s="313">
        <v>20.5</v>
      </c>
      <c r="S1012" s="313"/>
      <c r="T1012" s="313"/>
      <c r="U1012" s="313"/>
      <c r="V1012" s="313"/>
      <c r="W1012" s="313"/>
      <c r="X1012" s="313">
        <v>0</v>
      </c>
      <c r="Y1012" s="313">
        <v>500000000</v>
      </c>
      <c r="Z1012" s="313"/>
      <c r="AA1012" s="313" t="s">
        <v>1029</v>
      </c>
    </row>
    <row r="1013" spans="1:27" ht="15" customHeight="1">
      <c r="A1013" s="313" t="s">
        <v>256</v>
      </c>
      <c r="B1013" s="313" t="s">
        <v>325</v>
      </c>
      <c r="C1013" s="313" t="s">
        <v>7</v>
      </c>
      <c r="D1013" s="313" t="s">
        <v>417</v>
      </c>
      <c r="E1013" s="313" t="s">
        <v>13</v>
      </c>
      <c r="F1013" s="313" t="s">
        <v>11</v>
      </c>
      <c r="G1013" s="313"/>
      <c r="H1013" s="313"/>
      <c r="I1013" s="313"/>
      <c r="J1013" s="313"/>
      <c r="K1013" s="313"/>
      <c r="L1013" s="313"/>
      <c r="M1013" s="313"/>
      <c r="N1013" s="313"/>
      <c r="O1013" s="313"/>
      <c r="P1013" s="313"/>
      <c r="Q1013" s="313"/>
      <c r="R1013" s="313">
        <v>0</v>
      </c>
      <c r="S1013" s="313"/>
      <c r="T1013" s="313"/>
      <c r="U1013" s="313"/>
      <c r="V1013" s="313"/>
      <c r="W1013" s="313"/>
      <c r="X1013" s="313">
        <v>0</v>
      </c>
      <c r="Y1013" s="313">
        <v>500000000</v>
      </c>
      <c r="Z1013" s="313"/>
      <c r="AA1013" s="313" t="s">
        <v>1029</v>
      </c>
    </row>
    <row r="1014" spans="1:27" ht="15" customHeight="1">
      <c r="A1014" s="313" t="s">
        <v>256</v>
      </c>
      <c r="B1014" s="313" t="s">
        <v>313</v>
      </c>
      <c r="C1014" s="313" t="s">
        <v>7</v>
      </c>
      <c r="D1014" s="313" t="s">
        <v>417</v>
      </c>
      <c r="E1014" s="313" t="s">
        <v>13</v>
      </c>
      <c r="F1014" s="313" t="s">
        <v>11</v>
      </c>
      <c r="G1014" s="313"/>
      <c r="H1014" s="313"/>
      <c r="I1014" s="313"/>
      <c r="J1014" s="313"/>
      <c r="K1014" s="313"/>
      <c r="L1014" s="313"/>
      <c r="M1014" s="313"/>
      <c r="N1014" s="313"/>
      <c r="O1014" s="313"/>
      <c r="P1014" s="313"/>
      <c r="Q1014" s="313"/>
      <c r="R1014" s="313">
        <v>59.9</v>
      </c>
      <c r="S1014" s="313"/>
      <c r="T1014" s="313"/>
      <c r="U1014" s="313"/>
      <c r="V1014" s="313"/>
      <c r="W1014" s="313"/>
      <c r="X1014" s="313">
        <v>0</v>
      </c>
      <c r="Y1014" s="313">
        <v>500000000</v>
      </c>
      <c r="Z1014" s="313"/>
      <c r="AA1014" s="313" t="s">
        <v>1029</v>
      </c>
    </row>
    <row r="1015" spans="1:27" ht="15" customHeight="1">
      <c r="A1015" s="313" t="s">
        <v>256</v>
      </c>
      <c r="B1015" s="313" t="s">
        <v>312</v>
      </c>
      <c r="C1015" s="313" t="s">
        <v>7</v>
      </c>
      <c r="D1015" s="313" t="s">
        <v>417</v>
      </c>
      <c r="E1015" s="313" t="s">
        <v>13</v>
      </c>
      <c r="F1015" s="313" t="s">
        <v>11</v>
      </c>
      <c r="G1015" s="313"/>
      <c r="H1015" s="313"/>
      <c r="I1015" s="313"/>
      <c r="J1015" s="313"/>
      <c r="K1015" s="313"/>
      <c r="L1015" s="313"/>
      <c r="M1015" s="313"/>
      <c r="N1015" s="313"/>
      <c r="O1015" s="313"/>
      <c r="P1015" s="313"/>
      <c r="Q1015" s="313"/>
      <c r="R1015" s="313">
        <v>85.5</v>
      </c>
      <c r="S1015" s="313"/>
      <c r="T1015" s="313"/>
      <c r="U1015" s="313"/>
      <c r="V1015" s="313"/>
      <c r="W1015" s="313"/>
      <c r="X1015" s="313">
        <v>0</v>
      </c>
      <c r="Y1015" s="313">
        <v>500000000</v>
      </c>
      <c r="Z1015" s="313"/>
      <c r="AA1015" s="313" t="s">
        <v>1029</v>
      </c>
    </row>
    <row r="1016" spans="1:27" ht="15" customHeight="1">
      <c r="A1016" s="313" t="s">
        <v>256</v>
      </c>
      <c r="B1016" s="313" t="s">
        <v>322</v>
      </c>
      <c r="C1016" s="313" t="s">
        <v>7</v>
      </c>
      <c r="D1016" s="313" t="s">
        <v>417</v>
      </c>
      <c r="E1016" s="313" t="s">
        <v>13</v>
      </c>
      <c r="F1016" s="313" t="s">
        <v>11</v>
      </c>
      <c r="G1016" s="313"/>
      <c r="H1016" s="313"/>
      <c r="I1016" s="313"/>
      <c r="J1016" s="313"/>
      <c r="K1016" s="313"/>
      <c r="L1016" s="313"/>
      <c r="M1016" s="313"/>
      <c r="N1016" s="313"/>
      <c r="O1016" s="313"/>
      <c r="P1016" s="313"/>
      <c r="Q1016" s="313"/>
      <c r="R1016" s="313">
        <v>25.7</v>
      </c>
      <c r="S1016" s="313"/>
      <c r="T1016" s="313"/>
      <c r="U1016" s="313"/>
      <c r="V1016" s="313"/>
      <c r="W1016" s="313"/>
      <c r="X1016" s="313">
        <v>0</v>
      </c>
      <c r="Y1016" s="313">
        <v>500000000</v>
      </c>
      <c r="Z1016" s="313"/>
      <c r="AA1016" s="313" t="s">
        <v>1029</v>
      </c>
    </row>
    <row r="1017" spans="1:27" ht="15" customHeight="1">
      <c r="A1017" s="313" t="s">
        <v>256</v>
      </c>
      <c r="B1017" s="313" t="s">
        <v>321</v>
      </c>
      <c r="C1017" s="313" t="s">
        <v>7</v>
      </c>
      <c r="D1017" s="313" t="s">
        <v>417</v>
      </c>
      <c r="E1017" s="313" t="s">
        <v>13</v>
      </c>
      <c r="F1017" s="313" t="s">
        <v>11</v>
      </c>
      <c r="G1017" s="313" t="s">
        <v>590</v>
      </c>
      <c r="H1017" s="313" t="s">
        <v>994</v>
      </c>
      <c r="I1017" s="313" t="s">
        <v>362</v>
      </c>
      <c r="J1017" s="313" t="s">
        <v>701</v>
      </c>
      <c r="K1017" s="313" t="s">
        <v>702</v>
      </c>
      <c r="L1017" s="313" t="s">
        <v>995</v>
      </c>
      <c r="M1017" s="313" t="s">
        <v>49</v>
      </c>
      <c r="N1017" s="313"/>
      <c r="O1017" s="313" t="s">
        <v>364</v>
      </c>
      <c r="P1017" s="313" t="s">
        <v>699</v>
      </c>
      <c r="Q1017" s="313" t="s">
        <v>343</v>
      </c>
      <c r="R1017" s="313">
        <v>25.7</v>
      </c>
      <c r="S1017" s="313"/>
      <c r="T1017" s="313"/>
      <c r="U1017" s="313"/>
      <c r="V1017" s="313"/>
      <c r="W1017" s="313"/>
      <c r="X1017" s="313">
        <v>0</v>
      </c>
      <c r="Y1017" s="313">
        <v>500000000</v>
      </c>
      <c r="Z1017" s="313"/>
      <c r="AA1017" s="313" t="s">
        <v>1029</v>
      </c>
    </row>
    <row r="1018" spans="1:27" ht="15" customHeight="1">
      <c r="A1018" s="313" t="s">
        <v>258</v>
      </c>
      <c r="B1018" s="313" t="s">
        <v>332</v>
      </c>
      <c r="C1018" s="313" t="s">
        <v>7</v>
      </c>
      <c r="D1018" s="313" t="s">
        <v>417</v>
      </c>
      <c r="E1018" s="313" t="s">
        <v>13</v>
      </c>
      <c r="F1018" s="313" t="s">
        <v>11</v>
      </c>
      <c r="G1018" s="313"/>
      <c r="H1018" s="313"/>
      <c r="I1018" s="313"/>
      <c r="J1018" s="313"/>
      <c r="K1018" s="313"/>
      <c r="L1018" s="313"/>
      <c r="M1018" s="313"/>
      <c r="N1018" s="313"/>
      <c r="O1018" s="313"/>
      <c r="P1018" s="313"/>
      <c r="Q1018" s="313"/>
      <c r="R1018" s="313">
        <v>329</v>
      </c>
      <c r="S1018" s="313"/>
      <c r="T1018" s="313"/>
      <c r="U1018" s="313"/>
      <c r="V1018" s="313"/>
      <c r="W1018" s="313"/>
      <c r="X1018" s="313">
        <v>0</v>
      </c>
      <c r="Y1018" s="313">
        <v>500000000</v>
      </c>
      <c r="Z1018" s="313"/>
      <c r="AA1018" s="313" t="s">
        <v>1029</v>
      </c>
    </row>
    <row r="1019" spans="1:27" ht="15" customHeight="1">
      <c r="A1019" s="313" t="s">
        <v>258</v>
      </c>
      <c r="B1019" s="313" t="s">
        <v>315</v>
      </c>
      <c r="C1019" s="313" t="s">
        <v>7</v>
      </c>
      <c r="D1019" s="313" t="s">
        <v>417</v>
      </c>
      <c r="E1019" s="313" t="s">
        <v>13</v>
      </c>
      <c r="F1019" s="313" t="s">
        <v>11</v>
      </c>
      <c r="G1019" s="313"/>
      <c r="H1019" s="313"/>
      <c r="I1019" s="313"/>
      <c r="J1019" s="313"/>
      <c r="K1019" s="313"/>
      <c r="L1019" s="313"/>
      <c r="M1019" s="313"/>
      <c r="N1019" s="313"/>
      <c r="O1019" s="313"/>
      <c r="P1019" s="313"/>
      <c r="Q1019" s="313"/>
      <c r="R1019" s="313">
        <v>461</v>
      </c>
      <c r="S1019" s="313"/>
      <c r="T1019" s="313"/>
      <c r="U1019" s="313"/>
      <c r="V1019" s="313"/>
      <c r="W1019" s="313"/>
      <c r="X1019" s="313">
        <v>0</v>
      </c>
      <c r="Y1019" s="313">
        <v>500000000</v>
      </c>
      <c r="Z1019" s="313"/>
      <c r="AA1019" s="313" t="s">
        <v>1029</v>
      </c>
    </row>
    <row r="1020" spans="1:27" ht="15" customHeight="1">
      <c r="A1020" s="313" t="s">
        <v>258</v>
      </c>
      <c r="B1020" s="313" t="s">
        <v>314</v>
      </c>
      <c r="C1020" s="313" t="s">
        <v>7</v>
      </c>
      <c r="D1020" s="313" t="s">
        <v>417</v>
      </c>
      <c r="E1020" s="313" t="s">
        <v>13</v>
      </c>
      <c r="F1020" s="313" t="s">
        <v>11</v>
      </c>
      <c r="G1020" s="313"/>
      <c r="H1020" s="313"/>
      <c r="I1020" s="313"/>
      <c r="J1020" s="313"/>
      <c r="K1020" s="313"/>
      <c r="L1020" s="313"/>
      <c r="M1020" s="313"/>
      <c r="N1020" s="313"/>
      <c r="O1020" s="313"/>
      <c r="P1020" s="313"/>
      <c r="Q1020" s="313"/>
      <c r="R1020" s="313">
        <v>461</v>
      </c>
      <c r="S1020" s="313"/>
      <c r="T1020" s="313"/>
      <c r="U1020" s="313"/>
      <c r="V1020" s="313"/>
      <c r="W1020" s="313"/>
      <c r="X1020" s="313">
        <v>0</v>
      </c>
      <c r="Y1020" s="313">
        <v>500000000</v>
      </c>
      <c r="Z1020" s="313"/>
      <c r="AA1020" s="313" t="s">
        <v>1029</v>
      </c>
    </row>
    <row r="1021" spans="1:27" ht="15" customHeight="1">
      <c r="A1021" s="313" t="s">
        <v>258</v>
      </c>
      <c r="B1021" s="313" t="s">
        <v>317</v>
      </c>
      <c r="C1021" s="313" t="s">
        <v>7</v>
      </c>
      <c r="D1021" s="313" t="s">
        <v>417</v>
      </c>
      <c r="E1021" s="313" t="s">
        <v>13</v>
      </c>
      <c r="F1021" s="313" t="s">
        <v>11</v>
      </c>
      <c r="G1021" s="313"/>
      <c r="H1021" s="313"/>
      <c r="I1021" s="313"/>
      <c r="J1021" s="313"/>
      <c r="K1021" s="313"/>
      <c r="L1021" s="313"/>
      <c r="M1021" s="313"/>
      <c r="N1021" s="313"/>
      <c r="O1021" s="313"/>
      <c r="P1021" s="313"/>
      <c r="Q1021" s="313"/>
      <c r="R1021" s="313">
        <v>305</v>
      </c>
      <c r="S1021" s="313"/>
      <c r="T1021" s="313"/>
      <c r="U1021" s="313"/>
      <c r="V1021" s="313"/>
      <c r="W1021" s="313"/>
      <c r="X1021" s="313">
        <v>0</v>
      </c>
      <c r="Y1021" s="313">
        <v>500000000</v>
      </c>
      <c r="Z1021" s="313"/>
      <c r="AA1021" s="313" t="s">
        <v>1029</v>
      </c>
    </row>
    <row r="1022" spans="1:27" ht="15" customHeight="1">
      <c r="A1022" s="313" t="s">
        <v>258</v>
      </c>
      <c r="B1022" s="313" t="s">
        <v>318</v>
      </c>
      <c r="C1022" s="313" t="s">
        <v>7</v>
      </c>
      <c r="D1022" s="313" t="s">
        <v>417</v>
      </c>
      <c r="E1022" s="313" t="s">
        <v>13</v>
      </c>
      <c r="F1022" s="313" t="s">
        <v>11</v>
      </c>
      <c r="G1022" s="313"/>
      <c r="H1022" s="313"/>
      <c r="I1022" s="313"/>
      <c r="J1022" s="313"/>
      <c r="K1022" s="313"/>
      <c r="L1022" s="313"/>
      <c r="M1022" s="313"/>
      <c r="N1022" s="313"/>
      <c r="O1022" s="313"/>
      <c r="P1022" s="313"/>
      <c r="Q1022" s="313"/>
      <c r="R1022" s="313">
        <v>141</v>
      </c>
      <c r="S1022" s="313"/>
      <c r="T1022" s="313"/>
      <c r="U1022" s="313"/>
      <c r="V1022" s="313"/>
      <c r="W1022" s="313"/>
      <c r="X1022" s="313">
        <v>0</v>
      </c>
      <c r="Y1022" s="313">
        <v>500000000</v>
      </c>
      <c r="Z1022" s="313"/>
      <c r="AA1022" s="313" t="s">
        <v>1029</v>
      </c>
    </row>
    <row r="1023" spans="1:27" ht="15" customHeight="1">
      <c r="A1023" s="313" t="s">
        <v>258</v>
      </c>
      <c r="B1023" s="313" t="s">
        <v>313</v>
      </c>
      <c r="C1023" s="313" t="s">
        <v>7</v>
      </c>
      <c r="D1023" s="313" t="s">
        <v>417</v>
      </c>
      <c r="E1023" s="313" t="s">
        <v>13</v>
      </c>
      <c r="F1023" s="313" t="s">
        <v>11</v>
      </c>
      <c r="G1023" s="313"/>
      <c r="H1023" s="313"/>
      <c r="I1023" s="313"/>
      <c r="J1023" s="313"/>
      <c r="K1023" s="313"/>
      <c r="L1023" s="313"/>
      <c r="M1023" s="313"/>
      <c r="N1023" s="313"/>
      <c r="O1023" s="313"/>
      <c r="P1023" s="313"/>
      <c r="Q1023" s="313"/>
      <c r="R1023" s="313">
        <v>907</v>
      </c>
      <c r="S1023" s="313"/>
      <c r="T1023" s="313"/>
      <c r="U1023" s="313"/>
      <c r="V1023" s="313"/>
      <c r="W1023" s="313"/>
      <c r="X1023" s="313">
        <v>0</v>
      </c>
      <c r="Y1023" s="313">
        <v>500000000</v>
      </c>
      <c r="Z1023" s="313"/>
      <c r="AA1023" s="313" t="s">
        <v>1029</v>
      </c>
    </row>
    <row r="1024" spans="1:27" ht="15" customHeight="1">
      <c r="A1024" s="313" t="s">
        <v>258</v>
      </c>
      <c r="B1024" s="313" t="s">
        <v>316</v>
      </c>
      <c r="C1024" s="313" t="s">
        <v>7</v>
      </c>
      <c r="D1024" s="313" t="s">
        <v>417</v>
      </c>
      <c r="E1024" s="313" t="s">
        <v>13</v>
      </c>
      <c r="F1024" s="313" t="s">
        <v>11</v>
      </c>
      <c r="G1024" s="313"/>
      <c r="H1024" s="313"/>
      <c r="I1024" s="313"/>
      <c r="J1024" s="313"/>
      <c r="K1024" s="313"/>
      <c r="L1024" s="313"/>
      <c r="M1024" s="313"/>
      <c r="N1024" s="313"/>
      <c r="O1024" s="313"/>
      <c r="P1024" s="313"/>
      <c r="Q1024" s="313"/>
      <c r="R1024" s="313">
        <v>445</v>
      </c>
      <c r="S1024" s="313"/>
      <c r="T1024" s="313"/>
      <c r="U1024" s="313"/>
      <c r="V1024" s="313"/>
      <c r="W1024" s="313"/>
      <c r="X1024" s="313">
        <v>0</v>
      </c>
      <c r="Y1024" s="313">
        <v>500000000</v>
      </c>
      <c r="Z1024" s="313"/>
      <c r="AA1024" s="313" t="s">
        <v>1029</v>
      </c>
    </row>
    <row r="1025" spans="1:27" ht="15" customHeight="1">
      <c r="A1025" s="313" t="s">
        <v>258</v>
      </c>
      <c r="B1025" s="313" t="s">
        <v>312</v>
      </c>
      <c r="C1025" s="313" t="s">
        <v>7</v>
      </c>
      <c r="D1025" s="313" t="s">
        <v>417</v>
      </c>
      <c r="E1025" s="313" t="s">
        <v>13</v>
      </c>
      <c r="F1025" s="313" t="s">
        <v>11</v>
      </c>
      <c r="G1025" s="313"/>
      <c r="H1025" s="313"/>
      <c r="I1025" s="313"/>
      <c r="J1025" s="313"/>
      <c r="K1025" s="313"/>
      <c r="L1025" s="313"/>
      <c r="M1025" s="313"/>
      <c r="N1025" s="313"/>
      <c r="O1025" s="313"/>
      <c r="P1025" s="313"/>
      <c r="Q1025" s="313"/>
      <c r="R1025" s="313">
        <v>907</v>
      </c>
      <c r="S1025" s="313"/>
      <c r="T1025" s="313"/>
      <c r="U1025" s="313"/>
      <c r="V1025" s="313"/>
      <c r="W1025" s="313"/>
      <c r="X1025" s="313">
        <v>0</v>
      </c>
      <c r="Y1025" s="313">
        <v>500000000</v>
      </c>
      <c r="Z1025" s="313"/>
      <c r="AA1025" s="313" t="s">
        <v>1029</v>
      </c>
    </row>
    <row r="1026" spans="1:27" ht="15" customHeight="1">
      <c r="A1026" s="313" t="s">
        <v>259</v>
      </c>
      <c r="B1026" s="313" t="s">
        <v>332</v>
      </c>
      <c r="C1026" s="313" t="s">
        <v>7</v>
      </c>
      <c r="D1026" s="313" t="s">
        <v>417</v>
      </c>
      <c r="E1026" s="313" t="s">
        <v>13</v>
      </c>
      <c r="F1026" s="313" t="s">
        <v>11</v>
      </c>
      <c r="G1026" s="313" t="s">
        <v>417</v>
      </c>
      <c r="H1026" s="313" t="s">
        <v>427</v>
      </c>
      <c r="I1026" s="313" t="s">
        <v>251</v>
      </c>
      <c r="J1026" s="313"/>
      <c r="K1026" s="313" t="s">
        <v>339</v>
      </c>
      <c r="L1026" s="313" t="s">
        <v>370</v>
      </c>
      <c r="M1026" s="313" t="s">
        <v>48</v>
      </c>
      <c r="N1026" s="313"/>
      <c r="O1026" s="313" t="s">
        <v>341</v>
      </c>
      <c r="P1026" s="313" t="s">
        <v>342</v>
      </c>
      <c r="Q1026" s="313" t="s">
        <v>343</v>
      </c>
      <c r="R1026" s="313">
        <v>292</v>
      </c>
      <c r="S1026" s="313"/>
      <c r="T1026" s="313"/>
      <c r="U1026" s="313">
        <v>291.8</v>
      </c>
      <c r="V1026" s="313">
        <v>14.59</v>
      </c>
      <c r="W1026" s="313">
        <v>0.1</v>
      </c>
      <c r="X1026" s="313">
        <v>0</v>
      </c>
      <c r="Y1026" s="313">
        <v>500000000</v>
      </c>
      <c r="Z1026" s="313">
        <v>0</v>
      </c>
      <c r="AA1026" s="313" t="s">
        <v>1031</v>
      </c>
    </row>
    <row r="1027" spans="1:27" ht="15" customHeight="1">
      <c r="A1027" s="313" t="s">
        <v>259</v>
      </c>
      <c r="B1027" s="313" t="s">
        <v>314</v>
      </c>
      <c r="C1027" s="313" t="s">
        <v>7</v>
      </c>
      <c r="D1027" s="313" t="s">
        <v>417</v>
      </c>
      <c r="E1027" s="313" t="s">
        <v>13</v>
      </c>
      <c r="F1027" s="313" t="s">
        <v>11</v>
      </c>
      <c r="G1027" s="313" t="s">
        <v>449</v>
      </c>
      <c r="H1027" s="313" t="s">
        <v>748</v>
      </c>
      <c r="I1027" s="313" t="s">
        <v>251</v>
      </c>
      <c r="J1027" s="313" t="s">
        <v>730</v>
      </c>
      <c r="K1027" s="313" t="s">
        <v>702</v>
      </c>
      <c r="L1027" s="313" t="s">
        <v>749</v>
      </c>
      <c r="M1027" s="313" t="s">
        <v>48</v>
      </c>
      <c r="N1027" s="313"/>
      <c r="O1027" s="313" t="s">
        <v>348</v>
      </c>
      <c r="P1027" s="313" t="s">
        <v>699</v>
      </c>
      <c r="Q1027" s="313" t="s">
        <v>343</v>
      </c>
      <c r="R1027" s="313">
        <v>321</v>
      </c>
      <c r="S1027" s="313"/>
      <c r="T1027" s="313"/>
      <c r="U1027" s="313"/>
      <c r="V1027" s="313"/>
      <c r="W1027" s="313"/>
      <c r="X1027" s="313">
        <v>0</v>
      </c>
      <c r="Y1027" s="313">
        <v>500000000</v>
      </c>
      <c r="Z1027" s="313"/>
      <c r="AA1027" s="313" t="s">
        <v>1029</v>
      </c>
    </row>
    <row r="1028" spans="1:27" ht="15" customHeight="1">
      <c r="A1028" s="313" t="s">
        <v>259</v>
      </c>
      <c r="B1028" s="313" t="s">
        <v>317</v>
      </c>
      <c r="C1028" s="313" t="s">
        <v>7</v>
      </c>
      <c r="D1028" s="313" t="s">
        <v>417</v>
      </c>
      <c r="E1028" s="313" t="s">
        <v>13</v>
      </c>
      <c r="F1028" s="313" t="s">
        <v>11</v>
      </c>
      <c r="G1028" s="313" t="s">
        <v>449</v>
      </c>
      <c r="H1028" s="313" t="s">
        <v>750</v>
      </c>
      <c r="I1028" s="313" t="s">
        <v>251</v>
      </c>
      <c r="J1028" s="313" t="s">
        <v>730</v>
      </c>
      <c r="K1028" s="313" t="s">
        <v>702</v>
      </c>
      <c r="L1028" s="313" t="s">
        <v>751</v>
      </c>
      <c r="M1028" s="313" t="s">
        <v>48</v>
      </c>
      <c r="N1028" s="313"/>
      <c r="O1028" s="313" t="s">
        <v>348</v>
      </c>
      <c r="P1028" s="313" t="s">
        <v>699</v>
      </c>
      <c r="Q1028" s="313" t="s">
        <v>343</v>
      </c>
      <c r="R1028" s="313">
        <v>278</v>
      </c>
      <c r="S1028" s="313"/>
      <c r="T1028" s="313"/>
      <c r="U1028" s="313"/>
      <c r="V1028" s="313"/>
      <c r="W1028" s="313"/>
      <c r="X1028" s="313">
        <v>0</v>
      </c>
      <c r="Y1028" s="313">
        <v>500000000</v>
      </c>
      <c r="Z1028" s="313"/>
      <c r="AA1028" s="313" t="s">
        <v>1029</v>
      </c>
    </row>
    <row r="1029" spans="1:27" ht="15" customHeight="1">
      <c r="A1029" s="313" t="s">
        <v>259</v>
      </c>
      <c r="B1029" s="313" t="s">
        <v>318</v>
      </c>
      <c r="C1029" s="313" t="s">
        <v>7</v>
      </c>
      <c r="D1029" s="313" t="s">
        <v>417</v>
      </c>
      <c r="E1029" s="313" t="s">
        <v>13</v>
      </c>
      <c r="F1029" s="313" t="s">
        <v>11</v>
      </c>
      <c r="G1029" s="313" t="s">
        <v>449</v>
      </c>
      <c r="H1029" s="313" t="s">
        <v>752</v>
      </c>
      <c r="I1029" s="313" t="s">
        <v>251</v>
      </c>
      <c r="J1029" s="313" t="s">
        <v>730</v>
      </c>
      <c r="K1029" s="313" t="s">
        <v>702</v>
      </c>
      <c r="L1029" s="313" t="s">
        <v>753</v>
      </c>
      <c r="M1029" s="313" t="s">
        <v>48</v>
      </c>
      <c r="N1029" s="313"/>
      <c r="O1029" s="313" t="s">
        <v>348</v>
      </c>
      <c r="P1029" s="313" t="s">
        <v>699</v>
      </c>
      <c r="Q1029" s="313" t="s">
        <v>343</v>
      </c>
      <c r="R1029" s="313">
        <v>74.099999999999994</v>
      </c>
      <c r="S1029" s="313"/>
      <c r="T1029" s="313"/>
      <c r="U1029" s="313"/>
      <c r="V1029" s="313"/>
      <c r="W1029" s="313"/>
      <c r="X1029" s="313">
        <v>0</v>
      </c>
      <c r="Y1029" s="313">
        <v>500000000</v>
      </c>
      <c r="Z1029" s="313"/>
      <c r="AA1029" s="313" t="s">
        <v>1029</v>
      </c>
    </row>
    <row r="1030" spans="1:27" ht="15" customHeight="1">
      <c r="A1030" s="313" t="s">
        <v>259</v>
      </c>
      <c r="B1030" s="313" t="s">
        <v>313</v>
      </c>
      <c r="C1030" s="313" t="s">
        <v>7</v>
      </c>
      <c r="D1030" s="313" t="s">
        <v>417</v>
      </c>
      <c r="E1030" s="313" t="s">
        <v>13</v>
      </c>
      <c r="F1030" s="313" t="s">
        <v>11</v>
      </c>
      <c r="G1030" s="313"/>
      <c r="H1030" s="313"/>
      <c r="I1030" s="313"/>
      <c r="J1030" s="313"/>
      <c r="K1030" s="313"/>
      <c r="L1030" s="313"/>
      <c r="M1030" s="313"/>
      <c r="N1030" s="313"/>
      <c r="O1030" s="313"/>
      <c r="P1030" s="313"/>
      <c r="Q1030" s="313"/>
      <c r="R1030" s="313">
        <v>673</v>
      </c>
      <c r="S1030" s="313"/>
      <c r="T1030" s="313"/>
      <c r="U1030" s="313"/>
      <c r="V1030" s="313"/>
      <c r="W1030" s="313"/>
      <c r="X1030" s="313">
        <v>0</v>
      </c>
      <c r="Y1030" s="313">
        <v>500000000</v>
      </c>
      <c r="Z1030" s="313"/>
      <c r="AA1030" s="313" t="s">
        <v>1029</v>
      </c>
    </row>
    <row r="1031" spans="1:27" ht="15" customHeight="1">
      <c r="A1031" s="313" t="s">
        <v>259</v>
      </c>
      <c r="B1031" s="313" t="s">
        <v>316</v>
      </c>
      <c r="C1031" s="313" t="s">
        <v>7</v>
      </c>
      <c r="D1031" s="313" t="s">
        <v>417</v>
      </c>
      <c r="E1031" s="313" t="s">
        <v>13</v>
      </c>
      <c r="F1031" s="313" t="s">
        <v>11</v>
      </c>
      <c r="G1031" s="313" t="s">
        <v>449</v>
      </c>
      <c r="H1031" s="313" t="s">
        <v>750</v>
      </c>
      <c r="I1031" s="313" t="s">
        <v>251</v>
      </c>
      <c r="J1031" s="313" t="s">
        <v>730</v>
      </c>
      <c r="K1031" s="313" t="s">
        <v>702</v>
      </c>
      <c r="L1031" s="313" t="s">
        <v>751</v>
      </c>
      <c r="M1031" s="313" t="s">
        <v>48</v>
      </c>
      <c r="N1031" s="313"/>
      <c r="O1031" s="313" t="s">
        <v>348</v>
      </c>
      <c r="P1031" s="313" t="s">
        <v>699</v>
      </c>
      <c r="Q1031" s="313" t="s">
        <v>343</v>
      </c>
      <c r="R1031" s="313">
        <v>352</v>
      </c>
      <c r="S1031" s="313"/>
      <c r="T1031" s="313"/>
      <c r="U1031" s="313"/>
      <c r="V1031" s="313"/>
      <c r="W1031" s="313"/>
      <c r="X1031" s="313">
        <v>0</v>
      </c>
      <c r="Y1031" s="313">
        <v>500000000</v>
      </c>
      <c r="Z1031" s="313"/>
      <c r="AA1031" s="313" t="s">
        <v>1029</v>
      </c>
    </row>
    <row r="1032" spans="1:27" ht="15" customHeight="1">
      <c r="A1032" s="313" t="s">
        <v>259</v>
      </c>
      <c r="B1032" s="313" t="s">
        <v>312</v>
      </c>
      <c r="C1032" s="313" t="s">
        <v>7</v>
      </c>
      <c r="D1032" s="313" t="s">
        <v>417</v>
      </c>
      <c r="E1032" s="313" t="s">
        <v>13</v>
      </c>
      <c r="F1032" s="313" t="s">
        <v>11</v>
      </c>
      <c r="G1032" s="313"/>
      <c r="H1032" s="313"/>
      <c r="I1032" s="313"/>
      <c r="J1032" s="313"/>
      <c r="K1032" s="313"/>
      <c r="L1032" s="313"/>
      <c r="M1032" s="313"/>
      <c r="N1032" s="313"/>
      <c r="O1032" s="313"/>
      <c r="P1032" s="313"/>
      <c r="Q1032" s="313"/>
      <c r="R1032" s="313">
        <v>673</v>
      </c>
      <c r="S1032" s="313"/>
      <c r="T1032" s="313"/>
      <c r="U1032" s="313"/>
      <c r="V1032" s="313"/>
      <c r="W1032" s="313"/>
      <c r="X1032" s="313">
        <v>0</v>
      </c>
      <c r="Y1032" s="313">
        <v>500000000</v>
      </c>
      <c r="Z1032" s="313"/>
      <c r="AA1032" s="313" t="s">
        <v>1029</v>
      </c>
    </row>
    <row r="1033" spans="1:27" ht="15" customHeight="1">
      <c r="A1033" s="313" t="s">
        <v>259</v>
      </c>
      <c r="B1033" s="313" t="s">
        <v>315</v>
      </c>
      <c r="C1033" s="313" t="s">
        <v>7</v>
      </c>
      <c r="D1033" s="313" t="s">
        <v>417</v>
      </c>
      <c r="E1033" s="313" t="s">
        <v>13</v>
      </c>
      <c r="F1033" s="313" t="s">
        <v>11</v>
      </c>
      <c r="G1033" s="313"/>
      <c r="H1033" s="313"/>
      <c r="I1033" s="313"/>
      <c r="J1033" s="313"/>
      <c r="K1033" s="313"/>
      <c r="L1033" s="313"/>
      <c r="M1033" s="313"/>
      <c r="N1033" s="313"/>
      <c r="O1033" s="313"/>
      <c r="P1033" s="313"/>
      <c r="Q1033" s="313"/>
      <c r="R1033" s="313">
        <v>321</v>
      </c>
      <c r="S1033" s="313"/>
      <c r="T1033" s="313"/>
      <c r="U1033" s="313"/>
      <c r="V1033" s="313"/>
      <c r="W1033" s="313"/>
      <c r="X1033" s="313">
        <v>0</v>
      </c>
      <c r="Y1033" s="313">
        <v>500000000</v>
      </c>
      <c r="Z1033" s="313"/>
      <c r="AA1033" s="313" t="s">
        <v>1029</v>
      </c>
    </row>
    <row r="1034" spans="1:27" ht="15" customHeight="1">
      <c r="A1034" s="313" t="s">
        <v>260</v>
      </c>
      <c r="B1034" s="313" t="s">
        <v>332</v>
      </c>
      <c r="C1034" s="313" t="s">
        <v>7</v>
      </c>
      <c r="D1034" s="313" t="s">
        <v>417</v>
      </c>
      <c r="E1034" s="313" t="s">
        <v>13</v>
      </c>
      <c r="F1034" s="313" t="s">
        <v>11</v>
      </c>
      <c r="G1034" s="313"/>
      <c r="H1034" s="313"/>
      <c r="I1034" s="313"/>
      <c r="J1034" s="313"/>
      <c r="K1034" s="313"/>
      <c r="L1034" s="313"/>
      <c r="M1034" s="313"/>
      <c r="N1034" s="313"/>
      <c r="O1034" s="313"/>
      <c r="P1034" s="313"/>
      <c r="Q1034" s="313"/>
      <c r="R1034" s="313">
        <v>133</v>
      </c>
      <c r="S1034" s="313">
        <v>0</v>
      </c>
      <c r="T1034" s="313">
        <v>292</v>
      </c>
      <c r="U1034" s="313"/>
      <c r="V1034" s="313"/>
      <c r="W1034" s="313"/>
      <c r="X1034" s="313">
        <v>0</v>
      </c>
      <c r="Y1034" s="313">
        <v>500000000</v>
      </c>
      <c r="Z1034" s="313"/>
      <c r="AA1034" s="313" t="s">
        <v>1030</v>
      </c>
    </row>
    <row r="1035" spans="1:27" ht="15" customHeight="1">
      <c r="A1035" s="313" t="s">
        <v>260</v>
      </c>
      <c r="B1035" s="313" t="s">
        <v>314</v>
      </c>
      <c r="C1035" s="313" t="s">
        <v>7</v>
      </c>
      <c r="D1035" s="313" t="s">
        <v>417</v>
      </c>
      <c r="E1035" s="313" t="s">
        <v>13</v>
      </c>
      <c r="F1035" s="313" t="s">
        <v>11</v>
      </c>
      <c r="G1035" s="313"/>
      <c r="H1035" s="313"/>
      <c r="I1035" s="313"/>
      <c r="J1035" s="313"/>
      <c r="K1035" s="313"/>
      <c r="L1035" s="313"/>
      <c r="M1035" s="313"/>
      <c r="N1035" s="313"/>
      <c r="O1035" s="313"/>
      <c r="P1035" s="313"/>
      <c r="Q1035" s="313"/>
      <c r="R1035" s="313">
        <v>146</v>
      </c>
      <c r="S1035" s="313">
        <v>0</v>
      </c>
      <c r="T1035" s="313">
        <v>321</v>
      </c>
      <c r="U1035" s="313"/>
      <c r="V1035" s="313"/>
      <c r="W1035" s="313"/>
      <c r="X1035" s="313">
        <v>0</v>
      </c>
      <c r="Y1035" s="313">
        <v>500000000</v>
      </c>
      <c r="Z1035" s="313"/>
      <c r="AA1035" s="313" t="s">
        <v>1030</v>
      </c>
    </row>
    <row r="1036" spans="1:27" ht="15" customHeight="1">
      <c r="A1036" s="313" t="s">
        <v>260</v>
      </c>
      <c r="B1036" s="313" t="s">
        <v>317</v>
      </c>
      <c r="C1036" s="313" t="s">
        <v>7</v>
      </c>
      <c r="D1036" s="313" t="s">
        <v>417</v>
      </c>
      <c r="E1036" s="313" t="s">
        <v>13</v>
      </c>
      <c r="F1036" s="313" t="s">
        <v>11</v>
      </c>
      <c r="G1036" s="313"/>
      <c r="H1036" s="313"/>
      <c r="I1036" s="313"/>
      <c r="J1036" s="313"/>
      <c r="K1036" s="313"/>
      <c r="L1036" s="313"/>
      <c r="M1036" s="313"/>
      <c r="N1036" s="313"/>
      <c r="O1036" s="313"/>
      <c r="P1036" s="313"/>
      <c r="Q1036" s="313"/>
      <c r="R1036" s="313">
        <v>126</v>
      </c>
      <c r="S1036" s="313">
        <v>0</v>
      </c>
      <c r="T1036" s="313">
        <v>278</v>
      </c>
      <c r="U1036" s="313"/>
      <c r="V1036" s="313"/>
      <c r="W1036" s="313"/>
      <c r="X1036" s="313">
        <v>0</v>
      </c>
      <c r="Y1036" s="313">
        <v>500000000</v>
      </c>
      <c r="Z1036" s="313"/>
      <c r="AA1036" s="313" t="s">
        <v>1030</v>
      </c>
    </row>
    <row r="1037" spans="1:27" ht="15" customHeight="1">
      <c r="A1037" s="313" t="s">
        <v>260</v>
      </c>
      <c r="B1037" s="313" t="s">
        <v>318</v>
      </c>
      <c r="C1037" s="313" t="s">
        <v>7</v>
      </c>
      <c r="D1037" s="313" t="s">
        <v>417</v>
      </c>
      <c r="E1037" s="313" t="s">
        <v>13</v>
      </c>
      <c r="F1037" s="313" t="s">
        <v>11</v>
      </c>
      <c r="G1037" s="313"/>
      <c r="H1037" s="313"/>
      <c r="I1037" s="313"/>
      <c r="J1037" s="313"/>
      <c r="K1037" s="313"/>
      <c r="L1037" s="313"/>
      <c r="M1037" s="313"/>
      <c r="N1037" s="313"/>
      <c r="O1037" s="313"/>
      <c r="P1037" s="313"/>
      <c r="Q1037" s="313"/>
      <c r="R1037" s="313">
        <v>33.700000000000003</v>
      </c>
      <c r="S1037" s="313">
        <v>0</v>
      </c>
      <c r="T1037" s="313">
        <v>74.099999999999994</v>
      </c>
      <c r="U1037" s="313"/>
      <c r="V1037" s="313"/>
      <c r="W1037" s="313"/>
      <c r="X1037" s="313">
        <v>0</v>
      </c>
      <c r="Y1037" s="313">
        <v>500000000</v>
      </c>
      <c r="Z1037" s="313"/>
      <c r="AA1037" s="313" t="s">
        <v>1030</v>
      </c>
    </row>
    <row r="1038" spans="1:27" ht="15" customHeight="1">
      <c r="A1038" s="313" t="s">
        <v>260</v>
      </c>
      <c r="B1038" s="313" t="s">
        <v>313</v>
      </c>
      <c r="C1038" s="313" t="s">
        <v>7</v>
      </c>
      <c r="D1038" s="313" t="s">
        <v>417</v>
      </c>
      <c r="E1038" s="313" t="s">
        <v>13</v>
      </c>
      <c r="F1038" s="313" t="s">
        <v>11</v>
      </c>
      <c r="G1038" s="313"/>
      <c r="H1038" s="313"/>
      <c r="I1038" s="313"/>
      <c r="J1038" s="313"/>
      <c r="K1038" s="313"/>
      <c r="L1038" s="313"/>
      <c r="M1038" s="313"/>
      <c r="N1038" s="313"/>
      <c r="O1038" s="313"/>
      <c r="P1038" s="313"/>
      <c r="Q1038" s="313"/>
      <c r="R1038" s="313">
        <v>306</v>
      </c>
      <c r="S1038" s="313">
        <v>0</v>
      </c>
      <c r="T1038" s="313">
        <v>352</v>
      </c>
      <c r="U1038" s="313"/>
      <c r="V1038" s="313"/>
      <c r="W1038" s="313"/>
      <c r="X1038" s="313">
        <v>0</v>
      </c>
      <c r="Y1038" s="313">
        <v>500000000</v>
      </c>
      <c r="Z1038" s="313"/>
      <c r="AA1038" s="313" t="s">
        <v>1030</v>
      </c>
    </row>
    <row r="1039" spans="1:27" ht="15" customHeight="1">
      <c r="A1039" s="313" t="s">
        <v>260</v>
      </c>
      <c r="B1039" s="313" t="s">
        <v>316</v>
      </c>
      <c r="C1039" s="313" t="s">
        <v>7</v>
      </c>
      <c r="D1039" s="313" t="s">
        <v>417</v>
      </c>
      <c r="E1039" s="313" t="s">
        <v>13</v>
      </c>
      <c r="F1039" s="313" t="s">
        <v>11</v>
      </c>
      <c r="G1039" s="313"/>
      <c r="H1039" s="313"/>
      <c r="I1039" s="313"/>
      <c r="J1039" s="313"/>
      <c r="K1039" s="313"/>
      <c r="L1039" s="313"/>
      <c r="M1039" s="313"/>
      <c r="N1039" s="313"/>
      <c r="O1039" s="313"/>
      <c r="P1039" s="313"/>
      <c r="Q1039" s="313"/>
      <c r="R1039" s="313">
        <v>160</v>
      </c>
      <c r="S1039" s="313">
        <v>0</v>
      </c>
      <c r="T1039" s="313">
        <v>278</v>
      </c>
      <c r="U1039" s="313"/>
      <c r="V1039" s="313"/>
      <c r="W1039" s="313"/>
      <c r="X1039" s="313">
        <v>0</v>
      </c>
      <c r="Y1039" s="313">
        <v>500000000</v>
      </c>
      <c r="Z1039" s="313"/>
      <c r="AA1039" s="313" t="s">
        <v>1030</v>
      </c>
    </row>
    <row r="1040" spans="1:27" ht="15" customHeight="1">
      <c r="A1040" s="313" t="s">
        <v>260</v>
      </c>
      <c r="B1040" s="313" t="s">
        <v>312</v>
      </c>
      <c r="C1040" s="313" t="s">
        <v>7</v>
      </c>
      <c r="D1040" s="313" t="s">
        <v>417</v>
      </c>
      <c r="E1040" s="313" t="s">
        <v>13</v>
      </c>
      <c r="F1040" s="313" t="s">
        <v>11</v>
      </c>
      <c r="G1040" s="313"/>
      <c r="H1040" s="313"/>
      <c r="I1040" s="313"/>
      <c r="J1040" s="313"/>
      <c r="K1040" s="313"/>
      <c r="L1040" s="313"/>
      <c r="M1040" s="313"/>
      <c r="N1040" s="313"/>
      <c r="O1040" s="313"/>
      <c r="P1040" s="313"/>
      <c r="Q1040" s="313"/>
      <c r="R1040" s="313">
        <v>306</v>
      </c>
      <c r="S1040" s="313">
        <v>0</v>
      </c>
      <c r="T1040" s="313">
        <v>352</v>
      </c>
      <c r="U1040" s="313"/>
      <c r="V1040" s="313"/>
      <c r="W1040" s="313"/>
      <c r="X1040" s="313">
        <v>0</v>
      </c>
      <c r="Y1040" s="313">
        <v>500000000</v>
      </c>
      <c r="Z1040" s="313"/>
      <c r="AA1040" s="313" t="s">
        <v>1030</v>
      </c>
    </row>
    <row r="1041" spans="1:27" ht="15" customHeight="1">
      <c r="A1041" s="313" t="s">
        <v>260</v>
      </c>
      <c r="B1041" s="313" t="s">
        <v>315</v>
      </c>
      <c r="C1041" s="313" t="s">
        <v>7</v>
      </c>
      <c r="D1041" s="313" t="s">
        <v>417</v>
      </c>
      <c r="E1041" s="313" t="s">
        <v>13</v>
      </c>
      <c r="F1041" s="313" t="s">
        <v>11</v>
      </c>
      <c r="G1041" s="313"/>
      <c r="H1041" s="313"/>
      <c r="I1041" s="313"/>
      <c r="J1041" s="313"/>
      <c r="K1041" s="313"/>
      <c r="L1041" s="313"/>
      <c r="M1041" s="313"/>
      <c r="N1041" s="313"/>
      <c r="O1041" s="313"/>
      <c r="P1041" s="313"/>
      <c r="Q1041" s="313"/>
      <c r="R1041" s="313">
        <v>146</v>
      </c>
      <c r="S1041" s="313">
        <v>0</v>
      </c>
      <c r="T1041" s="313">
        <v>321</v>
      </c>
      <c r="U1041" s="313"/>
      <c r="V1041" s="313"/>
      <c r="W1041" s="313"/>
      <c r="X1041" s="313">
        <v>0</v>
      </c>
      <c r="Y1041" s="313">
        <v>500000000</v>
      </c>
      <c r="Z1041" s="313"/>
      <c r="AA1041" s="313" t="s">
        <v>1030</v>
      </c>
    </row>
    <row r="1042" spans="1:27" ht="15" customHeight="1">
      <c r="A1042" s="313" t="s">
        <v>261</v>
      </c>
      <c r="B1042" s="313" t="s">
        <v>332</v>
      </c>
      <c r="C1042" s="313" t="s">
        <v>7</v>
      </c>
      <c r="D1042" s="313" t="s">
        <v>417</v>
      </c>
      <c r="E1042" s="313" t="s">
        <v>13</v>
      </c>
      <c r="F1042" s="313" t="s">
        <v>11</v>
      </c>
      <c r="G1042" s="313"/>
      <c r="H1042" s="313"/>
      <c r="I1042" s="313"/>
      <c r="J1042" s="313"/>
      <c r="K1042" s="313"/>
      <c r="L1042" s="313"/>
      <c r="M1042" s="313"/>
      <c r="N1042" s="313"/>
      <c r="O1042" s="313"/>
      <c r="P1042" s="313"/>
      <c r="Q1042" s="313"/>
      <c r="R1042" s="313">
        <v>133</v>
      </c>
      <c r="S1042" s="313">
        <v>0</v>
      </c>
      <c r="T1042" s="313">
        <v>292</v>
      </c>
      <c r="U1042" s="313"/>
      <c r="V1042" s="313"/>
      <c r="W1042" s="313"/>
      <c r="X1042" s="313">
        <v>0</v>
      </c>
      <c r="Y1042" s="313">
        <v>500000000</v>
      </c>
      <c r="Z1042" s="313"/>
      <c r="AA1042" s="313" t="s">
        <v>1030</v>
      </c>
    </row>
    <row r="1043" spans="1:27" ht="15" customHeight="1">
      <c r="A1043" s="313" t="s">
        <v>261</v>
      </c>
      <c r="B1043" s="313" t="s">
        <v>314</v>
      </c>
      <c r="C1043" s="313" t="s">
        <v>7</v>
      </c>
      <c r="D1043" s="313" t="s">
        <v>417</v>
      </c>
      <c r="E1043" s="313" t="s">
        <v>13</v>
      </c>
      <c r="F1043" s="313" t="s">
        <v>11</v>
      </c>
      <c r="G1043" s="313"/>
      <c r="H1043" s="313"/>
      <c r="I1043" s="313"/>
      <c r="J1043" s="313"/>
      <c r="K1043" s="313"/>
      <c r="L1043" s="313"/>
      <c r="M1043" s="313"/>
      <c r="N1043" s="313"/>
      <c r="O1043" s="313"/>
      <c r="P1043" s="313"/>
      <c r="Q1043" s="313"/>
      <c r="R1043" s="313">
        <v>146</v>
      </c>
      <c r="S1043" s="313">
        <v>0</v>
      </c>
      <c r="T1043" s="313">
        <v>321</v>
      </c>
      <c r="U1043" s="313"/>
      <c r="V1043" s="313"/>
      <c r="W1043" s="313"/>
      <c r="X1043" s="313">
        <v>0</v>
      </c>
      <c r="Y1043" s="313">
        <v>500000000</v>
      </c>
      <c r="Z1043" s="313"/>
      <c r="AA1043" s="313" t="s">
        <v>1030</v>
      </c>
    </row>
    <row r="1044" spans="1:27" ht="15" customHeight="1">
      <c r="A1044" s="313" t="s">
        <v>261</v>
      </c>
      <c r="B1044" s="313" t="s">
        <v>317</v>
      </c>
      <c r="C1044" s="313" t="s">
        <v>7</v>
      </c>
      <c r="D1044" s="313" t="s">
        <v>417</v>
      </c>
      <c r="E1044" s="313" t="s">
        <v>13</v>
      </c>
      <c r="F1044" s="313" t="s">
        <v>11</v>
      </c>
      <c r="G1044" s="313"/>
      <c r="H1044" s="313"/>
      <c r="I1044" s="313"/>
      <c r="J1044" s="313"/>
      <c r="K1044" s="313"/>
      <c r="L1044" s="313"/>
      <c r="M1044" s="313"/>
      <c r="N1044" s="313"/>
      <c r="O1044" s="313"/>
      <c r="P1044" s="313"/>
      <c r="Q1044" s="313"/>
      <c r="R1044" s="313">
        <v>126</v>
      </c>
      <c r="S1044" s="313">
        <v>0</v>
      </c>
      <c r="T1044" s="313">
        <v>278</v>
      </c>
      <c r="U1044" s="313"/>
      <c r="V1044" s="313"/>
      <c r="W1044" s="313"/>
      <c r="X1044" s="313">
        <v>0</v>
      </c>
      <c r="Y1044" s="313">
        <v>500000000</v>
      </c>
      <c r="Z1044" s="313"/>
      <c r="AA1044" s="313" t="s">
        <v>1030</v>
      </c>
    </row>
    <row r="1045" spans="1:27" ht="15" customHeight="1">
      <c r="A1045" s="313" t="s">
        <v>261</v>
      </c>
      <c r="B1045" s="313" t="s">
        <v>318</v>
      </c>
      <c r="C1045" s="313" t="s">
        <v>7</v>
      </c>
      <c r="D1045" s="313" t="s">
        <v>417</v>
      </c>
      <c r="E1045" s="313" t="s">
        <v>13</v>
      </c>
      <c r="F1045" s="313" t="s">
        <v>11</v>
      </c>
      <c r="G1045" s="313"/>
      <c r="H1045" s="313"/>
      <c r="I1045" s="313"/>
      <c r="J1045" s="313"/>
      <c r="K1045" s="313"/>
      <c r="L1045" s="313"/>
      <c r="M1045" s="313"/>
      <c r="N1045" s="313"/>
      <c r="O1045" s="313"/>
      <c r="P1045" s="313"/>
      <c r="Q1045" s="313"/>
      <c r="R1045" s="313">
        <v>33.700000000000003</v>
      </c>
      <c r="S1045" s="313">
        <v>0</v>
      </c>
      <c r="T1045" s="313">
        <v>74.099999999999994</v>
      </c>
      <c r="U1045" s="313"/>
      <c r="V1045" s="313"/>
      <c r="W1045" s="313"/>
      <c r="X1045" s="313">
        <v>0</v>
      </c>
      <c r="Y1045" s="313">
        <v>500000000</v>
      </c>
      <c r="Z1045" s="313"/>
      <c r="AA1045" s="313" t="s">
        <v>1030</v>
      </c>
    </row>
    <row r="1046" spans="1:27" ht="15" customHeight="1">
      <c r="A1046" s="313" t="s">
        <v>261</v>
      </c>
      <c r="B1046" s="313" t="s">
        <v>313</v>
      </c>
      <c r="C1046" s="313" t="s">
        <v>7</v>
      </c>
      <c r="D1046" s="313" t="s">
        <v>417</v>
      </c>
      <c r="E1046" s="313" t="s">
        <v>13</v>
      </c>
      <c r="F1046" s="313" t="s">
        <v>11</v>
      </c>
      <c r="G1046" s="313"/>
      <c r="H1046" s="313"/>
      <c r="I1046" s="313"/>
      <c r="J1046" s="313"/>
      <c r="K1046" s="313"/>
      <c r="L1046" s="313"/>
      <c r="M1046" s="313"/>
      <c r="N1046" s="313"/>
      <c r="O1046" s="313"/>
      <c r="P1046" s="313"/>
      <c r="Q1046" s="313"/>
      <c r="R1046" s="313">
        <v>306</v>
      </c>
      <c r="S1046" s="313">
        <v>0</v>
      </c>
      <c r="T1046" s="313">
        <v>352</v>
      </c>
      <c r="U1046" s="313"/>
      <c r="V1046" s="313"/>
      <c r="W1046" s="313"/>
      <c r="X1046" s="313">
        <v>0</v>
      </c>
      <c r="Y1046" s="313">
        <v>500000000</v>
      </c>
      <c r="Z1046" s="313"/>
      <c r="AA1046" s="313" t="s">
        <v>1030</v>
      </c>
    </row>
    <row r="1047" spans="1:27" ht="15" customHeight="1">
      <c r="A1047" s="313" t="s">
        <v>261</v>
      </c>
      <c r="B1047" s="313" t="s">
        <v>316</v>
      </c>
      <c r="C1047" s="313" t="s">
        <v>7</v>
      </c>
      <c r="D1047" s="313" t="s">
        <v>417</v>
      </c>
      <c r="E1047" s="313" t="s">
        <v>13</v>
      </c>
      <c r="F1047" s="313" t="s">
        <v>11</v>
      </c>
      <c r="G1047" s="313"/>
      <c r="H1047" s="313"/>
      <c r="I1047" s="313"/>
      <c r="J1047" s="313"/>
      <c r="K1047" s="313"/>
      <c r="L1047" s="313"/>
      <c r="M1047" s="313"/>
      <c r="N1047" s="313"/>
      <c r="O1047" s="313"/>
      <c r="P1047" s="313"/>
      <c r="Q1047" s="313"/>
      <c r="R1047" s="313">
        <v>160</v>
      </c>
      <c r="S1047" s="313">
        <v>0</v>
      </c>
      <c r="T1047" s="313">
        <v>278</v>
      </c>
      <c r="U1047" s="313"/>
      <c r="V1047" s="313"/>
      <c r="W1047" s="313"/>
      <c r="X1047" s="313">
        <v>0</v>
      </c>
      <c r="Y1047" s="313">
        <v>500000000</v>
      </c>
      <c r="Z1047" s="313"/>
      <c r="AA1047" s="313" t="s">
        <v>1030</v>
      </c>
    </row>
    <row r="1048" spans="1:27" ht="15" customHeight="1">
      <c r="A1048" s="313" t="s">
        <v>261</v>
      </c>
      <c r="B1048" s="313" t="s">
        <v>312</v>
      </c>
      <c r="C1048" s="313" t="s">
        <v>7</v>
      </c>
      <c r="D1048" s="313" t="s">
        <v>417</v>
      </c>
      <c r="E1048" s="313" t="s">
        <v>13</v>
      </c>
      <c r="F1048" s="313" t="s">
        <v>11</v>
      </c>
      <c r="G1048" s="313"/>
      <c r="H1048" s="313"/>
      <c r="I1048" s="313"/>
      <c r="J1048" s="313"/>
      <c r="K1048" s="313"/>
      <c r="L1048" s="313"/>
      <c r="M1048" s="313"/>
      <c r="N1048" s="313"/>
      <c r="O1048" s="313"/>
      <c r="P1048" s="313"/>
      <c r="Q1048" s="313"/>
      <c r="R1048" s="313">
        <v>306</v>
      </c>
      <c r="S1048" s="313">
        <v>0</v>
      </c>
      <c r="T1048" s="313">
        <v>352</v>
      </c>
      <c r="U1048" s="313"/>
      <c r="V1048" s="313"/>
      <c r="W1048" s="313"/>
      <c r="X1048" s="313">
        <v>0</v>
      </c>
      <c r="Y1048" s="313">
        <v>500000000</v>
      </c>
      <c r="Z1048" s="313"/>
      <c r="AA1048" s="313" t="s">
        <v>1030</v>
      </c>
    </row>
    <row r="1049" spans="1:27" ht="15" customHeight="1">
      <c r="A1049" s="313" t="s">
        <v>261</v>
      </c>
      <c r="B1049" s="313" t="s">
        <v>315</v>
      </c>
      <c r="C1049" s="313" t="s">
        <v>7</v>
      </c>
      <c r="D1049" s="313" t="s">
        <v>417</v>
      </c>
      <c r="E1049" s="313" t="s">
        <v>13</v>
      </c>
      <c r="F1049" s="313" t="s">
        <v>11</v>
      </c>
      <c r="G1049" s="313"/>
      <c r="H1049" s="313"/>
      <c r="I1049" s="313"/>
      <c r="J1049" s="313"/>
      <c r="K1049" s="313"/>
      <c r="L1049" s="313"/>
      <c r="M1049" s="313"/>
      <c r="N1049" s="313"/>
      <c r="O1049" s="313"/>
      <c r="P1049" s="313"/>
      <c r="Q1049" s="313"/>
      <c r="R1049" s="313">
        <v>146</v>
      </c>
      <c r="S1049" s="313">
        <v>0</v>
      </c>
      <c r="T1049" s="313">
        <v>321</v>
      </c>
      <c r="U1049" s="313"/>
      <c r="V1049" s="313"/>
      <c r="W1049" s="313"/>
      <c r="X1049" s="313">
        <v>0</v>
      </c>
      <c r="Y1049" s="313">
        <v>500000000</v>
      </c>
      <c r="Z1049" s="313"/>
      <c r="AA1049" s="313" t="s">
        <v>1030</v>
      </c>
    </row>
    <row r="1050" spans="1:27" ht="15" customHeight="1">
      <c r="A1050" s="313" t="s">
        <v>263</v>
      </c>
      <c r="B1050" s="313" t="s">
        <v>332</v>
      </c>
      <c r="C1050" s="313" t="s">
        <v>7</v>
      </c>
      <c r="D1050" s="313" t="s">
        <v>417</v>
      </c>
      <c r="E1050" s="313" t="s">
        <v>13</v>
      </c>
      <c r="F1050" s="313" t="s">
        <v>11</v>
      </c>
      <c r="G1050" s="313"/>
      <c r="H1050" s="313"/>
      <c r="I1050" s="313"/>
      <c r="J1050" s="313"/>
      <c r="K1050" s="313"/>
      <c r="L1050" s="313"/>
      <c r="M1050" s="313"/>
      <c r="N1050" s="313"/>
      <c r="O1050" s="313"/>
      <c r="P1050" s="313"/>
      <c r="Q1050" s="313"/>
      <c r="R1050" s="313">
        <v>133</v>
      </c>
      <c r="S1050" s="313">
        <v>0</v>
      </c>
      <c r="T1050" s="313">
        <v>292</v>
      </c>
      <c r="U1050" s="313"/>
      <c r="V1050" s="313"/>
      <c r="W1050" s="313"/>
      <c r="X1050" s="313">
        <v>0</v>
      </c>
      <c r="Y1050" s="313">
        <v>500000000</v>
      </c>
      <c r="Z1050" s="313"/>
      <c r="AA1050" s="313" t="s">
        <v>1030</v>
      </c>
    </row>
    <row r="1051" spans="1:27" ht="15" customHeight="1">
      <c r="A1051" s="313" t="s">
        <v>263</v>
      </c>
      <c r="B1051" s="313" t="s">
        <v>314</v>
      </c>
      <c r="C1051" s="313" t="s">
        <v>7</v>
      </c>
      <c r="D1051" s="313" t="s">
        <v>417</v>
      </c>
      <c r="E1051" s="313" t="s">
        <v>13</v>
      </c>
      <c r="F1051" s="313" t="s">
        <v>11</v>
      </c>
      <c r="G1051" s="313"/>
      <c r="H1051" s="313"/>
      <c r="I1051" s="313"/>
      <c r="J1051" s="313"/>
      <c r="K1051" s="313"/>
      <c r="L1051" s="313"/>
      <c r="M1051" s="313"/>
      <c r="N1051" s="313"/>
      <c r="O1051" s="313"/>
      <c r="P1051" s="313"/>
      <c r="Q1051" s="313"/>
      <c r="R1051" s="313">
        <v>146</v>
      </c>
      <c r="S1051" s="313">
        <v>0</v>
      </c>
      <c r="T1051" s="313">
        <v>321</v>
      </c>
      <c r="U1051" s="313"/>
      <c r="V1051" s="313"/>
      <c r="W1051" s="313"/>
      <c r="X1051" s="313">
        <v>0</v>
      </c>
      <c r="Y1051" s="313">
        <v>500000000</v>
      </c>
      <c r="Z1051" s="313"/>
      <c r="AA1051" s="313" t="s">
        <v>1030</v>
      </c>
    </row>
    <row r="1052" spans="1:27" ht="15" customHeight="1">
      <c r="A1052" s="313" t="s">
        <v>263</v>
      </c>
      <c r="B1052" s="313" t="s">
        <v>317</v>
      </c>
      <c r="C1052" s="313" t="s">
        <v>7</v>
      </c>
      <c r="D1052" s="313" t="s">
        <v>417</v>
      </c>
      <c r="E1052" s="313" t="s">
        <v>13</v>
      </c>
      <c r="F1052" s="313" t="s">
        <v>11</v>
      </c>
      <c r="G1052" s="313"/>
      <c r="H1052" s="313"/>
      <c r="I1052" s="313"/>
      <c r="J1052" s="313"/>
      <c r="K1052" s="313"/>
      <c r="L1052" s="313"/>
      <c r="M1052" s="313"/>
      <c r="N1052" s="313"/>
      <c r="O1052" s="313"/>
      <c r="P1052" s="313"/>
      <c r="Q1052" s="313"/>
      <c r="R1052" s="313">
        <v>126</v>
      </c>
      <c r="S1052" s="313">
        <v>0</v>
      </c>
      <c r="T1052" s="313">
        <v>278</v>
      </c>
      <c r="U1052" s="313"/>
      <c r="V1052" s="313"/>
      <c r="W1052" s="313"/>
      <c r="X1052" s="313">
        <v>0</v>
      </c>
      <c r="Y1052" s="313">
        <v>500000000</v>
      </c>
      <c r="Z1052" s="313"/>
      <c r="AA1052" s="313" t="s">
        <v>1030</v>
      </c>
    </row>
    <row r="1053" spans="1:27" ht="15" customHeight="1">
      <c r="A1053" s="313" t="s">
        <v>263</v>
      </c>
      <c r="B1053" s="313" t="s">
        <v>318</v>
      </c>
      <c r="C1053" s="313" t="s">
        <v>7</v>
      </c>
      <c r="D1053" s="313" t="s">
        <v>417</v>
      </c>
      <c r="E1053" s="313" t="s">
        <v>13</v>
      </c>
      <c r="F1053" s="313" t="s">
        <v>11</v>
      </c>
      <c r="G1053" s="313"/>
      <c r="H1053" s="313"/>
      <c r="I1053" s="313"/>
      <c r="J1053" s="313"/>
      <c r="K1053" s="313"/>
      <c r="L1053" s="313"/>
      <c r="M1053" s="313"/>
      <c r="N1053" s="313"/>
      <c r="O1053" s="313"/>
      <c r="P1053" s="313"/>
      <c r="Q1053" s="313"/>
      <c r="R1053" s="313">
        <v>33.700000000000003</v>
      </c>
      <c r="S1053" s="313">
        <v>0</v>
      </c>
      <c r="T1053" s="313">
        <v>74.099999999999994</v>
      </c>
      <c r="U1053" s="313"/>
      <c r="V1053" s="313"/>
      <c r="W1053" s="313"/>
      <c r="X1053" s="313">
        <v>0</v>
      </c>
      <c r="Y1053" s="313">
        <v>500000000</v>
      </c>
      <c r="Z1053" s="313"/>
      <c r="AA1053" s="313" t="s">
        <v>1030</v>
      </c>
    </row>
    <row r="1054" spans="1:27" ht="15" customHeight="1">
      <c r="A1054" s="313" t="s">
        <v>263</v>
      </c>
      <c r="B1054" s="313" t="s">
        <v>313</v>
      </c>
      <c r="C1054" s="313" t="s">
        <v>7</v>
      </c>
      <c r="D1054" s="313" t="s">
        <v>417</v>
      </c>
      <c r="E1054" s="313" t="s">
        <v>13</v>
      </c>
      <c r="F1054" s="313" t="s">
        <v>11</v>
      </c>
      <c r="G1054" s="313"/>
      <c r="H1054" s="313"/>
      <c r="I1054" s="313"/>
      <c r="J1054" s="313"/>
      <c r="K1054" s="313"/>
      <c r="L1054" s="313"/>
      <c r="M1054" s="313"/>
      <c r="N1054" s="313"/>
      <c r="O1054" s="313"/>
      <c r="P1054" s="313"/>
      <c r="Q1054" s="313"/>
      <c r="R1054" s="313">
        <v>306</v>
      </c>
      <c r="S1054" s="313">
        <v>0</v>
      </c>
      <c r="T1054" s="313">
        <v>352</v>
      </c>
      <c r="U1054" s="313"/>
      <c r="V1054" s="313"/>
      <c r="W1054" s="313"/>
      <c r="X1054" s="313">
        <v>0</v>
      </c>
      <c r="Y1054" s="313">
        <v>500000000</v>
      </c>
      <c r="Z1054" s="313"/>
      <c r="AA1054" s="313" t="s">
        <v>1030</v>
      </c>
    </row>
    <row r="1055" spans="1:27" ht="15" customHeight="1">
      <c r="A1055" s="313" t="s">
        <v>263</v>
      </c>
      <c r="B1055" s="313" t="s">
        <v>316</v>
      </c>
      <c r="C1055" s="313" t="s">
        <v>7</v>
      </c>
      <c r="D1055" s="313" t="s">
        <v>417</v>
      </c>
      <c r="E1055" s="313" t="s">
        <v>13</v>
      </c>
      <c r="F1055" s="313" t="s">
        <v>11</v>
      </c>
      <c r="G1055" s="313"/>
      <c r="H1055" s="313"/>
      <c r="I1055" s="313"/>
      <c r="J1055" s="313"/>
      <c r="K1055" s="313"/>
      <c r="L1055" s="313"/>
      <c r="M1055" s="313"/>
      <c r="N1055" s="313"/>
      <c r="O1055" s="313"/>
      <c r="P1055" s="313"/>
      <c r="Q1055" s="313"/>
      <c r="R1055" s="313">
        <v>160</v>
      </c>
      <c r="S1055" s="313">
        <v>0</v>
      </c>
      <c r="T1055" s="313">
        <v>278</v>
      </c>
      <c r="U1055" s="313"/>
      <c r="V1055" s="313"/>
      <c r="W1055" s="313"/>
      <c r="X1055" s="313">
        <v>0</v>
      </c>
      <c r="Y1055" s="313">
        <v>500000000</v>
      </c>
      <c r="Z1055" s="313"/>
      <c r="AA1055" s="313" t="s">
        <v>1030</v>
      </c>
    </row>
    <row r="1056" spans="1:27" ht="15" customHeight="1">
      <c r="A1056" s="313" t="s">
        <v>263</v>
      </c>
      <c r="B1056" s="313" t="s">
        <v>312</v>
      </c>
      <c r="C1056" s="313" t="s">
        <v>7</v>
      </c>
      <c r="D1056" s="313" t="s">
        <v>417</v>
      </c>
      <c r="E1056" s="313" t="s">
        <v>13</v>
      </c>
      <c r="F1056" s="313" t="s">
        <v>11</v>
      </c>
      <c r="G1056" s="313"/>
      <c r="H1056" s="313"/>
      <c r="I1056" s="313"/>
      <c r="J1056" s="313"/>
      <c r="K1056" s="313"/>
      <c r="L1056" s="313"/>
      <c r="M1056" s="313"/>
      <c r="N1056" s="313"/>
      <c r="O1056" s="313"/>
      <c r="P1056" s="313"/>
      <c r="Q1056" s="313"/>
      <c r="R1056" s="313">
        <v>306</v>
      </c>
      <c r="S1056" s="313">
        <v>0</v>
      </c>
      <c r="T1056" s="313">
        <v>352</v>
      </c>
      <c r="U1056" s="313"/>
      <c r="V1056" s="313"/>
      <c r="W1056" s="313"/>
      <c r="X1056" s="313">
        <v>0</v>
      </c>
      <c r="Y1056" s="313">
        <v>500000000</v>
      </c>
      <c r="Z1056" s="313"/>
      <c r="AA1056" s="313" t="s">
        <v>1030</v>
      </c>
    </row>
    <row r="1057" spans="1:27" ht="15" customHeight="1">
      <c r="A1057" s="313" t="s">
        <v>263</v>
      </c>
      <c r="B1057" s="313" t="s">
        <v>315</v>
      </c>
      <c r="C1057" s="313" t="s">
        <v>7</v>
      </c>
      <c r="D1057" s="313" t="s">
        <v>417</v>
      </c>
      <c r="E1057" s="313" t="s">
        <v>13</v>
      </c>
      <c r="F1057" s="313" t="s">
        <v>11</v>
      </c>
      <c r="G1057" s="313"/>
      <c r="H1057" s="313"/>
      <c r="I1057" s="313"/>
      <c r="J1057" s="313"/>
      <c r="K1057" s="313"/>
      <c r="L1057" s="313"/>
      <c r="M1057" s="313"/>
      <c r="N1057" s="313"/>
      <c r="O1057" s="313"/>
      <c r="P1057" s="313"/>
      <c r="Q1057" s="313"/>
      <c r="R1057" s="313">
        <v>146</v>
      </c>
      <c r="S1057" s="313">
        <v>0</v>
      </c>
      <c r="T1057" s="313">
        <v>321</v>
      </c>
      <c r="U1057" s="313"/>
      <c r="V1057" s="313"/>
      <c r="W1057" s="313"/>
      <c r="X1057" s="313">
        <v>0</v>
      </c>
      <c r="Y1057" s="313">
        <v>500000000</v>
      </c>
      <c r="Z1057" s="313"/>
      <c r="AA1057" s="313" t="s">
        <v>1030</v>
      </c>
    </row>
    <row r="1058" spans="1:27" ht="15" customHeight="1">
      <c r="A1058" s="313" t="s">
        <v>265</v>
      </c>
      <c r="B1058" s="313" t="s">
        <v>332</v>
      </c>
      <c r="C1058" s="313" t="s">
        <v>7</v>
      </c>
      <c r="D1058" s="313" t="s">
        <v>417</v>
      </c>
      <c r="E1058" s="313" t="s">
        <v>13</v>
      </c>
      <c r="F1058" s="313" t="s">
        <v>11</v>
      </c>
      <c r="G1058" s="313"/>
      <c r="H1058" s="313"/>
      <c r="I1058" s="313"/>
      <c r="J1058" s="313"/>
      <c r="K1058" s="313"/>
      <c r="L1058" s="313"/>
      <c r="M1058" s="313"/>
      <c r="N1058" s="313"/>
      <c r="O1058" s="313"/>
      <c r="P1058" s="313"/>
      <c r="Q1058" s="313"/>
      <c r="R1058" s="313">
        <v>159</v>
      </c>
      <c r="S1058" s="313">
        <v>0</v>
      </c>
      <c r="T1058" s="313">
        <v>292</v>
      </c>
      <c r="U1058" s="313"/>
      <c r="V1058" s="313"/>
      <c r="W1058" s="313"/>
      <c r="X1058" s="313">
        <v>0</v>
      </c>
      <c r="Y1058" s="313">
        <v>500000000</v>
      </c>
      <c r="Z1058" s="313"/>
      <c r="AA1058" s="313" t="s">
        <v>1030</v>
      </c>
    </row>
    <row r="1059" spans="1:27" ht="15" customHeight="1">
      <c r="A1059" s="313" t="s">
        <v>265</v>
      </c>
      <c r="B1059" s="313" t="s">
        <v>314</v>
      </c>
      <c r="C1059" s="313" t="s">
        <v>7</v>
      </c>
      <c r="D1059" s="313" t="s">
        <v>417</v>
      </c>
      <c r="E1059" s="313" t="s">
        <v>13</v>
      </c>
      <c r="F1059" s="313" t="s">
        <v>11</v>
      </c>
      <c r="G1059" s="313"/>
      <c r="H1059" s="313"/>
      <c r="I1059" s="313"/>
      <c r="J1059" s="313"/>
      <c r="K1059" s="313"/>
      <c r="L1059" s="313"/>
      <c r="M1059" s="313"/>
      <c r="N1059" s="313"/>
      <c r="O1059" s="313"/>
      <c r="P1059" s="313"/>
      <c r="Q1059" s="313"/>
      <c r="R1059" s="313">
        <v>175</v>
      </c>
      <c r="S1059" s="313">
        <v>0</v>
      </c>
      <c r="T1059" s="313">
        <v>321</v>
      </c>
      <c r="U1059" s="313"/>
      <c r="V1059" s="313"/>
      <c r="W1059" s="313"/>
      <c r="X1059" s="313">
        <v>0</v>
      </c>
      <c r="Y1059" s="313">
        <v>500000000</v>
      </c>
      <c r="Z1059" s="313"/>
      <c r="AA1059" s="313" t="s">
        <v>1030</v>
      </c>
    </row>
    <row r="1060" spans="1:27" ht="15" customHeight="1">
      <c r="A1060" s="313" t="s">
        <v>265</v>
      </c>
      <c r="B1060" s="313" t="s">
        <v>317</v>
      </c>
      <c r="C1060" s="313" t="s">
        <v>7</v>
      </c>
      <c r="D1060" s="313" t="s">
        <v>417</v>
      </c>
      <c r="E1060" s="313" t="s">
        <v>13</v>
      </c>
      <c r="F1060" s="313" t="s">
        <v>11</v>
      </c>
      <c r="G1060" s="313"/>
      <c r="H1060" s="313"/>
      <c r="I1060" s="313"/>
      <c r="J1060" s="313"/>
      <c r="K1060" s="313"/>
      <c r="L1060" s="313"/>
      <c r="M1060" s="313"/>
      <c r="N1060" s="313"/>
      <c r="O1060" s="313"/>
      <c r="P1060" s="313"/>
      <c r="Q1060" s="313"/>
      <c r="R1060" s="313">
        <v>152</v>
      </c>
      <c r="S1060" s="313">
        <v>0</v>
      </c>
      <c r="T1060" s="313">
        <v>278</v>
      </c>
      <c r="U1060" s="313"/>
      <c r="V1060" s="313"/>
      <c r="W1060" s="313"/>
      <c r="X1060" s="313">
        <v>0</v>
      </c>
      <c r="Y1060" s="313">
        <v>500000000</v>
      </c>
      <c r="Z1060" s="313"/>
      <c r="AA1060" s="313" t="s">
        <v>1030</v>
      </c>
    </row>
    <row r="1061" spans="1:27" ht="15" customHeight="1">
      <c r="A1061" s="313" t="s">
        <v>265</v>
      </c>
      <c r="B1061" s="313" t="s">
        <v>318</v>
      </c>
      <c r="C1061" s="313" t="s">
        <v>7</v>
      </c>
      <c r="D1061" s="313" t="s">
        <v>417</v>
      </c>
      <c r="E1061" s="313" t="s">
        <v>13</v>
      </c>
      <c r="F1061" s="313" t="s">
        <v>11</v>
      </c>
      <c r="G1061" s="313"/>
      <c r="H1061" s="313"/>
      <c r="I1061" s="313"/>
      <c r="J1061" s="313"/>
      <c r="K1061" s="313"/>
      <c r="L1061" s="313"/>
      <c r="M1061" s="313"/>
      <c r="N1061" s="313"/>
      <c r="O1061" s="313"/>
      <c r="P1061" s="313"/>
      <c r="Q1061" s="313"/>
      <c r="R1061" s="313">
        <v>40.4</v>
      </c>
      <c r="S1061" s="313">
        <v>0</v>
      </c>
      <c r="T1061" s="313">
        <v>74.099999999999994</v>
      </c>
      <c r="U1061" s="313"/>
      <c r="V1061" s="313"/>
      <c r="W1061" s="313"/>
      <c r="X1061" s="313">
        <v>0</v>
      </c>
      <c r="Y1061" s="313">
        <v>500000000</v>
      </c>
      <c r="Z1061" s="313"/>
      <c r="AA1061" s="313" t="s">
        <v>1030</v>
      </c>
    </row>
    <row r="1062" spans="1:27" ht="15" customHeight="1">
      <c r="A1062" s="313" t="s">
        <v>265</v>
      </c>
      <c r="B1062" s="313" t="s">
        <v>313</v>
      </c>
      <c r="C1062" s="313" t="s">
        <v>7</v>
      </c>
      <c r="D1062" s="313" t="s">
        <v>417</v>
      </c>
      <c r="E1062" s="313" t="s">
        <v>13</v>
      </c>
      <c r="F1062" s="313" t="s">
        <v>11</v>
      </c>
      <c r="G1062" s="313"/>
      <c r="H1062" s="313"/>
      <c r="I1062" s="313"/>
      <c r="J1062" s="313"/>
      <c r="K1062" s="313"/>
      <c r="L1062" s="313"/>
      <c r="M1062" s="313"/>
      <c r="N1062" s="313"/>
      <c r="O1062" s="313"/>
      <c r="P1062" s="313"/>
      <c r="Q1062" s="313"/>
      <c r="R1062" s="313">
        <v>367</v>
      </c>
      <c r="S1062" s="313">
        <v>0</v>
      </c>
      <c r="T1062" s="313">
        <v>352</v>
      </c>
      <c r="U1062" s="313"/>
      <c r="V1062" s="313"/>
      <c r="W1062" s="313"/>
      <c r="X1062" s="313">
        <v>0</v>
      </c>
      <c r="Y1062" s="313">
        <v>500000000</v>
      </c>
      <c r="Z1062" s="313"/>
      <c r="AA1062" s="313" t="s">
        <v>1030</v>
      </c>
    </row>
    <row r="1063" spans="1:27" ht="15" customHeight="1">
      <c r="A1063" s="313" t="s">
        <v>265</v>
      </c>
      <c r="B1063" s="313" t="s">
        <v>316</v>
      </c>
      <c r="C1063" s="313" t="s">
        <v>7</v>
      </c>
      <c r="D1063" s="313" t="s">
        <v>417</v>
      </c>
      <c r="E1063" s="313" t="s">
        <v>13</v>
      </c>
      <c r="F1063" s="313" t="s">
        <v>11</v>
      </c>
      <c r="G1063" s="313"/>
      <c r="H1063" s="313"/>
      <c r="I1063" s="313"/>
      <c r="J1063" s="313"/>
      <c r="K1063" s="313"/>
      <c r="L1063" s="313"/>
      <c r="M1063" s="313"/>
      <c r="N1063" s="313"/>
      <c r="O1063" s="313"/>
      <c r="P1063" s="313"/>
      <c r="Q1063" s="313"/>
      <c r="R1063" s="313">
        <v>192</v>
      </c>
      <c r="S1063" s="313">
        <v>0</v>
      </c>
      <c r="T1063" s="313">
        <v>278</v>
      </c>
      <c r="U1063" s="313"/>
      <c r="V1063" s="313"/>
      <c r="W1063" s="313"/>
      <c r="X1063" s="313">
        <v>0</v>
      </c>
      <c r="Y1063" s="313">
        <v>500000000</v>
      </c>
      <c r="Z1063" s="313"/>
      <c r="AA1063" s="313" t="s">
        <v>1030</v>
      </c>
    </row>
    <row r="1064" spans="1:27" ht="15" customHeight="1">
      <c r="A1064" s="313" t="s">
        <v>265</v>
      </c>
      <c r="B1064" s="313" t="s">
        <v>312</v>
      </c>
      <c r="C1064" s="313" t="s">
        <v>7</v>
      </c>
      <c r="D1064" s="313" t="s">
        <v>417</v>
      </c>
      <c r="E1064" s="313" t="s">
        <v>13</v>
      </c>
      <c r="F1064" s="313" t="s">
        <v>11</v>
      </c>
      <c r="G1064" s="313"/>
      <c r="H1064" s="313"/>
      <c r="I1064" s="313"/>
      <c r="J1064" s="313"/>
      <c r="K1064" s="313"/>
      <c r="L1064" s="313"/>
      <c r="M1064" s="313"/>
      <c r="N1064" s="313"/>
      <c r="O1064" s="313"/>
      <c r="P1064" s="313"/>
      <c r="Q1064" s="313"/>
      <c r="R1064" s="313">
        <v>367</v>
      </c>
      <c r="S1064" s="313">
        <v>0</v>
      </c>
      <c r="T1064" s="313">
        <v>352</v>
      </c>
      <c r="U1064" s="313"/>
      <c r="V1064" s="313"/>
      <c r="W1064" s="313"/>
      <c r="X1064" s="313">
        <v>0</v>
      </c>
      <c r="Y1064" s="313">
        <v>500000000</v>
      </c>
      <c r="Z1064" s="313"/>
      <c r="AA1064" s="313" t="s">
        <v>1030</v>
      </c>
    </row>
    <row r="1065" spans="1:27" ht="15" customHeight="1">
      <c r="A1065" s="313" t="s">
        <v>265</v>
      </c>
      <c r="B1065" s="313" t="s">
        <v>315</v>
      </c>
      <c r="C1065" s="313" t="s">
        <v>7</v>
      </c>
      <c r="D1065" s="313" t="s">
        <v>417</v>
      </c>
      <c r="E1065" s="313" t="s">
        <v>13</v>
      </c>
      <c r="F1065" s="313" t="s">
        <v>11</v>
      </c>
      <c r="G1065" s="313"/>
      <c r="H1065" s="313"/>
      <c r="I1065" s="313"/>
      <c r="J1065" s="313"/>
      <c r="K1065" s="313"/>
      <c r="L1065" s="313"/>
      <c r="M1065" s="313"/>
      <c r="N1065" s="313"/>
      <c r="O1065" s="313"/>
      <c r="P1065" s="313"/>
      <c r="Q1065" s="313"/>
      <c r="R1065" s="313">
        <v>175</v>
      </c>
      <c r="S1065" s="313">
        <v>0</v>
      </c>
      <c r="T1065" s="313">
        <v>321</v>
      </c>
      <c r="U1065" s="313"/>
      <c r="V1065" s="313"/>
      <c r="W1065" s="313"/>
      <c r="X1065" s="313">
        <v>0</v>
      </c>
      <c r="Y1065" s="313">
        <v>500000000</v>
      </c>
      <c r="Z1065" s="313"/>
      <c r="AA1065" s="313" t="s">
        <v>1030</v>
      </c>
    </row>
    <row r="1066" spans="1:27" ht="15" customHeight="1">
      <c r="A1066" s="313" t="s">
        <v>266</v>
      </c>
      <c r="B1066" s="313" t="s">
        <v>332</v>
      </c>
      <c r="C1066" s="313" t="s">
        <v>7</v>
      </c>
      <c r="D1066" s="313" t="s">
        <v>417</v>
      </c>
      <c r="E1066" s="313" t="s">
        <v>13</v>
      </c>
      <c r="F1066" s="313" t="s">
        <v>11</v>
      </c>
      <c r="G1066" s="313"/>
      <c r="H1066" s="313"/>
      <c r="I1066" s="313"/>
      <c r="J1066" s="313"/>
      <c r="K1066" s="313"/>
      <c r="L1066" s="313"/>
      <c r="M1066" s="313"/>
      <c r="N1066" s="313"/>
      <c r="O1066" s="313"/>
      <c r="P1066" s="313"/>
      <c r="Q1066" s="313"/>
      <c r="R1066" s="313">
        <v>159</v>
      </c>
      <c r="S1066" s="313">
        <v>0</v>
      </c>
      <c r="T1066" s="313">
        <v>292</v>
      </c>
      <c r="U1066" s="313"/>
      <c r="V1066" s="313"/>
      <c r="W1066" s="313"/>
      <c r="X1066" s="313">
        <v>0</v>
      </c>
      <c r="Y1066" s="313">
        <v>500000000</v>
      </c>
      <c r="Z1066" s="313"/>
      <c r="AA1066" s="313" t="s">
        <v>1030</v>
      </c>
    </row>
    <row r="1067" spans="1:27" ht="15" customHeight="1">
      <c r="A1067" s="313" t="s">
        <v>266</v>
      </c>
      <c r="B1067" s="313" t="s">
        <v>314</v>
      </c>
      <c r="C1067" s="313" t="s">
        <v>7</v>
      </c>
      <c r="D1067" s="313" t="s">
        <v>417</v>
      </c>
      <c r="E1067" s="313" t="s">
        <v>13</v>
      </c>
      <c r="F1067" s="313" t="s">
        <v>11</v>
      </c>
      <c r="G1067" s="313"/>
      <c r="H1067" s="313"/>
      <c r="I1067" s="313"/>
      <c r="J1067" s="313"/>
      <c r="K1067" s="313"/>
      <c r="L1067" s="313"/>
      <c r="M1067" s="313"/>
      <c r="N1067" s="313"/>
      <c r="O1067" s="313"/>
      <c r="P1067" s="313"/>
      <c r="Q1067" s="313"/>
      <c r="R1067" s="313">
        <v>175</v>
      </c>
      <c r="S1067" s="313">
        <v>0</v>
      </c>
      <c r="T1067" s="313">
        <v>321</v>
      </c>
      <c r="U1067" s="313"/>
      <c r="V1067" s="313"/>
      <c r="W1067" s="313"/>
      <c r="X1067" s="313">
        <v>0</v>
      </c>
      <c r="Y1067" s="313">
        <v>500000000</v>
      </c>
      <c r="Z1067" s="313"/>
      <c r="AA1067" s="313" t="s">
        <v>1030</v>
      </c>
    </row>
    <row r="1068" spans="1:27" ht="15" customHeight="1">
      <c r="A1068" s="313" t="s">
        <v>266</v>
      </c>
      <c r="B1068" s="313" t="s">
        <v>317</v>
      </c>
      <c r="C1068" s="313" t="s">
        <v>7</v>
      </c>
      <c r="D1068" s="313" t="s">
        <v>417</v>
      </c>
      <c r="E1068" s="313" t="s">
        <v>13</v>
      </c>
      <c r="F1068" s="313" t="s">
        <v>11</v>
      </c>
      <c r="G1068" s="313"/>
      <c r="H1068" s="313"/>
      <c r="I1068" s="313"/>
      <c r="J1068" s="313"/>
      <c r="K1068" s="313"/>
      <c r="L1068" s="313"/>
      <c r="M1068" s="313"/>
      <c r="N1068" s="313"/>
      <c r="O1068" s="313"/>
      <c r="P1068" s="313"/>
      <c r="Q1068" s="313"/>
      <c r="R1068" s="313">
        <v>152</v>
      </c>
      <c r="S1068" s="313">
        <v>0</v>
      </c>
      <c r="T1068" s="313">
        <v>278</v>
      </c>
      <c r="U1068" s="313"/>
      <c r="V1068" s="313"/>
      <c r="W1068" s="313"/>
      <c r="X1068" s="313">
        <v>0</v>
      </c>
      <c r="Y1068" s="313">
        <v>500000000</v>
      </c>
      <c r="Z1068" s="313"/>
      <c r="AA1068" s="313" t="s">
        <v>1030</v>
      </c>
    </row>
    <row r="1069" spans="1:27" ht="15" customHeight="1">
      <c r="A1069" s="313" t="s">
        <v>266</v>
      </c>
      <c r="B1069" s="313" t="s">
        <v>318</v>
      </c>
      <c r="C1069" s="313" t="s">
        <v>7</v>
      </c>
      <c r="D1069" s="313" t="s">
        <v>417</v>
      </c>
      <c r="E1069" s="313" t="s">
        <v>13</v>
      </c>
      <c r="F1069" s="313" t="s">
        <v>11</v>
      </c>
      <c r="G1069" s="313"/>
      <c r="H1069" s="313"/>
      <c r="I1069" s="313"/>
      <c r="J1069" s="313"/>
      <c r="K1069" s="313"/>
      <c r="L1069" s="313"/>
      <c r="M1069" s="313"/>
      <c r="N1069" s="313"/>
      <c r="O1069" s="313"/>
      <c r="P1069" s="313"/>
      <c r="Q1069" s="313"/>
      <c r="R1069" s="313">
        <v>40.4</v>
      </c>
      <c r="S1069" s="313">
        <v>0</v>
      </c>
      <c r="T1069" s="313">
        <v>74.099999999999994</v>
      </c>
      <c r="U1069" s="313"/>
      <c r="V1069" s="313"/>
      <c r="W1069" s="313"/>
      <c r="X1069" s="313">
        <v>0</v>
      </c>
      <c r="Y1069" s="313">
        <v>500000000</v>
      </c>
      <c r="Z1069" s="313"/>
      <c r="AA1069" s="313" t="s">
        <v>1030</v>
      </c>
    </row>
    <row r="1070" spans="1:27" ht="15" customHeight="1">
      <c r="A1070" s="313" t="s">
        <v>266</v>
      </c>
      <c r="B1070" s="313" t="s">
        <v>313</v>
      </c>
      <c r="C1070" s="313" t="s">
        <v>7</v>
      </c>
      <c r="D1070" s="313" t="s">
        <v>417</v>
      </c>
      <c r="E1070" s="313" t="s">
        <v>13</v>
      </c>
      <c r="F1070" s="313" t="s">
        <v>11</v>
      </c>
      <c r="G1070" s="313"/>
      <c r="H1070" s="313"/>
      <c r="I1070" s="313"/>
      <c r="J1070" s="313"/>
      <c r="K1070" s="313"/>
      <c r="L1070" s="313"/>
      <c r="M1070" s="313"/>
      <c r="N1070" s="313"/>
      <c r="O1070" s="313"/>
      <c r="P1070" s="313"/>
      <c r="Q1070" s="313"/>
      <c r="R1070" s="313">
        <v>367</v>
      </c>
      <c r="S1070" s="313">
        <v>0</v>
      </c>
      <c r="T1070" s="313">
        <v>352</v>
      </c>
      <c r="U1070" s="313"/>
      <c r="V1070" s="313"/>
      <c r="W1070" s="313"/>
      <c r="X1070" s="313">
        <v>0</v>
      </c>
      <c r="Y1070" s="313">
        <v>500000000</v>
      </c>
      <c r="Z1070" s="313"/>
      <c r="AA1070" s="313" t="s">
        <v>1030</v>
      </c>
    </row>
    <row r="1071" spans="1:27" ht="15" customHeight="1">
      <c r="A1071" s="313" t="s">
        <v>266</v>
      </c>
      <c r="B1071" s="313" t="s">
        <v>316</v>
      </c>
      <c r="C1071" s="313" t="s">
        <v>7</v>
      </c>
      <c r="D1071" s="313" t="s">
        <v>417</v>
      </c>
      <c r="E1071" s="313" t="s">
        <v>13</v>
      </c>
      <c r="F1071" s="313" t="s">
        <v>11</v>
      </c>
      <c r="G1071" s="313"/>
      <c r="H1071" s="313"/>
      <c r="I1071" s="313"/>
      <c r="J1071" s="313"/>
      <c r="K1071" s="313"/>
      <c r="L1071" s="313"/>
      <c r="M1071" s="313"/>
      <c r="N1071" s="313"/>
      <c r="O1071" s="313"/>
      <c r="P1071" s="313"/>
      <c r="Q1071" s="313"/>
      <c r="R1071" s="313">
        <v>192</v>
      </c>
      <c r="S1071" s="313">
        <v>0</v>
      </c>
      <c r="T1071" s="313">
        <v>278</v>
      </c>
      <c r="U1071" s="313"/>
      <c r="V1071" s="313"/>
      <c r="W1071" s="313"/>
      <c r="X1071" s="313">
        <v>0</v>
      </c>
      <c r="Y1071" s="313">
        <v>500000000</v>
      </c>
      <c r="Z1071" s="313"/>
      <c r="AA1071" s="313" t="s">
        <v>1030</v>
      </c>
    </row>
    <row r="1072" spans="1:27" ht="15" customHeight="1">
      <c r="A1072" s="313" t="s">
        <v>266</v>
      </c>
      <c r="B1072" s="313" t="s">
        <v>312</v>
      </c>
      <c r="C1072" s="313" t="s">
        <v>7</v>
      </c>
      <c r="D1072" s="313" t="s">
        <v>417</v>
      </c>
      <c r="E1072" s="313" t="s">
        <v>13</v>
      </c>
      <c r="F1072" s="313" t="s">
        <v>11</v>
      </c>
      <c r="G1072" s="313"/>
      <c r="H1072" s="313"/>
      <c r="I1072" s="313"/>
      <c r="J1072" s="313"/>
      <c r="K1072" s="313"/>
      <c r="L1072" s="313"/>
      <c r="M1072" s="313"/>
      <c r="N1072" s="313"/>
      <c r="O1072" s="313"/>
      <c r="P1072" s="313"/>
      <c r="Q1072" s="313"/>
      <c r="R1072" s="313">
        <v>367</v>
      </c>
      <c r="S1072" s="313">
        <v>0</v>
      </c>
      <c r="T1072" s="313">
        <v>352</v>
      </c>
      <c r="U1072" s="313"/>
      <c r="V1072" s="313"/>
      <c r="W1072" s="313"/>
      <c r="X1072" s="313">
        <v>0</v>
      </c>
      <c r="Y1072" s="313">
        <v>500000000</v>
      </c>
      <c r="Z1072" s="313"/>
      <c r="AA1072" s="313" t="s">
        <v>1030</v>
      </c>
    </row>
    <row r="1073" spans="1:27" ht="15" customHeight="1">
      <c r="A1073" s="313" t="s">
        <v>266</v>
      </c>
      <c r="B1073" s="313" t="s">
        <v>315</v>
      </c>
      <c r="C1073" s="313" t="s">
        <v>7</v>
      </c>
      <c r="D1073" s="313" t="s">
        <v>417</v>
      </c>
      <c r="E1073" s="313" t="s">
        <v>13</v>
      </c>
      <c r="F1073" s="313" t="s">
        <v>11</v>
      </c>
      <c r="G1073" s="313"/>
      <c r="H1073" s="313"/>
      <c r="I1073" s="313"/>
      <c r="J1073" s="313"/>
      <c r="K1073" s="313"/>
      <c r="L1073" s="313"/>
      <c r="M1073" s="313"/>
      <c r="N1073" s="313"/>
      <c r="O1073" s="313"/>
      <c r="P1073" s="313"/>
      <c r="Q1073" s="313"/>
      <c r="R1073" s="313">
        <v>175</v>
      </c>
      <c r="S1073" s="313">
        <v>0</v>
      </c>
      <c r="T1073" s="313">
        <v>321</v>
      </c>
      <c r="U1073" s="313"/>
      <c r="V1073" s="313"/>
      <c r="W1073" s="313"/>
      <c r="X1073" s="313">
        <v>0</v>
      </c>
      <c r="Y1073" s="313">
        <v>500000000</v>
      </c>
      <c r="Z1073" s="313"/>
      <c r="AA1073" s="313" t="s">
        <v>1030</v>
      </c>
    </row>
    <row r="1074" spans="1:27" ht="15" customHeight="1">
      <c r="A1074" s="313" t="s">
        <v>267</v>
      </c>
      <c r="B1074" s="313" t="s">
        <v>332</v>
      </c>
      <c r="C1074" s="313" t="s">
        <v>7</v>
      </c>
      <c r="D1074" s="313" t="s">
        <v>417</v>
      </c>
      <c r="E1074" s="313" t="s">
        <v>13</v>
      </c>
      <c r="F1074" s="313" t="s">
        <v>11</v>
      </c>
      <c r="G1074" s="313"/>
      <c r="H1074" s="313"/>
      <c r="I1074" s="313"/>
      <c r="J1074" s="313"/>
      <c r="K1074" s="313"/>
      <c r="L1074" s="313"/>
      <c r="M1074" s="313"/>
      <c r="N1074" s="313"/>
      <c r="O1074" s="313"/>
      <c r="P1074" s="313"/>
      <c r="Q1074" s="313"/>
      <c r="R1074" s="313">
        <v>79.599999999999994</v>
      </c>
      <c r="S1074" s="313">
        <v>0</v>
      </c>
      <c r="T1074" s="313">
        <v>292</v>
      </c>
      <c r="U1074" s="313"/>
      <c r="V1074" s="313"/>
      <c r="W1074" s="313"/>
      <c r="X1074" s="313">
        <v>0</v>
      </c>
      <c r="Y1074" s="313">
        <v>500000000</v>
      </c>
      <c r="Z1074" s="313"/>
      <c r="AA1074" s="313" t="s">
        <v>1030</v>
      </c>
    </row>
    <row r="1075" spans="1:27" ht="15" customHeight="1">
      <c r="A1075" s="313" t="s">
        <v>267</v>
      </c>
      <c r="B1075" s="313" t="s">
        <v>314</v>
      </c>
      <c r="C1075" s="313" t="s">
        <v>7</v>
      </c>
      <c r="D1075" s="313" t="s">
        <v>417</v>
      </c>
      <c r="E1075" s="313" t="s">
        <v>13</v>
      </c>
      <c r="F1075" s="313" t="s">
        <v>11</v>
      </c>
      <c r="G1075" s="313"/>
      <c r="H1075" s="313"/>
      <c r="I1075" s="313"/>
      <c r="J1075" s="313"/>
      <c r="K1075" s="313"/>
      <c r="L1075" s="313"/>
      <c r="M1075" s="313"/>
      <c r="N1075" s="313"/>
      <c r="O1075" s="313"/>
      <c r="P1075" s="313"/>
      <c r="Q1075" s="313"/>
      <c r="R1075" s="313">
        <v>87.5</v>
      </c>
      <c r="S1075" s="313">
        <v>0</v>
      </c>
      <c r="T1075" s="313">
        <v>321</v>
      </c>
      <c r="U1075" s="313"/>
      <c r="V1075" s="313"/>
      <c r="W1075" s="313"/>
      <c r="X1075" s="313">
        <v>0</v>
      </c>
      <c r="Y1075" s="313">
        <v>500000000</v>
      </c>
      <c r="Z1075" s="313"/>
      <c r="AA1075" s="313" t="s">
        <v>1030</v>
      </c>
    </row>
    <row r="1076" spans="1:27" ht="15" customHeight="1">
      <c r="A1076" s="313" t="s">
        <v>267</v>
      </c>
      <c r="B1076" s="313" t="s">
        <v>317</v>
      </c>
      <c r="C1076" s="313" t="s">
        <v>7</v>
      </c>
      <c r="D1076" s="313" t="s">
        <v>417</v>
      </c>
      <c r="E1076" s="313" t="s">
        <v>13</v>
      </c>
      <c r="F1076" s="313" t="s">
        <v>11</v>
      </c>
      <c r="G1076" s="313"/>
      <c r="H1076" s="313"/>
      <c r="I1076" s="313"/>
      <c r="J1076" s="313"/>
      <c r="K1076" s="313"/>
      <c r="L1076" s="313"/>
      <c r="M1076" s="313"/>
      <c r="N1076" s="313"/>
      <c r="O1076" s="313"/>
      <c r="P1076" s="313"/>
      <c r="Q1076" s="313"/>
      <c r="R1076" s="313">
        <v>75.8</v>
      </c>
      <c r="S1076" s="313">
        <v>0</v>
      </c>
      <c r="T1076" s="313">
        <v>278</v>
      </c>
      <c r="U1076" s="313"/>
      <c r="V1076" s="313"/>
      <c r="W1076" s="313"/>
      <c r="X1076" s="313">
        <v>0</v>
      </c>
      <c r="Y1076" s="313">
        <v>500000000</v>
      </c>
      <c r="Z1076" s="313"/>
      <c r="AA1076" s="313" t="s">
        <v>1030</v>
      </c>
    </row>
    <row r="1077" spans="1:27" ht="15" customHeight="1">
      <c r="A1077" s="313" t="s">
        <v>267</v>
      </c>
      <c r="B1077" s="313" t="s">
        <v>318</v>
      </c>
      <c r="C1077" s="313" t="s">
        <v>7</v>
      </c>
      <c r="D1077" s="313" t="s">
        <v>417</v>
      </c>
      <c r="E1077" s="313" t="s">
        <v>13</v>
      </c>
      <c r="F1077" s="313" t="s">
        <v>11</v>
      </c>
      <c r="G1077" s="313"/>
      <c r="H1077" s="313"/>
      <c r="I1077" s="313"/>
      <c r="J1077" s="313"/>
      <c r="K1077" s="313"/>
      <c r="L1077" s="313"/>
      <c r="M1077" s="313"/>
      <c r="N1077" s="313"/>
      <c r="O1077" s="313"/>
      <c r="P1077" s="313"/>
      <c r="Q1077" s="313"/>
      <c r="R1077" s="313">
        <v>20.2</v>
      </c>
      <c r="S1077" s="313">
        <v>0</v>
      </c>
      <c r="T1077" s="313">
        <v>74.099999999999994</v>
      </c>
      <c r="U1077" s="313"/>
      <c r="V1077" s="313"/>
      <c r="W1077" s="313"/>
      <c r="X1077" s="313">
        <v>0</v>
      </c>
      <c r="Y1077" s="313">
        <v>500000000</v>
      </c>
      <c r="Z1077" s="313"/>
      <c r="AA1077" s="313" t="s">
        <v>1030</v>
      </c>
    </row>
    <row r="1078" spans="1:27" ht="15" customHeight="1">
      <c r="A1078" s="313" t="s">
        <v>267</v>
      </c>
      <c r="B1078" s="313" t="s">
        <v>313</v>
      </c>
      <c r="C1078" s="313" t="s">
        <v>7</v>
      </c>
      <c r="D1078" s="313" t="s">
        <v>417</v>
      </c>
      <c r="E1078" s="313" t="s">
        <v>13</v>
      </c>
      <c r="F1078" s="313" t="s">
        <v>11</v>
      </c>
      <c r="G1078" s="313"/>
      <c r="H1078" s="313"/>
      <c r="I1078" s="313"/>
      <c r="J1078" s="313"/>
      <c r="K1078" s="313"/>
      <c r="L1078" s="313"/>
      <c r="M1078" s="313"/>
      <c r="N1078" s="313"/>
      <c r="O1078" s="313"/>
      <c r="P1078" s="313"/>
      <c r="Q1078" s="313"/>
      <c r="R1078" s="313">
        <v>184</v>
      </c>
      <c r="S1078" s="313">
        <v>0</v>
      </c>
      <c r="T1078" s="313">
        <v>352</v>
      </c>
      <c r="U1078" s="313"/>
      <c r="V1078" s="313"/>
      <c r="W1078" s="313"/>
      <c r="X1078" s="313">
        <v>0</v>
      </c>
      <c r="Y1078" s="313">
        <v>500000000</v>
      </c>
      <c r="Z1078" s="313"/>
      <c r="AA1078" s="313" t="s">
        <v>1030</v>
      </c>
    </row>
    <row r="1079" spans="1:27" ht="15" customHeight="1">
      <c r="A1079" s="313" t="s">
        <v>267</v>
      </c>
      <c r="B1079" s="313" t="s">
        <v>316</v>
      </c>
      <c r="C1079" s="313" t="s">
        <v>7</v>
      </c>
      <c r="D1079" s="313" t="s">
        <v>417</v>
      </c>
      <c r="E1079" s="313" t="s">
        <v>13</v>
      </c>
      <c r="F1079" s="313" t="s">
        <v>11</v>
      </c>
      <c r="G1079" s="313"/>
      <c r="H1079" s="313"/>
      <c r="I1079" s="313"/>
      <c r="J1079" s="313"/>
      <c r="K1079" s="313"/>
      <c r="L1079" s="313"/>
      <c r="M1079" s="313"/>
      <c r="N1079" s="313"/>
      <c r="O1079" s="313"/>
      <c r="P1079" s="313"/>
      <c r="Q1079" s="313"/>
      <c r="R1079" s="313">
        <v>96</v>
      </c>
      <c r="S1079" s="313">
        <v>0</v>
      </c>
      <c r="T1079" s="313">
        <v>278</v>
      </c>
      <c r="U1079" s="313"/>
      <c r="V1079" s="313"/>
      <c r="W1079" s="313"/>
      <c r="X1079" s="313">
        <v>0</v>
      </c>
      <c r="Y1079" s="313">
        <v>500000000</v>
      </c>
      <c r="Z1079" s="313"/>
      <c r="AA1079" s="313" t="s">
        <v>1030</v>
      </c>
    </row>
    <row r="1080" spans="1:27" ht="15" customHeight="1">
      <c r="A1080" s="313" t="s">
        <v>267</v>
      </c>
      <c r="B1080" s="313" t="s">
        <v>312</v>
      </c>
      <c r="C1080" s="313" t="s">
        <v>7</v>
      </c>
      <c r="D1080" s="313" t="s">
        <v>417</v>
      </c>
      <c r="E1080" s="313" t="s">
        <v>13</v>
      </c>
      <c r="F1080" s="313" t="s">
        <v>11</v>
      </c>
      <c r="G1080" s="313"/>
      <c r="H1080" s="313"/>
      <c r="I1080" s="313"/>
      <c r="J1080" s="313"/>
      <c r="K1080" s="313"/>
      <c r="L1080" s="313"/>
      <c r="M1080" s="313"/>
      <c r="N1080" s="313"/>
      <c r="O1080" s="313"/>
      <c r="P1080" s="313"/>
      <c r="Q1080" s="313"/>
      <c r="R1080" s="313">
        <v>184</v>
      </c>
      <c r="S1080" s="313">
        <v>0</v>
      </c>
      <c r="T1080" s="313">
        <v>352</v>
      </c>
      <c r="U1080" s="313"/>
      <c r="V1080" s="313"/>
      <c r="W1080" s="313"/>
      <c r="X1080" s="313">
        <v>0</v>
      </c>
      <c r="Y1080" s="313">
        <v>500000000</v>
      </c>
      <c r="Z1080" s="313"/>
      <c r="AA1080" s="313" t="s">
        <v>1030</v>
      </c>
    </row>
    <row r="1081" spans="1:27" ht="15" customHeight="1">
      <c r="A1081" s="313" t="s">
        <v>267</v>
      </c>
      <c r="B1081" s="313" t="s">
        <v>315</v>
      </c>
      <c r="C1081" s="313" t="s">
        <v>7</v>
      </c>
      <c r="D1081" s="313" t="s">
        <v>417</v>
      </c>
      <c r="E1081" s="313" t="s">
        <v>13</v>
      </c>
      <c r="F1081" s="313" t="s">
        <v>11</v>
      </c>
      <c r="G1081" s="313"/>
      <c r="H1081" s="313"/>
      <c r="I1081" s="313"/>
      <c r="J1081" s="313"/>
      <c r="K1081" s="313"/>
      <c r="L1081" s="313"/>
      <c r="M1081" s="313"/>
      <c r="N1081" s="313"/>
      <c r="O1081" s="313"/>
      <c r="P1081" s="313"/>
      <c r="Q1081" s="313"/>
      <c r="R1081" s="313">
        <v>87.5</v>
      </c>
      <c r="S1081" s="313">
        <v>0</v>
      </c>
      <c r="T1081" s="313">
        <v>321</v>
      </c>
      <c r="U1081" s="313"/>
      <c r="V1081" s="313"/>
      <c r="W1081" s="313"/>
      <c r="X1081" s="313">
        <v>0</v>
      </c>
      <c r="Y1081" s="313">
        <v>500000000</v>
      </c>
      <c r="Z1081" s="313"/>
      <c r="AA1081" s="313" t="s">
        <v>1030</v>
      </c>
    </row>
    <row r="1082" spans="1:27" ht="15" customHeight="1">
      <c r="A1082" s="313" t="s">
        <v>268</v>
      </c>
      <c r="B1082" s="313" t="s">
        <v>332</v>
      </c>
      <c r="C1082" s="313" t="s">
        <v>7</v>
      </c>
      <c r="D1082" s="313" t="s">
        <v>417</v>
      </c>
      <c r="E1082" s="313" t="s">
        <v>13</v>
      </c>
      <c r="F1082" s="313" t="s">
        <v>11</v>
      </c>
      <c r="G1082" s="313"/>
      <c r="H1082" s="313"/>
      <c r="I1082" s="313"/>
      <c r="J1082" s="313"/>
      <c r="K1082" s="313"/>
      <c r="L1082" s="313"/>
      <c r="M1082" s="313"/>
      <c r="N1082" s="313"/>
      <c r="O1082" s="313"/>
      <c r="P1082" s="313"/>
      <c r="Q1082" s="313"/>
      <c r="R1082" s="313">
        <v>79.599999999999994</v>
      </c>
      <c r="S1082" s="313">
        <v>0</v>
      </c>
      <c r="T1082" s="313">
        <v>292</v>
      </c>
      <c r="U1082" s="313"/>
      <c r="V1082" s="313"/>
      <c r="W1082" s="313"/>
      <c r="X1082" s="313">
        <v>0</v>
      </c>
      <c r="Y1082" s="313">
        <v>500000000</v>
      </c>
      <c r="Z1082" s="313"/>
      <c r="AA1082" s="313" t="s">
        <v>1030</v>
      </c>
    </row>
    <row r="1083" spans="1:27" ht="15" customHeight="1">
      <c r="A1083" s="313" t="s">
        <v>268</v>
      </c>
      <c r="B1083" s="313" t="s">
        <v>314</v>
      </c>
      <c r="C1083" s="313" t="s">
        <v>7</v>
      </c>
      <c r="D1083" s="313" t="s">
        <v>417</v>
      </c>
      <c r="E1083" s="313" t="s">
        <v>13</v>
      </c>
      <c r="F1083" s="313" t="s">
        <v>11</v>
      </c>
      <c r="G1083" s="313"/>
      <c r="H1083" s="313"/>
      <c r="I1083" s="313"/>
      <c r="J1083" s="313"/>
      <c r="K1083" s="313"/>
      <c r="L1083" s="313"/>
      <c r="M1083" s="313"/>
      <c r="N1083" s="313"/>
      <c r="O1083" s="313"/>
      <c r="P1083" s="313"/>
      <c r="Q1083" s="313"/>
      <c r="R1083" s="313">
        <v>87.5</v>
      </c>
      <c r="S1083" s="313">
        <v>0</v>
      </c>
      <c r="T1083" s="313">
        <v>321</v>
      </c>
      <c r="U1083" s="313"/>
      <c r="V1083" s="313"/>
      <c r="W1083" s="313"/>
      <c r="X1083" s="313">
        <v>0</v>
      </c>
      <c r="Y1083" s="313">
        <v>500000000</v>
      </c>
      <c r="Z1083" s="313"/>
      <c r="AA1083" s="313" t="s">
        <v>1030</v>
      </c>
    </row>
    <row r="1084" spans="1:27" ht="15" customHeight="1">
      <c r="A1084" s="313" t="s">
        <v>268</v>
      </c>
      <c r="B1084" s="313" t="s">
        <v>317</v>
      </c>
      <c r="C1084" s="313" t="s">
        <v>7</v>
      </c>
      <c r="D1084" s="313" t="s">
        <v>417</v>
      </c>
      <c r="E1084" s="313" t="s">
        <v>13</v>
      </c>
      <c r="F1084" s="313" t="s">
        <v>11</v>
      </c>
      <c r="G1084" s="313"/>
      <c r="H1084" s="313"/>
      <c r="I1084" s="313"/>
      <c r="J1084" s="313"/>
      <c r="K1084" s="313"/>
      <c r="L1084" s="313"/>
      <c r="M1084" s="313"/>
      <c r="N1084" s="313"/>
      <c r="O1084" s="313"/>
      <c r="P1084" s="313"/>
      <c r="Q1084" s="313"/>
      <c r="R1084" s="313">
        <v>75.8</v>
      </c>
      <c r="S1084" s="313">
        <v>0</v>
      </c>
      <c r="T1084" s="313">
        <v>278</v>
      </c>
      <c r="U1084" s="313"/>
      <c r="V1084" s="313"/>
      <c r="W1084" s="313"/>
      <c r="X1084" s="313">
        <v>0</v>
      </c>
      <c r="Y1084" s="313">
        <v>500000000</v>
      </c>
      <c r="Z1084" s="313"/>
      <c r="AA1084" s="313" t="s">
        <v>1030</v>
      </c>
    </row>
    <row r="1085" spans="1:27" ht="15" customHeight="1">
      <c r="A1085" s="313" t="s">
        <v>268</v>
      </c>
      <c r="B1085" s="313" t="s">
        <v>318</v>
      </c>
      <c r="C1085" s="313" t="s">
        <v>7</v>
      </c>
      <c r="D1085" s="313" t="s">
        <v>417</v>
      </c>
      <c r="E1085" s="313" t="s">
        <v>13</v>
      </c>
      <c r="F1085" s="313" t="s">
        <v>11</v>
      </c>
      <c r="G1085" s="313"/>
      <c r="H1085" s="313"/>
      <c r="I1085" s="313"/>
      <c r="J1085" s="313"/>
      <c r="K1085" s="313"/>
      <c r="L1085" s="313"/>
      <c r="M1085" s="313"/>
      <c r="N1085" s="313"/>
      <c r="O1085" s="313"/>
      <c r="P1085" s="313"/>
      <c r="Q1085" s="313"/>
      <c r="R1085" s="313">
        <v>20.2</v>
      </c>
      <c r="S1085" s="313">
        <v>0</v>
      </c>
      <c r="T1085" s="313">
        <v>74.099999999999994</v>
      </c>
      <c r="U1085" s="313"/>
      <c r="V1085" s="313"/>
      <c r="W1085" s="313"/>
      <c r="X1085" s="313">
        <v>0</v>
      </c>
      <c r="Y1085" s="313">
        <v>500000000</v>
      </c>
      <c r="Z1085" s="313"/>
      <c r="AA1085" s="313" t="s">
        <v>1030</v>
      </c>
    </row>
    <row r="1086" spans="1:27" ht="15" customHeight="1">
      <c r="A1086" s="313" t="s">
        <v>268</v>
      </c>
      <c r="B1086" s="313" t="s">
        <v>313</v>
      </c>
      <c r="C1086" s="313" t="s">
        <v>7</v>
      </c>
      <c r="D1086" s="313" t="s">
        <v>417</v>
      </c>
      <c r="E1086" s="313" t="s">
        <v>13</v>
      </c>
      <c r="F1086" s="313" t="s">
        <v>11</v>
      </c>
      <c r="G1086" s="313"/>
      <c r="H1086" s="313"/>
      <c r="I1086" s="313"/>
      <c r="J1086" s="313"/>
      <c r="K1086" s="313"/>
      <c r="L1086" s="313"/>
      <c r="M1086" s="313"/>
      <c r="N1086" s="313"/>
      <c r="O1086" s="313"/>
      <c r="P1086" s="313"/>
      <c r="Q1086" s="313"/>
      <c r="R1086" s="313">
        <v>184</v>
      </c>
      <c r="S1086" s="313">
        <v>0</v>
      </c>
      <c r="T1086" s="313">
        <v>352</v>
      </c>
      <c r="U1086" s="313"/>
      <c r="V1086" s="313"/>
      <c r="W1086" s="313"/>
      <c r="X1086" s="313">
        <v>0</v>
      </c>
      <c r="Y1086" s="313">
        <v>500000000</v>
      </c>
      <c r="Z1086" s="313"/>
      <c r="AA1086" s="313" t="s">
        <v>1030</v>
      </c>
    </row>
    <row r="1087" spans="1:27" ht="15" customHeight="1">
      <c r="A1087" s="313" t="s">
        <v>268</v>
      </c>
      <c r="B1087" s="313" t="s">
        <v>316</v>
      </c>
      <c r="C1087" s="313" t="s">
        <v>7</v>
      </c>
      <c r="D1087" s="313" t="s">
        <v>417</v>
      </c>
      <c r="E1087" s="313" t="s">
        <v>13</v>
      </c>
      <c r="F1087" s="313" t="s">
        <v>11</v>
      </c>
      <c r="G1087" s="313"/>
      <c r="H1087" s="313"/>
      <c r="I1087" s="313"/>
      <c r="J1087" s="313"/>
      <c r="K1087" s="313"/>
      <c r="L1087" s="313"/>
      <c r="M1087" s="313"/>
      <c r="N1087" s="313"/>
      <c r="O1087" s="313"/>
      <c r="P1087" s="313"/>
      <c r="Q1087" s="313"/>
      <c r="R1087" s="313">
        <v>96</v>
      </c>
      <c r="S1087" s="313">
        <v>0</v>
      </c>
      <c r="T1087" s="313">
        <v>278</v>
      </c>
      <c r="U1087" s="313"/>
      <c r="V1087" s="313"/>
      <c r="W1087" s="313"/>
      <c r="X1087" s="313">
        <v>0</v>
      </c>
      <c r="Y1087" s="313">
        <v>500000000</v>
      </c>
      <c r="Z1087" s="313"/>
      <c r="AA1087" s="313" t="s">
        <v>1030</v>
      </c>
    </row>
    <row r="1088" spans="1:27" ht="15" customHeight="1">
      <c r="A1088" s="313" t="s">
        <v>268</v>
      </c>
      <c r="B1088" s="313" t="s">
        <v>312</v>
      </c>
      <c r="C1088" s="313" t="s">
        <v>7</v>
      </c>
      <c r="D1088" s="313" t="s">
        <v>417</v>
      </c>
      <c r="E1088" s="313" t="s">
        <v>13</v>
      </c>
      <c r="F1088" s="313" t="s">
        <v>11</v>
      </c>
      <c r="G1088" s="313"/>
      <c r="H1088" s="313"/>
      <c r="I1088" s="313"/>
      <c r="J1088" s="313"/>
      <c r="K1088" s="313"/>
      <c r="L1088" s="313"/>
      <c r="M1088" s="313"/>
      <c r="N1088" s="313"/>
      <c r="O1088" s="313"/>
      <c r="P1088" s="313"/>
      <c r="Q1088" s="313"/>
      <c r="R1088" s="313">
        <v>184</v>
      </c>
      <c r="S1088" s="313">
        <v>0</v>
      </c>
      <c r="T1088" s="313">
        <v>352</v>
      </c>
      <c r="U1088" s="313"/>
      <c r="V1088" s="313"/>
      <c r="W1088" s="313"/>
      <c r="X1088" s="313">
        <v>0</v>
      </c>
      <c r="Y1088" s="313">
        <v>500000000</v>
      </c>
      <c r="Z1088" s="313"/>
      <c r="AA1088" s="313" t="s">
        <v>1030</v>
      </c>
    </row>
    <row r="1089" spans="1:27" ht="15" customHeight="1">
      <c r="A1089" s="313" t="s">
        <v>268</v>
      </c>
      <c r="B1089" s="313" t="s">
        <v>315</v>
      </c>
      <c r="C1089" s="313" t="s">
        <v>7</v>
      </c>
      <c r="D1089" s="313" t="s">
        <v>417</v>
      </c>
      <c r="E1089" s="313" t="s">
        <v>13</v>
      </c>
      <c r="F1089" s="313" t="s">
        <v>11</v>
      </c>
      <c r="G1089" s="313"/>
      <c r="H1089" s="313"/>
      <c r="I1089" s="313"/>
      <c r="J1089" s="313"/>
      <c r="K1089" s="313"/>
      <c r="L1089" s="313"/>
      <c r="M1089" s="313"/>
      <c r="N1089" s="313"/>
      <c r="O1089" s="313"/>
      <c r="P1089" s="313"/>
      <c r="Q1089" s="313"/>
      <c r="R1089" s="313">
        <v>87.5</v>
      </c>
      <c r="S1089" s="313">
        <v>0</v>
      </c>
      <c r="T1089" s="313">
        <v>321</v>
      </c>
      <c r="U1089" s="313"/>
      <c r="V1089" s="313"/>
      <c r="W1089" s="313"/>
      <c r="X1089" s="313">
        <v>0</v>
      </c>
      <c r="Y1089" s="313">
        <v>500000000</v>
      </c>
      <c r="Z1089" s="313"/>
      <c r="AA1089" s="313" t="s">
        <v>1030</v>
      </c>
    </row>
    <row r="1090" spans="1:27" ht="15" customHeight="1">
      <c r="A1090" s="313" t="s">
        <v>269</v>
      </c>
      <c r="B1090" s="313" t="s">
        <v>332</v>
      </c>
      <c r="C1090" s="313" t="s">
        <v>7</v>
      </c>
      <c r="D1090" s="313" t="s">
        <v>417</v>
      </c>
      <c r="E1090" s="313" t="s">
        <v>13</v>
      </c>
      <c r="F1090" s="313" t="s">
        <v>11</v>
      </c>
      <c r="G1090" s="313" t="s">
        <v>417</v>
      </c>
      <c r="H1090" s="313" t="s">
        <v>428</v>
      </c>
      <c r="I1090" s="313" t="s">
        <v>251</v>
      </c>
      <c r="J1090" s="313"/>
      <c r="K1090" s="313" t="s">
        <v>339</v>
      </c>
      <c r="L1090" s="313" t="s">
        <v>372</v>
      </c>
      <c r="M1090" s="313" t="s">
        <v>48</v>
      </c>
      <c r="N1090" s="313"/>
      <c r="O1090" s="313" t="s">
        <v>341</v>
      </c>
      <c r="P1090" s="313" t="s">
        <v>342</v>
      </c>
      <c r="Q1090" s="313" t="s">
        <v>343</v>
      </c>
      <c r="R1090" s="313">
        <v>24.9</v>
      </c>
      <c r="S1090" s="313"/>
      <c r="T1090" s="313"/>
      <c r="U1090" s="313">
        <v>24.9</v>
      </c>
      <c r="V1090" s="313">
        <v>1.25</v>
      </c>
      <c r="W1090" s="313">
        <v>0.1</v>
      </c>
      <c r="X1090" s="313">
        <v>0</v>
      </c>
      <c r="Y1090" s="313">
        <v>500000000</v>
      </c>
      <c r="Z1090" s="313">
        <v>0</v>
      </c>
      <c r="AA1090" s="313" t="s">
        <v>1031</v>
      </c>
    </row>
    <row r="1091" spans="1:27" ht="15" customHeight="1">
      <c r="A1091" s="313" t="s">
        <v>269</v>
      </c>
      <c r="B1091" s="313" t="s">
        <v>314</v>
      </c>
      <c r="C1091" s="313" t="s">
        <v>7</v>
      </c>
      <c r="D1091" s="313" t="s">
        <v>417</v>
      </c>
      <c r="E1091" s="313" t="s">
        <v>13</v>
      </c>
      <c r="F1091" s="313" t="s">
        <v>11</v>
      </c>
      <c r="G1091" s="313" t="s">
        <v>449</v>
      </c>
      <c r="H1091" s="313" t="s">
        <v>736</v>
      </c>
      <c r="I1091" s="313" t="s">
        <v>251</v>
      </c>
      <c r="J1091" s="313" t="s">
        <v>730</v>
      </c>
      <c r="K1091" s="313" t="s">
        <v>702</v>
      </c>
      <c r="L1091" s="313" t="s">
        <v>737</v>
      </c>
      <c r="M1091" s="313" t="s">
        <v>48</v>
      </c>
      <c r="N1091" s="313"/>
      <c r="O1091" s="313" t="s">
        <v>348</v>
      </c>
      <c r="P1091" s="313" t="s">
        <v>699</v>
      </c>
      <c r="Q1091" s="313" t="s">
        <v>343</v>
      </c>
      <c r="R1091" s="313">
        <v>37.1</v>
      </c>
      <c r="S1091" s="313"/>
      <c r="T1091" s="313"/>
      <c r="U1091" s="313"/>
      <c r="V1091" s="313"/>
      <c r="W1091" s="313"/>
      <c r="X1091" s="313">
        <v>0</v>
      </c>
      <c r="Y1091" s="313">
        <v>500000000</v>
      </c>
      <c r="Z1091" s="313"/>
      <c r="AA1091" s="313" t="s">
        <v>1029</v>
      </c>
    </row>
    <row r="1092" spans="1:27" ht="15" customHeight="1">
      <c r="A1092" s="313" t="s">
        <v>269</v>
      </c>
      <c r="B1092" s="313" t="s">
        <v>317</v>
      </c>
      <c r="C1092" s="313" t="s">
        <v>7</v>
      </c>
      <c r="D1092" s="313" t="s">
        <v>417</v>
      </c>
      <c r="E1092" s="313" t="s">
        <v>13</v>
      </c>
      <c r="F1092" s="313" t="s">
        <v>11</v>
      </c>
      <c r="G1092" s="313" t="s">
        <v>449</v>
      </c>
      <c r="H1092" s="313" t="s">
        <v>738</v>
      </c>
      <c r="I1092" s="313" t="s">
        <v>251</v>
      </c>
      <c r="J1092" s="313" t="s">
        <v>730</v>
      </c>
      <c r="K1092" s="313" t="s">
        <v>702</v>
      </c>
      <c r="L1092" s="313" t="s">
        <v>739</v>
      </c>
      <c r="M1092" s="313" t="s">
        <v>48</v>
      </c>
      <c r="N1092" s="313"/>
      <c r="O1092" s="313" t="s">
        <v>348</v>
      </c>
      <c r="P1092" s="313" t="s">
        <v>699</v>
      </c>
      <c r="Q1092" s="313" t="s">
        <v>343</v>
      </c>
      <c r="R1092" s="313">
        <v>1.48</v>
      </c>
      <c r="S1092" s="313"/>
      <c r="T1092" s="313"/>
      <c r="U1092" s="313"/>
      <c r="V1092" s="313"/>
      <c r="W1092" s="313"/>
      <c r="X1092" s="313">
        <v>0</v>
      </c>
      <c r="Y1092" s="313">
        <v>500000000</v>
      </c>
      <c r="Z1092" s="313"/>
      <c r="AA1092" s="313" t="s">
        <v>1029</v>
      </c>
    </row>
    <row r="1093" spans="1:27" ht="15" customHeight="1">
      <c r="A1093" s="313" t="s">
        <v>269</v>
      </c>
      <c r="B1093" s="313" t="s">
        <v>318</v>
      </c>
      <c r="C1093" s="313" t="s">
        <v>7</v>
      </c>
      <c r="D1093" s="313" t="s">
        <v>417</v>
      </c>
      <c r="E1093" s="313" t="s">
        <v>13</v>
      </c>
      <c r="F1093" s="313" t="s">
        <v>11</v>
      </c>
      <c r="G1093" s="313" t="s">
        <v>449</v>
      </c>
      <c r="H1093" s="313" t="s">
        <v>740</v>
      </c>
      <c r="I1093" s="313" t="s">
        <v>251</v>
      </c>
      <c r="J1093" s="313" t="s">
        <v>730</v>
      </c>
      <c r="K1093" s="313" t="s">
        <v>702</v>
      </c>
      <c r="L1093" s="313" t="s">
        <v>741</v>
      </c>
      <c r="M1093" s="313" t="s">
        <v>48</v>
      </c>
      <c r="N1093" s="313"/>
      <c r="O1093" s="313" t="s">
        <v>348</v>
      </c>
      <c r="P1093" s="313" t="s">
        <v>699</v>
      </c>
      <c r="Q1093" s="313" t="s">
        <v>343</v>
      </c>
      <c r="R1093" s="313">
        <v>22.2</v>
      </c>
      <c r="S1093" s="313"/>
      <c r="T1093" s="313"/>
      <c r="U1093" s="313"/>
      <c r="V1093" s="313"/>
      <c r="W1093" s="313"/>
      <c r="X1093" s="313">
        <v>0</v>
      </c>
      <c r="Y1093" s="313">
        <v>500000000</v>
      </c>
      <c r="Z1093" s="313"/>
      <c r="AA1093" s="313" t="s">
        <v>1029</v>
      </c>
    </row>
    <row r="1094" spans="1:27" ht="15" customHeight="1">
      <c r="A1094" s="313" t="s">
        <v>269</v>
      </c>
      <c r="B1094" s="313" t="s">
        <v>313</v>
      </c>
      <c r="C1094" s="313" t="s">
        <v>7</v>
      </c>
      <c r="D1094" s="313" t="s">
        <v>417</v>
      </c>
      <c r="E1094" s="313" t="s">
        <v>13</v>
      </c>
      <c r="F1094" s="313" t="s">
        <v>11</v>
      </c>
      <c r="G1094" s="313"/>
      <c r="H1094" s="313"/>
      <c r="I1094" s="313"/>
      <c r="J1094" s="313"/>
      <c r="K1094" s="313"/>
      <c r="L1094" s="313"/>
      <c r="M1094" s="313"/>
      <c r="N1094" s="313"/>
      <c r="O1094" s="313"/>
      <c r="P1094" s="313"/>
      <c r="Q1094" s="313"/>
      <c r="R1094" s="313">
        <v>60.8</v>
      </c>
      <c r="S1094" s="313"/>
      <c r="T1094" s="313"/>
      <c r="U1094" s="313"/>
      <c r="V1094" s="313"/>
      <c r="W1094" s="313"/>
      <c r="X1094" s="313">
        <v>0</v>
      </c>
      <c r="Y1094" s="313">
        <v>500000000</v>
      </c>
      <c r="Z1094" s="313"/>
      <c r="AA1094" s="313" t="s">
        <v>1029</v>
      </c>
    </row>
    <row r="1095" spans="1:27" ht="15" customHeight="1">
      <c r="A1095" s="313" t="s">
        <v>269</v>
      </c>
      <c r="B1095" s="313" t="s">
        <v>316</v>
      </c>
      <c r="C1095" s="313" t="s">
        <v>7</v>
      </c>
      <c r="D1095" s="313" t="s">
        <v>417</v>
      </c>
      <c r="E1095" s="313" t="s">
        <v>13</v>
      </c>
      <c r="F1095" s="313" t="s">
        <v>11</v>
      </c>
      <c r="G1095" s="313" t="s">
        <v>449</v>
      </c>
      <c r="H1095" s="313" t="s">
        <v>738</v>
      </c>
      <c r="I1095" s="313" t="s">
        <v>251</v>
      </c>
      <c r="J1095" s="313" t="s">
        <v>730</v>
      </c>
      <c r="K1095" s="313" t="s">
        <v>702</v>
      </c>
      <c r="L1095" s="313" t="s">
        <v>739</v>
      </c>
      <c r="M1095" s="313" t="s">
        <v>48</v>
      </c>
      <c r="N1095" s="313"/>
      <c r="O1095" s="313" t="s">
        <v>348</v>
      </c>
      <c r="P1095" s="313" t="s">
        <v>699</v>
      </c>
      <c r="Q1095" s="313" t="s">
        <v>343</v>
      </c>
      <c r="R1095" s="313">
        <v>23.7</v>
      </c>
      <c r="S1095" s="313"/>
      <c r="T1095" s="313"/>
      <c r="U1095" s="313"/>
      <c r="V1095" s="313"/>
      <c r="W1095" s="313"/>
      <c r="X1095" s="313">
        <v>0</v>
      </c>
      <c r="Y1095" s="313">
        <v>500000000</v>
      </c>
      <c r="Z1095" s="313"/>
      <c r="AA1095" s="313" t="s">
        <v>1029</v>
      </c>
    </row>
    <row r="1096" spans="1:27" ht="15" customHeight="1">
      <c r="A1096" s="313" t="s">
        <v>269</v>
      </c>
      <c r="B1096" s="313" t="s">
        <v>312</v>
      </c>
      <c r="C1096" s="313" t="s">
        <v>7</v>
      </c>
      <c r="D1096" s="313" t="s">
        <v>417</v>
      </c>
      <c r="E1096" s="313" t="s">
        <v>13</v>
      </c>
      <c r="F1096" s="313" t="s">
        <v>11</v>
      </c>
      <c r="G1096" s="313"/>
      <c r="H1096" s="313"/>
      <c r="I1096" s="313"/>
      <c r="J1096" s="313"/>
      <c r="K1096" s="313"/>
      <c r="L1096" s="313"/>
      <c r="M1096" s="313"/>
      <c r="N1096" s="313"/>
      <c r="O1096" s="313"/>
      <c r="P1096" s="313"/>
      <c r="Q1096" s="313"/>
      <c r="R1096" s="313">
        <v>60.8</v>
      </c>
      <c r="S1096" s="313"/>
      <c r="T1096" s="313"/>
      <c r="U1096" s="313"/>
      <c r="V1096" s="313"/>
      <c r="W1096" s="313"/>
      <c r="X1096" s="313">
        <v>0</v>
      </c>
      <c r="Y1096" s="313">
        <v>500000000</v>
      </c>
      <c r="Z1096" s="313"/>
      <c r="AA1096" s="313" t="s">
        <v>1029</v>
      </c>
    </row>
    <row r="1097" spans="1:27" ht="15" customHeight="1">
      <c r="A1097" s="313" t="s">
        <v>269</v>
      </c>
      <c r="B1097" s="313" t="s">
        <v>315</v>
      </c>
      <c r="C1097" s="313" t="s">
        <v>7</v>
      </c>
      <c r="D1097" s="313" t="s">
        <v>417</v>
      </c>
      <c r="E1097" s="313" t="s">
        <v>13</v>
      </c>
      <c r="F1097" s="313" t="s">
        <v>11</v>
      </c>
      <c r="G1097" s="313"/>
      <c r="H1097" s="313"/>
      <c r="I1097" s="313"/>
      <c r="J1097" s="313"/>
      <c r="K1097" s="313"/>
      <c r="L1097" s="313"/>
      <c r="M1097" s="313"/>
      <c r="N1097" s="313"/>
      <c r="O1097" s="313"/>
      <c r="P1097" s="313"/>
      <c r="Q1097" s="313"/>
      <c r="R1097" s="313">
        <v>37.1</v>
      </c>
      <c r="S1097" s="313"/>
      <c r="T1097" s="313"/>
      <c r="U1097" s="313"/>
      <c r="V1097" s="313"/>
      <c r="W1097" s="313"/>
      <c r="X1097" s="313">
        <v>0</v>
      </c>
      <c r="Y1097" s="313">
        <v>500000000</v>
      </c>
      <c r="Z1097" s="313"/>
      <c r="AA1097" s="313" t="s">
        <v>1029</v>
      </c>
    </row>
    <row r="1098" spans="1:27" ht="15" customHeight="1">
      <c r="A1098" s="313" t="s">
        <v>270</v>
      </c>
      <c r="B1098" s="313" t="s">
        <v>332</v>
      </c>
      <c r="C1098" s="313" t="s">
        <v>7</v>
      </c>
      <c r="D1098" s="313" t="s">
        <v>417</v>
      </c>
      <c r="E1098" s="313" t="s">
        <v>13</v>
      </c>
      <c r="F1098" s="313" t="s">
        <v>11</v>
      </c>
      <c r="G1098" s="313"/>
      <c r="H1098" s="313"/>
      <c r="I1098" s="313"/>
      <c r="J1098" s="313"/>
      <c r="K1098" s="313"/>
      <c r="L1098" s="313"/>
      <c r="M1098" s="313"/>
      <c r="N1098" s="313"/>
      <c r="O1098" s="313"/>
      <c r="P1098" s="313"/>
      <c r="Q1098" s="313"/>
      <c r="R1098" s="313">
        <v>24.9</v>
      </c>
      <c r="S1098" s="313"/>
      <c r="T1098" s="313"/>
      <c r="U1098" s="313"/>
      <c r="V1098" s="313"/>
      <c r="W1098" s="313"/>
      <c r="X1098" s="313">
        <v>0</v>
      </c>
      <c r="Y1098" s="313">
        <v>500000000</v>
      </c>
      <c r="Z1098" s="313"/>
      <c r="AA1098" s="313" t="s">
        <v>1029</v>
      </c>
    </row>
    <row r="1099" spans="1:27" ht="15" customHeight="1">
      <c r="A1099" s="313" t="s">
        <v>270</v>
      </c>
      <c r="B1099" s="313" t="s">
        <v>314</v>
      </c>
      <c r="C1099" s="313" t="s">
        <v>7</v>
      </c>
      <c r="D1099" s="313" t="s">
        <v>417</v>
      </c>
      <c r="E1099" s="313" t="s">
        <v>13</v>
      </c>
      <c r="F1099" s="313" t="s">
        <v>11</v>
      </c>
      <c r="G1099" s="313"/>
      <c r="H1099" s="313"/>
      <c r="I1099" s="313"/>
      <c r="J1099" s="313"/>
      <c r="K1099" s="313"/>
      <c r="L1099" s="313"/>
      <c r="M1099" s="313"/>
      <c r="N1099" s="313"/>
      <c r="O1099" s="313"/>
      <c r="P1099" s="313"/>
      <c r="Q1099" s="313"/>
      <c r="R1099" s="313">
        <v>37.1</v>
      </c>
      <c r="S1099" s="313"/>
      <c r="T1099" s="313"/>
      <c r="U1099" s="313"/>
      <c r="V1099" s="313"/>
      <c r="W1099" s="313"/>
      <c r="X1099" s="313">
        <v>0</v>
      </c>
      <c r="Y1099" s="313">
        <v>500000000</v>
      </c>
      <c r="Z1099" s="313"/>
      <c r="AA1099" s="313" t="s">
        <v>1029</v>
      </c>
    </row>
    <row r="1100" spans="1:27" ht="15" customHeight="1">
      <c r="A1100" s="313" t="s">
        <v>270</v>
      </c>
      <c r="B1100" s="313" t="s">
        <v>317</v>
      </c>
      <c r="C1100" s="313" t="s">
        <v>7</v>
      </c>
      <c r="D1100" s="313" t="s">
        <v>417</v>
      </c>
      <c r="E1100" s="313" t="s">
        <v>13</v>
      </c>
      <c r="F1100" s="313" t="s">
        <v>11</v>
      </c>
      <c r="G1100" s="313"/>
      <c r="H1100" s="313"/>
      <c r="I1100" s="313"/>
      <c r="J1100" s="313"/>
      <c r="K1100" s="313"/>
      <c r="L1100" s="313"/>
      <c r="M1100" s="313"/>
      <c r="N1100" s="313"/>
      <c r="O1100" s="313"/>
      <c r="P1100" s="313"/>
      <c r="Q1100" s="313"/>
      <c r="R1100" s="313">
        <v>1.48</v>
      </c>
      <c r="S1100" s="313"/>
      <c r="T1100" s="313"/>
      <c r="U1100" s="313"/>
      <c r="V1100" s="313"/>
      <c r="W1100" s="313"/>
      <c r="X1100" s="313">
        <v>0</v>
      </c>
      <c r="Y1100" s="313">
        <v>500000000</v>
      </c>
      <c r="Z1100" s="313"/>
      <c r="AA1100" s="313" t="s">
        <v>1029</v>
      </c>
    </row>
    <row r="1101" spans="1:27" ht="15" customHeight="1">
      <c r="A1101" s="313" t="s">
        <v>270</v>
      </c>
      <c r="B1101" s="313" t="s">
        <v>318</v>
      </c>
      <c r="C1101" s="313" t="s">
        <v>7</v>
      </c>
      <c r="D1101" s="313" t="s">
        <v>417</v>
      </c>
      <c r="E1101" s="313" t="s">
        <v>13</v>
      </c>
      <c r="F1101" s="313" t="s">
        <v>11</v>
      </c>
      <c r="G1101" s="313"/>
      <c r="H1101" s="313"/>
      <c r="I1101" s="313"/>
      <c r="J1101" s="313"/>
      <c r="K1101" s="313"/>
      <c r="L1101" s="313"/>
      <c r="M1101" s="313"/>
      <c r="N1101" s="313"/>
      <c r="O1101" s="313"/>
      <c r="P1101" s="313"/>
      <c r="Q1101" s="313"/>
      <c r="R1101" s="313">
        <v>22.2</v>
      </c>
      <c r="S1101" s="313"/>
      <c r="T1101" s="313"/>
      <c r="U1101" s="313"/>
      <c r="V1101" s="313"/>
      <c r="W1101" s="313"/>
      <c r="X1101" s="313">
        <v>0</v>
      </c>
      <c r="Y1101" s="313">
        <v>500000000</v>
      </c>
      <c r="Z1101" s="313"/>
      <c r="AA1101" s="313" t="s">
        <v>1029</v>
      </c>
    </row>
    <row r="1102" spans="1:27" ht="15" customHeight="1">
      <c r="A1102" s="313" t="s">
        <v>270</v>
      </c>
      <c r="B1102" s="313" t="s">
        <v>313</v>
      </c>
      <c r="C1102" s="313" t="s">
        <v>7</v>
      </c>
      <c r="D1102" s="313" t="s">
        <v>417</v>
      </c>
      <c r="E1102" s="313" t="s">
        <v>13</v>
      </c>
      <c r="F1102" s="313" t="s">
        <v>11</v>
      </c>
      <c r="G1102" s="313"/>
      <c r="H1102" s="313"/>
      <c r="I1102" s="313"/>
      <c r="J1102" s="313"/>
      <c r="K1102" s="313"/>
      <c r="L1102" s="313"/>
      <c r="M1102" s="313"/>
      <c r="N1102" s="313"/>
      <c r="O1102" s="313"/>
      <c r="P1102" s="313"/>
      <c r="Q1102" s="313"/>
      <c r="R1102" s="313">
        <v>60.8</v>
      </c>
      <c r="S1102" s="313"/>
      <c r="T1102" s="313"/>
      <c r="U1102" s="313"/>
      <c r="V1102" s="313"/>
      <c r="W1102" s="313"/>
      <c r="X1102" s="313">
        <v>0</v>
      </c>
      <c r="Y1102" s="313">
        <v>500000000</v>
      </c>
      <c r="Z1102" s="313"/>
      <c r="AA1102" s="313" t="s">
        <v>1029</v>
      </c>
    </row>
    <row r="1103" spans="1:27" ht="15" customHeight="1">
      <c r="A1103" s="313" t="s">
        <v>270</v>
      </c>
      <c r="B1103" s="313" t="s">
        <v>316</v>
      </c>
      <c r="C1103" s="313" t="s">
        <v>7</v>
      </c>
      <c r="D1103" s="313" t="s">
        <v>417</v>
      </c>
      <c r="E1103" s="313" t="s">
        <v>13</v>
      </c>
      <c r="F1103" s="313" t="s">
        <v>11</v>
      </c>
      <c r="G1103" s="313"/>
      <c r="H1103" s="313"/>
      <c r="I1103" s="313"/>
      <c r="J1103" s="313"/>
      <c r="K1103" s="313"/>
      <c r="L1103" s="313"/>
      <c r="M1103" s="313"/>
      <c r="N1103" s="313"/>
      <c r="O1103" s="313"/>
      <c r="P1103" s="313"/>
      <c r="Q1103" s="313"/>
      <c r="R1103" s="313">
        <v>23.7</v>
      </c>
      <c r="S1103" s="313"/>
      <c r="T1103" s="313"/>
      <c r="U1103" s="313"/>
      <c r="V1103" s="313"/>
      <c r="W1103" s="313"/>
      <c r="X1103" s="313">
        <v>0</v>
      </c>
      <c r="Y1103" s="313">
        <v>500000000</v>
      </c>
      <c r="Z1103" s="313"/>
      <c r="AA1103" s="313" t="s">
        <v>1029</v>
      </c>
    </row>
    <row r="1104" spans="1:27" ht="15" customHeight="1">
      <c r="A1104" s="313" t="s">
        <v>270</v>
      </c>
      <c r="B1104" s="313" t="s">
        <v>312</v>
      </c>
      <c r="C1104" s="313" t="s">
        <v>7</v>
      </c>
      <c r="D1104" s="313" t="s">
        <v>417</v>
      </c>
      <c r="E1104" s="313" t="s">
        <v>13</v>
      </c>
      <c r="F1104" s="313" t="s">
        <v>11</v>
      </c>
      <c r="G1104" s="313"/>
      <c r="H1104" s="313"/>
      <c r="I1104" s="313"/>
      <c r="J1104" s="313"/>
      <c r="K1104" s="313"/>
      <c r="L1104" s="313"/>
      <c r="M1104" s="313"/>
      <c r="N1104" s="313"/>
      <c r="O1104" s="313"/>
      <c r="P1104" s="313"/>
      <c r="Q1104" s="313"/>
      <c r="R1104" s="313">
        <v>60.8</v>
      </c>
      <c r="S1104" s="313"/>
      <c r="T1104" s="313"/>
      <c r="U1104" s="313"/>
      <c r="V1104" s="313"/>
      <c r="W1104" s="313"/>
      <c r="X1104" s="313">
        <v>0</v>
      </c>
      <c r="Y1104" s="313">
        <v>500000000</v>
      </c>
      <c r="Z1104" s="313"/>
      <c r="AA1104" s="313" t="s">
        <v>1029</v>
      </c>
    </row>
    <row r="1105" spans="1:27" ht="15" customHeight="1">
      <c r="A1105" s="313" t="s">
        <v>270</v>
      </c>
      <c r="B1105" s="313" t="s">
        <v>315</v>
      </c>
      <c r="C1105" s="313" t="s">
        <v>7</v>
      </c>
      <c r="D1105" s="313" t="s">
        <v>417</v>
      </c>
      <c r="E1105" s="313" t="s">
        <v>13</v>
      </c>
      <c r="F1105" s="313" t="s">
        <v>11</v>
      </c>
      <c r="G1105" s="313"/>
      <c r="H1105" s="313"/>
      <c r="I1105" s="313"/>
      <c r="J1105" s="313"/>
      <c r="K1105" s="313"/>
      <c r="L1105" s="313"/>
      <c r="M1105" s="313"/>
      <c r="N1105" s="313"/>
      <c r="O1105" s="313"/>
      <c r="P1105" s="313"/>
      <c r="Q1105" s="313"/>
      <c r="R1105" s="313">
        <v>37.1</v>
      </c>
      <c r="S1105" s="313"/>
      <c r="T1105" s="313"/>
      <c r="U1105" s="313"/>
      <c r="V1105" s="313"/>
      <c r="W1105" s="313"/>
      <c r="X1105" s="313">
        <v>0</v>
      </c>
      <c r="Y1105" s="313">
        <v>500000000</v>
      </c>
      <c r="Z1105" s="313"/>
      <c r="AA1105" s="313" t="s">
        <v>1029</v>
      </c>
    </row>
    <row r="1106" spans="1:27" ht="15" customHeight="1">
      <c r="A1106" s="313" t="s">
        <v>271</v>
      </c>
      <c r="B1106" s="313" t="s">
        <v>332</v>
      </c>
      <c r="C1106" s="313" t="s">
        <v>7</v>
      </c>
      <c r="D1106" s="313" t="s">
        <v>417</v>
      </c>
      <c r="E1106" s="313" t="s">
        <v>13</v>
      </c>
      <c r="F1106" s="313" t="s">
        <v>11</v>
      </c>
      <c r="G1106" s="313"/>
      <c r="H1106" s="313"/>
      <c r="I1106" s="313"/>
      <c r="J1106" s="313"/>
      <c r="K1106" s="313"/>
      <c r="L1106" s="313"/>
      <c r="M1106" s="313"/>
      <c r="N1106" s="313"/>
      <c r="O1106" s="313"/>
      <c r="P1106" s="313"/>
      <c r="Q1106" s="313"/>
      <c r="R1106" s="313">
        <v>8.31</v>
      </c>
      <c r="S1106" s="313">
        <v>0</v>
      </c>
      <c r="T1106" s="313">
        <v>24.9</v>
      </c>
      <c r="U1106" s="313"/>
      <c r="V1106" s="313"/>
      <c r="W1106" s="313"/>
      <c r="X1106" s="313">
        <v>0</v>
      </c>
      <c r="Y1106" s="313">
        <v>500000000</v>
      </c>
      <c r="Z1106" s="313"/>
      <c r="AA1106" s="313" t="s">
        <v>1030</v>
      </c>
    </row>
    <row r="1107" spans="1:27" ht="15" customHeight="1">
      <c r="A1107" s="313" t="s">
        <v>271</v>
      </c>
      <c r="B1107" s="313" t="s">
        <v>314</v>
      </c>
      <c r="C1107" s="313" t="s">
        <v>7</v>
      </c>
      <c r="D1107" s="313" t="s">
        <v>417</v>
      </c>
      <c r="E1107" s="313" t="s">
        <v>13</v>
      </c>
      <c r="F1107" s="313" t="s">
        <v>11</v>
      </c>
      <c r="G1107" s="313"/>
      <c r="H1107" s="313"/>
      <c r="I1107" s="313"/>
      <c r="J1107" s="313"/>
      <c r="K1107" s="313"/>
      <c r="L1107" s="313"/>
      <c r="M1107" s="313"/>
      <c r="N1107" s="313"/>
      <c r="O1107" s="313"/>
      <c r="P1107" s="313"/>
      <c r="Q1107" s="313"/>
      <c r="R1107" s="313">
        <v>12.4</v>
      </c>
      <c r="S1107" s="313">
        <v>0</v>
      </c>
      <c r="T1107" s="313">
        <v>37.1</v>
      </c>
      <c r="U1107" s="313"/>
      <c r="V1107" s="313"/>
      <c r="W1107" s="313"/>
      <c r="X1107" s="313">
        <v>0</v>
      </c>
      <c r="Y1107" s="313">
        <v>500000000</v>
      </c>
      <c r="Z1107" s="313"/>
      <c r="AA1107" s="313" t="s">
        <v>1030</v>
      </c>
    </row>
    <row r="1108" spans="1:27" ht="15" customHeight="1">
      <c r="A1108" s="313" t="s">
        <v>271</v>
      </c>
      <c r="B1108" s="313" t="s">
        <v>317</v>
      </c>
      <c r="C1108" s="313" t="s">
        <v>7</v>
      </c>
      <c r="D1108" s="313" t="s">
        <v>417</v>
      </c>
      <c r="E1108" s="313" t="s">
        <v>13</v>
      </c>
      <c r="F1108" s="313" t="s">
        <v>11</v>
      </c>
      <c r="G1108" s="313"/>
      <c r="H1108" s="313"/>
      <c r="I1108" s="313"/>
      <c r="J1108" s="313"/>
      <c r="K1108" s="313"/>
      <c r="L1108" s="313"/>
      <c r="M1108" s="313"/>
      <c r="N1108" s="313"/>
      <c r="O1108" s="313"/>
      <c r="P1108" s="313"/>
      <c r="Q1108" s="313"/>
      <c r="R1108" s="313">
        <v>0.49</v>
      </c>
      <c r="S1108" s="313">
        <v>0</v>
      </c>
      <c r="T1108" s="313">
        <v>1.48</v>
      </c>
      <c r="U1108" s="313"/>
      <c r="V1108" s="313"/>
      <c r="W1108" s="313"/>
      <c r="X1108" s="313">
        <v>0</v>
      </c>
      <c r="Y1108" s="313">
        <v>500000000</v>
      </c>
      <c r="Z1108" s="313"/>
      <c r="AA1108" s="313" t="s">
        <v>1030</v>
      </c>
    </row>
    <row r="1109" spans="1:27" ht="15" customHeight="1">
      <c r="A1109" s="313" t="s">
        <v>271</v>
      </c>
      <c r="B1109" s="313" t="s">
        <v>318</v>
      </c>
      <c r="C1109" s="313" t="s">
        <v>7</v>
      </c>
      <c r="D1109" s="313" t="s">
        <v>417</v>
      </c>
      <c r="E1109" s="313" t="s">
        <v>13</v>
      </c>
      <c r="F1109" s="313" t="s">
        <v>11</v>
      </c>
      <c r="G1109" s="313"/>
      <c r="H1109" s="313"/>
      <c r="I1109" s="313"/>
      <c r="J1109" s="313"/>
      <c r="K1109" s="313"/>
      <c r="L1109" s="313"/>
      <c r="M1109" s="313"/>
      <c r="N1109" s="313"/>
      <c r="O1109" s="313"/>
      <c r="P1109" s="313"/>
      <c r="Q1109" s="313"/>
      <c r="R1109" s="313">
        <v>7.41</v>
      </c>
      <c r="S1109" s="313">
        <v>0</v>
      </c>
      <c r="T1109" s="313">
        <v>22.2</v>
      </c>
      <c r="U1109" s="313"/>
      <c r="V1109" s="313"/>
      <c r="W1109" s="313"/>
      <c r="X1109" s="313">
        <v>0</v>
      </c>
      <c r="Y1109" s="313">
        <v>500000000</v>
      </c>
      <c r="Z1109" s="313"/>
      <c r="AA1109" s="313" t="s">
        <v>1030</v>
      </c>
    </row>
    <row r="1110" spans="1:27" ht="15" customHeight="1">
      <c r="A1110" s="313" t="s">
        <v>271</v>
      </c>
      <c r="B1110" s="313" t="s">
        <v>313</v>
      </c>
      <c r="C1110" s="313" t="s">
        <v>7</v>
      </c>
      <c r="D1110" s="313" t="s">
        <v>417</v>
      </c>
      <c r="E1110" s="313" t="s">
        <v>13</v>
      </c>
      <c r="F1110" s="313" t="s">
        <v>11</v>
      </c>
      <c r="G1110" s="313"/>
      <c r="H1110" s="313"/>
      <c r="I1110" s="313"/>
      <c r="J1110" s="313"/>
      <c r="K1110" s="313"/>
      <c r="L1110" s="313"/>
      <c r="M1110" s="313"/>
      <c r="N1110" s="313"/>
      <c r="O1110" s="313"/>
      <c r="P1110" s="313"/>
      <c r="Q1110" s="313"/>
      <c r="R1110" s="313">
        <v>20.3</v>
      </c>
      <c r="S1110" s="313">
        <v>0</v>
      </c>
      <c r="T1110" s="313">
        <v>37.1</v>
      </c>
      <c r="U1110" s="313"/>
      <c r="V1110" s="313"/>
      <c r="W1110" s="313"/>
      <c r="X1110" s="313">
        <v>0</v>
      </c>
      <c r="Y1110" s="313">
        <v>500000000</v>
      </c>
      <c r="Z1110" s="313"/>
      <c r="AA1110" s="313" t="s">
        <v>1030</v>
      </c>
    </row>
    <row r="1111" spans="1:27" ht="15" customHeight="1">
      <c r="A1111" s="313" t="s">
        <v>271</v>
      </c>
      <c r="B1111" s="313" t="s">
        <v>316</v>
      </c>
      <c r="C1111" s="313" t="s">
        <v>7</v>
      </c>
      <c r="D1111" s="313" t="s">
        <v>417</v>
      </c>
      <c r="E1111" s="313" t="s">
        <v>13</v>
      </c>
      <c r="F1111" s="313" t="s">
        <v>11</v>
      </c>
      <c r="G1111" s="313"/>
      <c r="H1111" s="313"/>
      <c r="I1111" s="313"/>
      <c r="J1111" s="313"/>
      <c r="K1111" s="313"/>
      <c r="L1111" s="313"/>
      <c r="M1111" s="313"/>
      <c r="N1111" s="313"/>
      <c r="O1111" s="313"/>
      <c r="P1111" s="313"/>
      <c r="Q1111" s="313"/>
      <c r="R1111" s="313">
        <v>7.91</v>
      </c>
      <c r="S1111" s="313">
        <v>0</v>
      </c>
      <c r="T1111" s="313">
        <v>22.2</v>
      </c>
      <c r="U1111" s="313"/>
      <c r="V1111" s="313"/>
      <c r="W1111" s="313"/>
      <c r="X1111" s="313">
        <v>0</v>
      </c>
      <c r="Y1111" s="313">
        <v>500000000</v>
      </c>
      <c r="Z1111" s="313"/>
      <c r="AA1111" s="313" t="s">
        <v>1030</v>
      </c>
    </row>
    <row r="1112" spans="1:27" ht="15" customHeight="1">
      <c r="A1112" s="313" t="s">
        <v>271</v>
      </c>
      <c r="B1112" s="313" t="s">
        <v>312</v>
      </c>
      <c r="C1112" s="313" t="s">
        <v>7</v>
      </c>
      <c r="D1112" s="313" t="s">
        <v>417</v>
      </c>
      <c r="E1112" s="313" t="s">
        <v>13</v>
      </c>
      <c r="F1112" s="313" t="s">
        <v>11</v>
      </c>
      <c r="G1112" s="313"/>
      <c r="H1112" s="313"/>
      <c r="I1112" s="313"/>
      <c r="J1112" s="313"/>
      <c r="K1112" s="313"/>
      <c r="L1112" s="313"/>
      <c r="M1112" s="313"/>
      <c r="N1112" s="313"/>
      <c r="O1112" s="313"/>
      <c r="P1112" s="313"/>
      <c r="Q1112" s="313"/>
      <c r="R1112" s="313">
        <v>20.3</v>
      </c>
      <c r="S1112" s="313">
        <v>0</v>
      </c>
      <c r="T1112" s="313">
        <v>37.1</v>
      </c>
      <c r="U1112" s="313"/>
      <c r="V1112" s="313"/>
      <c r="W1112" s="313"/>
      <c r="X1112" s="313">
        <v>0</v>
      </c>
      <c r="Y1112" s="313">
        <v>500000000</v>
      </c>
      <c r="Z1112" s="313"/>
      <c r="AA1112" s="313" t="s">
        <v>1030</v>
      </c>
    </row>
    <row r="1113" spans="1:27" ht="15" customHeight="1">
      <c r="A1113" s="313" t="s">
        <v>271</v>
      </c>
      <c r="B1113" s="313" t="s">
        <v>315</v>
      </c>
      <c r="C1113" s="313" t="s">
        <v>7</v>
      </c>
      <c r="D1113" s="313" t="s">
        <v>417</v>
      </c>
      <c r="E1113" s="313" t="s">
        <v>13</v>
      </c>
      <c r="F1113" s="313" t="s">
        <v>11</v>
      </c>
      <c r="G1113" s="313"/>
      <c r="H1113" s="313"/>
      <c r="I1113" s="313"/>
      <c r="J1113" s="313"/>
      <c r="K1113" s="313"/>
      <c r="L1113" s="313"/>
      <c r="M1113" s="313"/>
      <c r="N1113" s="313"/>
      <c r="O1113" s="313"/>
      <c r="P1113" s="313"/>
      <c r="Q1113" s="313"/>
      <c r="R1113" s="313">
        <v>12.4</v>
      </c>
      <c r="S1113" s="313">
        <v>0</v>
      </c>
      <c r="T1113" s="313">
        <v>37.1</v>
      </c>
      <c r="U1113" s="313"/>
      <c r="V1113" s="313"/>
      <c r="W1113" s="313"/>
      <c r="X1113" s="313">
        <v>0</v>
      </c>
      <c r="Y1113" s="313">
        <v>500000000</v>
      </c>
      <c r="Z1113" s="313"/>
      <c r="AA1113" s="313" t="s">
        <v>1030</v>
      </c>
    </row>
    <row r="1114" spans="1:27" ht="15" customHeight="1">
      <c r="A1114" s="313" t="s">
        <v>272</v>
      </c>
      <c r="B1114" s="313" t="s">
        <v>332</v>
      </c>
      <c r="C1114" s="313" t="s">
        <v>7</v>
      </c>
      <c r="D1114" s="313" t="s">
        <v>417</v>
      </c>
      <c r="E1114" s="313" t="s">
        <v>13</v>
      </c>
      <c r="F1114" s="313" t="s">
        <v>11</v>
      </c>
      <c r="G1114" s="313"/>
      <c r="H1114" s="313"/>
      <c r="I1114" s="313"/>
      <c r="J1114" s="313"/>
      <c r="K1114" s="313"/>
      <c r="L1114" s="313"/>
      <c r="M1114" s="313"/>
      <c r="N1114" s="313"/>
      <c r="O1114" s="313"/>
      <c r="P1114" s="313"/>
      <c r="Q1114" s="313"/>
      <c r="R1114" s="313">
        <v>8.31</v>
      </c>
      <c r="S1114" s="313">
        <v>0</v>
      </c>
      <c r="T1114" s="313">
        <v>24.9</v>
      </c>
      <c r="U1114" s="313"/>
      <c r="V1114" s="313"/>
      <c r="W1114" s="313"/>
      <c r="X1114" s="313">
        <v>0</v>
      </c>
      <c r="Y1114" s="313">
        <v>500000000</v>
      </c>
      <c r="Z1114" s="313"/>
      <c r="AA1114" s="313" t="s">
        <v>1030</v>
      </c>
    </row>
    <row r="1115" spans="1:27" ht="15" customHeight="1">
      <c r="A1115" s="313" t="s">
        <v>272</v>
      </c>
      <c r="B1115" s="313" t="s">
        <v>314</v>
      </c>
      <c r="C1115" s="313" t="s">
        <v>7</v>
      </c>
      <c r="D1115" s="313" t="s">
        <v>417</v>
      </c>
      <c r="E1115" s="313" t="s">
        <v>13</v>
      </c>
      <c r="F1115" s="313" t="s">
        <v>11</v>
      </c>
      <c r="G1115" s="313"/>
      <c r="H1115" s="313"/>
      <c r="I1115" s="313"/>
      <c r="J1115" s="313"/>
      <c r="K1115" s="313"/>
      <c r="L1115" s="313"/>
      <c r="M1115" s="313"/>
      <c r="N1115" s="313"/>
      <c r="O1115" s="313"/>
      <c r="P1115" s="313"/>
      <c r="Q1115" s="313"/>
      <c r="R1115" s="313">
        <v>12.4</v>
      </c>
      <c r="S1115" s="313">
        <v>0</v>
      </c>
      <c r="T1115" s="313">
        <v>37.1</v>
      </c>
      <c r="U1115" s="313"/>
      <c r="V1115" s="313"/>
      <c r="W1115" s="313"/>
      <c r="X1115" s="313">
        <v>0</v>
      </c>
      <c r="Y1115" s="313">
        <v>500000000</v>
      </c>
      <c r="Z1115" s="313"/>
      <c r="AA1115" s="313" t="s">
        <v>1030</v>
      </c>
    </row>
    <row r="1116" spans="1:27" ht="15" customHeight="1">
      <c r="A1116" s="313" t="s">
        <v>272</v>
      </c>
      <c r="B1116" s="313" t="s">
        <v>317</v>
      </c>
      <c r="C1116" s="313" t="s">
        <v>7</v>
      </c>
      <c r="D1116" s="313" t="s">
        <v>417</v>
      </c>
      <c r="E1116" s="313" t="s">
        <v>13</v>
      </c>
      <c r="F1116" s="313" t="s">
        <v>11</v>
      </c>
      <c r="G1116" s="313"/>
      <c r="H1116" s="313"/>
      <c r="I1116" s="313"/>
      <c r="J1116" s="313"/>
      <c r="K1116" s="313"/>
      <c r="L1116" s="313"/>
      <c r="M1116" s="313"/>
      <c r="N1116" s="313"/>
      <c r="O1116" s="313"/>
      <c r="P1116" s="313"/>
      <c r="Q1116" s="313"/>
      <c r="R1116" s="313">
        <v>0.49</v>
      </c>
      <c r="S1116" s="313">
        <v>0</v>
      </c>
      <c r="T1116" s="313">
        <v>1.48</v>
      </c>
      <c r="U1116" s="313"/>
      <c r="V1116" s="313"/>
      <c r="W1116" s="313"/>
      <c r="X1116" s="313">
        <v>0</v>
      </c>
      <c r="Y1116" s="313">
        <v>500000000</v>
      </c>
      <c r="Z1116" s="313"/>
      <c r="AA1116" s="313" t="s">
        <v>1030</v>
      </c>
    </row>
    <row r="1117" spans="1:27" ht="15" customHeight="1">
      <c r="A1117" s="313" t="s">
        <v>272</v>
      </c>
      <c r="B1117" s="313" t="s">
        <v>318</v>
      </c>
      <c r="C1117" s="313" t="s">
        <v>7</v>
      </c>
      <c r="D1117" s="313" t="s">
        <v>417</v>
      </c>
      <c r="E1117" s="313" t="s">
        <v>13</v>
      </c>
      <c r="F1117" s="313" t="s">
        <v>11</v>
      </c>
      <c r="G1117" s="313"/>
      <c r="H1117" s="313"/>
      <c r="I1117" s="313"/>
      <c r="J1117" s="313"/>
      <c r="K1117" s="313"/>
      <c r="L1117" s="313"/>
      <c r="M1117" s="313"/>
      <c r="N1117" s="313"/>
      <c r="O1117" s="313"/>
      <c r="P1117" s="313"/>
      <c r="Q1117" s="313"/>
      <c r="R1117" s="313">
        <v>7.41</v>
      </c>
      <c r="S1117" s="313">
        <v>0</v>
      </c>
      <c r="T1117" s="313">
        <v>22.2</v>
      </c>
      <c r="U1117" s="313"/>
      <c r="V1117" s="313"/>
      <c r="W1117" s="313"/>
      <c r="X1117" s="313">
        <v>0</v>
      </c>
      <c r="Y1117" s="313">
        <v>500000000</v>
      </c>
      <c r="Z1117" s="313"/>
      <c r="AA1117" s="313" t="s">
        <v>1030</v>
      </c>
    </row>
    <row r="1118" spans="1:27" ht="15" customHeight="1">
      <c r="A1118" s="313" t="s">
        <v>272</v>
      </c>
      <c r="B1118" s="313" t="s">
        <v>313</v>
      </c>
      <c r="C1118" s="313" t="s">
        <v>7</v>
      </c>
      <c r="D1118" s="313" t="s">
        <v>417</v>
      </c>
      <c r="E1118" s="313" t="s">
        <v>13</v>
      </c>
      <c r="F1118" s="313" t="s">
        <v>11</v>
      </c>
      <c r="G1118" s="313"/>
      <c r="H1118" s="313"/>
      <c r="I1118" s="313"/>
      <c r="J1118" s="313"/>
      <c r="K1118" s="313"/>
      <c r="L1118" s="313"/>
      <c r="M1118" s="313"/>
      <c r="N1118" s="313"/>
      <c r="O1118" s="313"/>
      <c r="P1118" s="313"/>
      <c r="Q1118" s="313"/>
      <c r="R1118" s="313">
        <v>20.3</v>
      </c>
      <c r="S1118" s="313">
        <v>0</v>
      </c>
      <c r="T1118" s="313">
        <v>37.1</v>
      </c>
      <c r="U1118" s="313"/>
      <c r="V1118" s="313"/>
      <c r="W1118" s="313"/>
      <c r="X1118" s="313">
        <v>0</v>
      </c>
      <c r="Y1118" s="313">
        <v>500000000</v>
      </c>
      <c r="Z1118" s="313"/>
      <c r="AA1118" s="313" t="s">
        <v>1030</v>
      </c>
    </row>
    <row r="1119" spans="1:27" ht="15" customHeight="1">
      <c r="A1119" s="313" t="s">
        <v>272</v>
      </c>
      <c r="B1119" s="313" t="s">
        <v>316</v>
      </c>
      <c r="C1119" s="313" t="s">
        <v>7</v>
      </c>
      <c r="D1119" s="313" t="s">
        <v>417</v>
      </c>
      <c r="E1119" s="313" t="s">
        <v>13</v>
      </c>
      <c r="F1119" s="313" t="s">
        <v>11</v>
      </c>
      <c r="G1119" s="313"/>
      <c r="H1119" s="313"/>
      <c r="I1119" s="313"/>
      <c r="J1119" s="313"/>
      <c r="K1119" s="313"/>
      <c r="L1119" s="313"/>
      <c r="M1119" s="313"/>
      <c r="N1119" s="313"/>
      <c r="O1119" s="313"/>
      <c r="P1119" s="313"/>
      <c r="Q1119" s="313"/>
      <c r="R1119" s="313">
        <v>7.91</v>
      </c>
      <c r="S1119" s="313">
        <v>0</v>
      </c>
      <c r="T1119" s="313">
        <v>22.2</v>
      </c>
      <c r="U1119" s="313"/>
      <c r="V1119" s="313"/>
      <c r="W1119" s="313"/>
      <c r="X1119" s="313">
        <v>0</v>
      </c>
      <c r="Y1119" s="313">
        <v>500000000</v>
      </c>
      <c r="Z1119" s="313"/>
      <c r="AA1119" s="313" t="s">
        <v>1030</v>
      </c>
    </row>
    <row r="1120" spans="1:27" ht="15" customHeight="1">
      <c r="A1120" s="313" t="s">
        <v>272</v>
      </c>
      <c r="B1120" s="313" t="s">
        <v>312</v>
      </c>
      <c r="C1120" s="313" t="s">
        <v>7</v>
      </c>
      <c r="D1120" s="313" t="s">
        <v>417</v>
      </c>
      <c r="E1120" s="313" t="s">
        <v>13</v>
      </c>
      <c r="F1120" s="313" t="s">
        <v>11</v>
      </c>
      <c r="G1120" s="313"/>
      <c r="H1120" s="313"/>
      <c r="I1120" s="313"/>
      <c r="J1120" s="313"/>
      <c r="K1120" s="313"/>
      <c r="L1120" s="313"/>
      <c r="M1120" s="313"/>
      <c r="N1120" s="313"/>
      <c r="O1120" s="313"/>
      <c r="P1120" s="313"/>
      <c r="Q1120" s="313"/>
      <c r="R1120" s="313">
        <v>20.3</v>
      </c>
      <c r="S1120" s="313">
        <v>0</v>
      </c>
      <c r="T1120" s="313">
        <v>37.1</v>
      </c>
      <c r="U1120" s="313"/>
      <c r="V1120" s="313"/>
      <c r="W1120" s="313"/>
      <c r="X1120" s="313">
        <v>0</v>
      </c>
      <c r="Y1120" s="313">
        <v>500000000</v>
      </c>
      <c r="Z1120" s="313"/>
      <c r="AA1120" s="313" t="s">
        <v>1030</v>
      </c>
    </row>
    <row r="1121" spans="1:27" ht="15" customHeight="1">
      <c r="A1121" s="313" t="s">
        <v>272</v>
      </c>
      <c r="B1121" s="313" t="s">
        <v>315</v>
      </c>
      <c r="C1121" s="313" t="s">
        <v>7</v>
      </c>
      <c r="D1121" s="313" t="s">
        <v>417</v>
      </c>
      <c r="E1121" s="313" t="s">
        <v>13</v>
      </c>
      <c r="F1121" s="313" t="s">
        <v>11</v>
      </c>
      <c r="G1121" s="313"/>
      <c r="H1121" s="313"/>
      <c r="I1121" s="313"/>
      <c r="J1121" s="313"/>
      <c r="K1121" s="313"/>
      <c r="L1121" s="313"/>
      <c r="M1121" s="313"/>
      <c r="N1121" s="313"/>
      <c r="O1121" s="313"/>
      <c r="P1121" s="313"/>
      <c r="Q1121" s="313"/>
      <c r="R1121" s="313">
        <v>12.4</v>
      </c>
      <c r="S1121" s="313">
        <v>0</v>
      </c>
      <c r="T1121" s="313">
        <v>37.1</v>
      </c>
      <c r="U1121" s="313"/>
      <c r="V1121" s="313"/>
      <c r="W1121" s="313"/>
      <c r="X1121" s="313">
        <v>0</v>
      </c>
      <c r="Y1121" s="313">
        <v>500000000</v>
      </c>
      <c r="Z1121" s="313"/>
      <c r="AA1121" s="313" t="s">
        <v>1030</v>
      </c>
    </row>
    <row r="1122" spans="1:27" ht="15" customHeight="1">
      <c r="A1122" s="313" t="s">
        <v>273</v>
      </c>
      <c r="B1122" s="313" t="s">
        <v>332</v>
      </c>
      <c r="C1122" s="313" t="s">
        <v>7</v>
      </c>
      <c r="D1122" s="313" t="s">
        <v>417</v>
      </c>
      <c r="E1122" s="313" t="s">
        <v>13</v>
      </c>
      <c r="F1122" s="313" t="s">
        <v>11</v>
      </c>
      <c r="G1122" s="313"/>
      <c r="H1122" s="313"/>
      <c r="I1122" s="313"/>
      <c r="J1122" s="313"/>
      <c r="K1122" s="313"/>
      <c r="L1122" s="313"/>
      <c r="M1122" s="313"/>
      <c r="N1122" s="313"/>
      <c r="O1122" s="313"/>
      <c r="P1122" s="313"/>
      <c r="Q1122" s="313"/>
      <c r="R1122" s="313">
        <v>8.3000000000000007</v>
      </c>
      <c r="S1122" s="313">
        <v>0</v>
      </c>
      <c r="T1122" s="313">
        <v>24.9</v>
      </c>
      <c r="U1122" s="313"/>
      <c r="V1122" s="313"/>
      <c r="W1122" s="313"/>
      <c r="X1122" s="313">
        <v>0</v>
      </c>
      <c r="Y1122" s="313">
        <v>500000000</v>
      </c>
      <c r="Z1122" s="313"/>
      <c r="AA1122" s="313" t="s">
        <v>1030</v>
      </c>
    </row>
    <row r="1123" spans="1:27" ht="15" customHeight="1">
      <c r="A1123" s="313" t="s">
        <v>273</v>
      </c>
      <c r="B1123" s="313" t="s">
        <v>314</v>
      </c>
      <c r="C1123" s="313" t="s">
        <v>7</v>
      </c>
      <c r="D1123" s="313" t="s">
        <v>417</v>
      </c>
      <c r="E1123" s="313" t="s">
        <v>13</v>
      </c>
      <c r="F1123" s="313" t="s">
        <v>11</v>
      </c>
      <c r="G1123" s="313"/>
      <c r="H1123" s="313"/>
      <c r="I1123" s="313"/>
      <c r="J1123" s="313"/>
      <c r="K1123" s="313"/>
      <c r="L1123" s="313"/>
      <c r="M1123" s="313"/>
      <c r="N1123" s="313"/>
      <c r="O1123" s="313"/>
      <c r="P1123" s="313"/>
      <c r="Q1123" s="313"/>
      <c r="R1123" s="313">
        <v>12.4</v>
      </c>
      <c r="S1123" s="313">
        <v>0</v>
      </c>
      <c r="T1123" s="313">
        <v>37.1</v>
      </c>
      <c r="U1123" s="313"/>
      <c r="V1123" s="313"/>
      <c r="W1123" s="313"/>
      <c r="X1123" s="313">
        <v>0</v>
      </c>
      <c r="Y1123" s="313">
        <v>500000000</v>
      </c>
      <c r="Z1123" s="313"/>
      <c r="AA1123" s="313" t="s">
        <v>1030</v>
      </c>
    </row>
    <row r="1124" spans="1:27" ht="15" customHeight="1">
      <c r="A1124" s="313" t="s">
        <v>273</v>
      </c>
      <c r="B1124" s="313" t="s">
        <v>317</v>
      </c>
      <c r="C1124" s="313" t="s">
        <v>7</v>
      </c>
      <c r="D1124" s="313" t="s">
        <v>417</v>
      </c>
      <c r="E1124" s="313" t="s">
        <v>13</v>
      </c>
      <c r="F1124" s="313" t="s">
        <v>11</v>
      </c>
      <c r="G1124" s="313"/>
      <c r="H1124" s="313"/>
      <c r="I1124" s="313"/>
      <c r="J1124" s="313"/>
      <c r="K1124" s="313"/>
      <c r="L1124" s="313"/>
      <c r="M1124" s="313"/>
      <c r="N1124" s="313"/>
      <c r="O1124" s="313"/>
      <c r="P1124" s="313"/>
      <c r="Q1124" s="313"/>
      <c r="R1124" s="313">
        <v>0.49</v>
      </c>
      <c r="S1124" s="313">
        <v>0</v>
      </c>
      <c r="T1124" s="313">
        <v>1.48</v>
      </c>
      <c r="U1124" s="313"/>
      <c r="V1124" s="313"/>
      <c r="W1124" s="313"/>
      <c r="X1124" s="313">
        <v>0</v>
      </c>
      <c r="Y1124" s="313">
        <v>500000000</v>
      </c>
      <c r="Z1124" s="313"/>
      <c r="AA1124" s="313" t="s">
        <v>1030</v>
      </c>
    </row>
    <row r="1125" spans="1:27" ht="15" customHeight="1">
      <c r="A1125" s="313" t="s">
        <v>273</v>
      </c>
      <c r="B1125" s="313" t="s">
        <v>318</v>
      </c>
      <c r="C1125" s="313" t="s">
        <v>7</v>
      </c>
      <c r="D1125" s="313" t="s">
        <v>417</v>
      </c>
      <c r="E1125" s="313" t="s">
        <v>13</v>
      </c>
      <c r="F1125" s="313" t="s">
        <v>11</v>
      </c>
      <c r="G1125" s="313"/>
      <c r="H1125" s="313"/>
      <c r="I1125" s="313"/>
      <c r="J1125" s="313"/>
      <c r="K1125" s="313"/>
      <c r="L1125" s="313"/>
      <c r="M1125" s="313"/>
      <c r="N1125" s="313"/>
      <c r="O1125" s="313"/>
      <c r="P1125" s="313"/>
      <c r="Q1125" s="313"/>
      <c r="R1125" s="313">
        <v>7.41</v>
      </c>
      <c r="S1125" s="313">
        <v>0</v>
      </c>
      <c r="T1125" s="313">
        <v>22.2</v>
      </c>
      <c r="U1125" s="313"/>
      <c r="V1125" s="313"/>
      <c r="W1125" s="313"/>
      <c r="X1125" s="313">
        <v>0</v>
      </c>
      <c r="Y1125" s="313">
        <v>500000000</v>
      </c>
      <c r="Z1125" s="313"/>
      <c r="AA1125" s="313" t="s">
        <v>1030</v>
      </c>
    </row>
    <row r="1126" spans="1:27" ht="15" customHeight="1">
      <c r="A1126" s="313" t="s">
        <v>273</v>
      </c>
      <c r="B1126" s="313" t="s">
        <v>313</v>
      </c>
      <c r="C1126" s="313" t="s">
        <v>7</v>
      </c>
      <c r="D1126" s="313" t="s">
        <v>417</v>
      </c>
      <c r="E1126" s="313" t="s">
        <v>13</v>
      </c>
      <c r="F1126" s="313" t="s">
        <v>11</v>
      </c>
      <c r="G1126" s="313"/>
      <c r="H1126" s="313"/>
      <c r="I1126" s="313"/>
      <c r="J1126" s="313"/>
      <c r="K1126" s="313"/>
      <c r="L1126" s="313"/>
      <c r="M1126" s="313"/>
      <c r="N1126" s="313"/>
      <c r="O1126" s="313"/>
      <c r="P1126" s="313"/>
      <c r="Q1126" s="313"/>
      <c r="R1126" s="313">
        <v>20.3</v>
      </c>
      <c r="S1126" s="313">
        <v>0</v>
      </c>
      <c r="T1126" s="313">
        <v>37.1</v>
      </c>
      <c r="U1126" s="313"/>
      <c r="V1126" s="313"/>
      <c r="W1126" s="313"/>
      <c r="X1126" s="313">
        <v>0</v>
      </c>
      <c r="Y1126" s="313">
        <v>500000000</v>
      </c>
      <c r="Z1126" s="313"/>
      <c r="AA1126" s="313" t="s">
        <v>1030</v>
      </c>
    </row>
    <row r="1127" spans="1:27" ht="15" customHeight="1">
      <c r="A1127" s="313" t="s">
        <v>273</v>
      </c>
      <c r="B1127" s="313" t="s">
        <v>316</v>
      </c>
      <c r="C1127" s="313" t="s">
        <v>7</v>
      </c>
      <c r="D1127" s="313" t="s">
        <v>417</v>
      </c>
      <c r="E1127" s="313" t="s">
        <v>13</v>
      </c>
      <c r="F1127" s="313" t="s">
        <v>11</v>
      </c>
      <c r="G1127" s="313"/>
      <c r="H1127" s="313"/>
      <c r="I1127" s="313"/>
      <c r="J1127" s="313"/>
      <c r="K1127" s="313"/>
      <c r="L1127" s="313"/>
      <c r="M1127" s="313"/>
      <c r="N1127" s="313"/>
      <c r="O1127" s="313"/>
      <c r="P1127" s="313"/>
      <c r="Q1127" s="313"/>
      <c r="R1127" s="313">
        <v>7.91</v>
      </c>
      <c r="S1127" s="313">
        <v>0</v>
      </c>
      <c r="T1127" s="313">
        <v>22.2</v>
      </c>
      <c r="U1127" s="313"/>
      <c r="V1127" s="313"/>
      <c r="W1127" s="313"/>
      <c r="X1127" s="313">
        <v>0</v>
      </c>
      <c r="Y1127" s="313">
        <v>500000000</v>
      </c>
      <c r="Z1127" s="313"/>
      <c r="AA1127" s="313" t="s">
        <v>1030</v>
      </c>
    </row>
    <row r="1128" spans="1:27" ht="15" customHeight="1">
      <c r="A1128" s="313" t="s">
        <v>273</v>
      </c>
      <c r="B1128" s="313" t="s">
        <v>312</v>
      </c>
      <c r="C1128" s="313" t="s">
        <v>7</v>
      </c>
      <c r="D1128" s="313" t="s">
        <v>417</v>
      </c>
      <c r="E1128" s="313" t="s">
        <v>13</v>
      </c>
      <c r="F1128" s="313" t="s">
        <v>11</v>
      </c>
      <c r="G1128" s="313"/>
      <c r="H1128" s="313"/>
      <c r="I1128" s="313"/>
      <c r="J1128" s="313"/>
      <c r="K1128" s="313"/>
      <c r="L1128" s="313"/>
      <c r="M1128" s="313"/>
      <c r="N1128" s="313"/>
      <c r="O1128" s="313"/>
      <c r="P1128" s="313"/>
      <c r="Q1128" s="313"/>
      <c r="R1128" s="313">
        <v>20.3</v>
      </c>
      <c r="S1128" s="313">
        <v>0</v>
      </c>
      <c r="T1128" s="313">
        <v>37.1</v>
      </c>
      <c r="U1128" s="313"/>
      <c r="V1128" s="313"/>
      <c r="W1128" s="313"/>
      <c r="X1128" s="313">
        <v>0</v>
      </c>
      <c r="Y1128" s="313">
        <v>500000000</v>
      </c>
      <c r="Z1128" s="313"/>
      <c r="AA1128" s="313" t="s">
        <v>1030</v>
      </c>
    </row>
    <row r="1129" spans="1:27" ht="15" customHeight="1">
      <c r="A1129" s="313" t="s">
        <v>273</v>
      </c>
      <c r="B1129" s="313" t="s">
        <v>315</v>
      </c>
      <c r="C1129" s="313" t="s">
        <v>7</v>
      </c>
      <c r="D1129" s="313" t="s">
        <v>417</v>
      </c>
      <c r="E1129" s="313" t="s">
        <v>13</v>
      </c>
      <c r="F1129" s="313" t="s">
        <v>11</v>
      </c>
      <c r="G1129" s="313"/>
      <c r="H1129" s="313"/>
      <c r="I1129" s="313"/>
      <c r="J1129" s="313"/>
      <c r="K1129" s="313"/>
      <c r="L1129" s="313"/>
      <c r="M1129" s="313"/>
      <c r="N1129" s="313"/>
      <c r="O1129" s="313"/>
      <c r="P1129" s="313"/>
      <c r="Q1129" s="313"/>
      <c r="R1129" s="313">
        <v>12.4</v>
      </c>
      <c r="S1129" s="313">
        <v>0</v>
      </c>
      <c r="T1129" s="313">
        <v>37.1</v>
      </c>
      <c r="U1129" s="313"/>
      <c r="V1129" s="313"/>
      <c r="W1129" s="313"/>
      <c r="X1129" s="313">
        <v>0</v>
      </c>
      <c r="Y1129" s="313">
        <v>500000000</v>
      </c>
      <c r="Z1129" s="313"/>
      <c r="AA1129" s="313" t="s">
        <v>1030</v>
      </c>
    </row>
    <row r="1130" spans="1:27" ht="15" customHeight="1">
      <c r="A1130" s="313" t="s">
        <v>274</v>
      </c>
      <c r="B1130" s="313" t="s">
        <v>332</v>
      </c>
      <c r="C1130" s="313" t="s">
        <v>7</v>
      </c>
      <c r="D1130" s="313" t="s">
        <v>417</v>
      </c>
      <c r="E1130" s="313" t="s">
        <v>13</v>
      </c>
      <c r="F1130" s="313" t="s">
        <v>11</v>
      </c>
      <c r="G1130" s="313"/>
      <c r="H1130" s="313"/>
      <c r="I1130" s="313"/>
      <c r="J1130" s="313"/>
      <c r="K1130" s="313"/>
      <c r="L1130" s="313"/>
      <c r="M1130" s="313"/>
      <c r="N1130" s="313"/>
      <c r="O1130" s="313"/>
      <c r="P1130" s="313"/>
      <c r="Q1130" s="313"/>
      <c r="R1130" s="313">
        <v>8.3000000000000007</v>
      </c>
      <c r="S1130" s="313">
        <v>0</v>
      </c>
      <c r="T1130" s="313">
        <v>24.9</v>
      </c>
      <c r="U1130" s="313"/>
      <c r="V1130" s="313"/>
      <c r="W1130" s="313"/>
      <c r="X1130" s="313">
        <v>0</v>
      </c>
      <c r="Y1130" s="313">
        <v>500000000</v>
      </c>
      <c r="Z1130" s="313"/>
      <c r="AA1130" s="313" t="s">
        <v>1030</v>
      </c>
    </row>
    <row r="1131" spans="1:27" ht="15" customHeight="1">
      <c r="A1131" s="313" t="s">
        <v>274</v>
      </c>
      <c r="B1131" s="313" t="s">
        <v>314</v>
      </c>
      <c r="C1131" s="313" t="s">
        <v>7</v>
      </c>
      <c r="D1131" s="313" t="s">
        <v>417</v>
      </c>
      <c r="E1131" s="313" t="s">
        <v>13</v>
      </c>
      <c r="F1131" s="313" t="s">
        <v>11</v>
      </c>
      <c r="G1131" s="313"/>
      <c r="H1131" s="313"/>
      <c r="I1131" s="313"/>
      <c r="J1131" s="313"/>
      <c r="K1131" s="313"/>
      <c r="L1131" s="313"/>
      <c r="M1131" s="313"/>
      <c r="N1131" s="313"/>
      <c r="O1131" s="313"/>
      <c r="P1131" s="313"/>
      <c r="Q1131" s="313"/>
      <c r="R1131" s="313">
        <v>12.4</v>
      </c>
      <c r="S1131" s="313">
        <v>0</v>
      </c>
      <c r="T1131" s="313">
        <v>37.1</v>
      </c>
      <c r="U1131" s="313"/>
      <c r="V1131" s="313"/>
      <c r="W1131" s="313"/>
      <c r="X1131" s="313">
        <v>0</v>
      </c>
      <c r="Y1131" s="313">
        <v>500000000</v>
      </c>
      <c r="Z1131" s="313"/>
      <c r="AA1131" s="313" t="s">
        <v>1030</v>
      </c>
    </row>
    <row r="1132" spans="1:27" ht="15" customHeight="1">
      <c r="A1132" s="313" t="s">
        <v>274</v>
      </c>
      <c r="B1132" s="313" t="s">
        <v>317</v>
      </c>
      <c r="C1132" s="313" t="s">
        <v>7</v>
      </c>
      <c r="D1132" s="313" t="s">
        <v>417</v>
      </c>
      <c r="E1132" s="313" t="s">
        <v>13</v>
      </c>
      <c r="F1132" s="313" t="s">
        <v>11</v>
      </c>
      <c r="G1132" s="313"/>
      <c r="H1132" s="313"/>
      <c r="I1132" s="313"/>
      <c r="J1132" s="313"/>
      <c r="K1132" s="313"/>
      <c r="L1132" s="313"/>
      <c r="M1132" s="313"/>
      <c r="N1132" s="313"/>
      <c r="O1132" s="313"/>
      <c r="P1132" s="313"/>
      <c r="Q1132" s="313"/>
      <c r="R1132" s="313">
        <v>0.49</v>
      </c>
      <c r="S1132" s="313">
        <v>0</v>
      </c>
      <c r="T1132" s="313">
        <v>1.48</v>
      </c>
      <c r="U1132" s="313"/>
      <c r="V1132" s="313"/>
      <c r="W1132" s="313"/>
      <c r="X1132" s="313">
        <v>0</v>
      </c>
      <c r="Y1132" s="313">
        <v>500000000</v>
      </c>
      <c r="Z1132" s="313"/>
      <c r="AA1132" s="313" t="s">
        <v>1030</v>
      </c>
    </row>
    <row r="1133" spans="1:27" ht="15" customHeight="1">
      <c r="A1133" s="313" t="s">
        <v>274</v>
      </c>
      <c r="B1133" s="313" t="s">
        <v>318</v>
      </c>
      <c r="C1133" s="313" t="s">
        <v>7</v>
      </c>
      <c r="D1133" s="313" t="s">
        <v>417</v>
      </c>
      <c r="E1133" s="313" t="s">
        <v>13</v>
      </c>
      <c r="F1133" s="313" t="s">
        <v>11</v>
      </c>
      <c r="G1133" s="313"/>
      <c r="H1133" s="313"/>
      <c r="I1133" s="313"/>
      <c r="J1133" s="313"/>
      <c r="K1133" s="313"/>
      <c r="L1133" s="313"/>
      <c r="M1133" s="313"/>
      <c r="N1133" s="313"/>
      <c r="O1133" s="313"/>
      <c r="P1133" s="313"/>
      <c r="Q1133" s="313"/>
      <c r="R1133" s="313">
        <v>7.41</v>
      </c>
      <c r="S1133" s="313">
        <v>0</v>
      </c>
      <c r="T1133" s="313">
        <v>22.2</v>
      </c>
      <c r="U1133" s="313"/>
      <c r="V1133" s="313"/>
      <c r="W1133" s="313"/>
      <c r="X1133" s="313">
        <v>0</v>
      </c>
      <c r="Y1133" s="313">
        <v>500000000</v>
      </c>
      <c r="Z1133" s="313"/>
      <c r="AA1133" s="313" t="s">
        <v>1030</v>
      </c>
    </row>
    <row r="1134" spans="1:27" ht="15" customHeight="1">
      <c r="A1134" s="313" t="s">
        <v>274</v>
      </c>
      <c r="B1134" s="313" t="s">
        <v>313</v>
      </c>
      <c r="C1134" s="313" t="s">
        <v>7</v>
      </c>
      <c r="D1134" s="313" t="s">
        <v>417</v>
      </c>
      <c r="E1134" s="313" t="s">
        <v>13</v>
      </c>
      <c r="F1134" s="313" t="s">
        <v>11</v>
      </c>
      <c r="G1134" s="313"/>
      <c r="H1134" s="313"/>
      <c r="I1134" s="313"/>
      <c r="J1134" s="313"/>
      <c r="K1134" s="313"/>
      <c r="L1134" s="313"/>
      <c r="M1134" s="313"/>
      <c r="N1134" s="313"/>
      <c r="O1134" s="313"/>
      <c r="P1134" s="313"/>
      <c r="Q1134" s="313"/>
      <c r="R1134" s="313">
        <v>20.3</v>
      </c>
      <c r="S1134" s="313">
        <v>0</v>
      </c>
      <c r="T1134" s="313">
        <v>37.1</v>
      </c>
      <c r="U1134" s="313"/>
      <c r="V1134" s="313"/>
      <c r="W1134" s="313"/>
      <c r="X1134" s="313">
        <v>0</v>
      </c>
      <c r="Y1134" s="313">
        <v>500000000</v>
      </c>
      <c r="Z1134" s="313"/>
      <c r="AA1134" s="313" t="s">
        <v>1030</v>
      </c>
    </row>
    <row r="1135" spans="1:27" ht="15" customHeight="1">
      <c r="A1135" s="313" t="s">
        <v>274</v>
      </c>
      <c r="B1135" s="313" t="s">
        <v>316</v>
      </c>
      <c r="C1135" s="313" t="s">
        <v>7</v>
      </c>
      <c r="D1135" s="313" t="s">
        <v>417</v>
      </c>
      <c r="E1135" s="313" t="s">
        <v>13</v>
      </c>
      <c r="F1135" s="313" t="s">
        <v>11</v>
      </c>
      <c r="G1135" s="313"/>
      <c r="H1135" s="313"/>
      <c r="I1135" s="313"/>
      <c r="J1135" s="313"/>
      <c r="K1135" s="313"/>
      <c r="L1135" s="313"/>
      <c r="M1135" s="313"/>
      <c r="N1135" s="313"/>
      <c r="O1135" s="313"/>
      <c r="P1135" s="313"/>
      <c r="Q1135" s="313"/>
      <c r="R1135" s="313">
        <v>7.91</v>
      </c>
      <c r="S1135" s="313">
        <v>0</v>
      </c>
      <c r="T1135" s="313">
        <v>22.2</v>
      </c>
      <c r="U1135" s="313"/>
      <c r="V1135" s="313"/>
      <c r="W1135" s="313"/>
      <c r="X1135" s="313">
        <v>0</v>
      </c>
      <c r="Y1135" s="313">
        <v>500000000</v>
      </c>
      <c r="Z1135" s="313"/>
      <c r="AA1135" s="313" t="s">
        <v>1030</v>
      </c>
    </row>
    <row r="1136" spans="1:27" ht="15" customHeight="1">
      <c r="A1136" s="313" t="s">
        <v>274</v>
      </c>
      <c r="B1136" s="313" t="s">
        <v>312</v>
      </c>
      <c r="C1136" s="313" t="s">
        <v>7</v>
      </c>
      <c r="D1136" s="313" t="s">
        <v>417</v>
      </c>
      <c r="E1136" s="313" t="s">
        <v>13</v>
      </c>
      <c r="F1136" s="313" t="s">
        <v>11</v>
      </c>
      <c r="G1136" s="313"/>
      <c r="H1136" s="313"/>
      <c r="I1136" s="313"/>
      <c r="J1136" s="313"/>
      <c r="K1136" s="313"/>
      <c r="L1136" s="313"/>
      <c r="M1136" s="313"/>
      <c r="N1136" s="313"/>
      <c r="O1136" s="313"/>
      <c r="P1136" s="313"/>
      <c r="Q1136" s="313"/>
      <c r="R1136" s="313">
        <v>20.3</v>
      </c>
      <c r="S1136" s="313">
        <v>0</v>
      </c>
      <c r="T1136" s="313">
        <v>37.1</v>
      </c>
      <c r="U1136" s="313"/>
      <c r="V1136" s="313"/>
      <c r="W1136" s="313"/>
      <c r="X1136" s="313">
        <v>0</v>
      </c>
      <c r="Y1136" s="313">
        <v>500000000</v>
      </c>
      <c r="Z1136" s="313"/>
      <c r="AA1136" s="313" t="s">
        <v>1030</v>
      </c>
    </row>
    <row r="1137" spans="1:27" ht="15" customHeight="1">
      <c r="A1137" s="313" t="s">
        <v>274</v>
      </c>
      <c r="B1137" s="313" t="s">
        <v>315</v>
      </c>
      <c r="C1137" s="313" t="s">
        <v>7</v>
      </c>
      <c r="D1137" s="313" t="s">
        <v>417</v>
      </c>
      <c r="E1137" s="313" t="s">
        <v>13</v>
      </c>
      <c r="F1137" s="313" t="s">
        <v>11</v>
      </c>
      <c r="G1137" s="313"/>
      <c r="H1137" s="313"/>
      <c r="I1137" s="313"/>
      <c r="J1137" s="313"/>
      <c r="K1137" s="313"/>
      <c r="L1137" s="313"/>
      <c r="M1137" s="313"/>
      <c r="N1137" s="313"/>
      <c r="O1137" s="313"/>
      <c r="P1137" s="313"/>
      <c r="Q1137" s="313"/>
      <c r="R1137" s="313">
        <v>12.4</v>
      </c>
      <c r="S1137" s="313">
        <v>0</v>
      </c>
      <c r="T1137" s="313">
        <v>37.1</v>
      </c>
      <c r="U1137" s="313"/>
      <c r="V1137" s="313"/>
      <c r="W1137" s="313"/>
      <c r="X1137" s="313">
        <v>0</v>
      </c>
      <c r="Y1137" s="313">
        <v>500000000</v>
      </c>
      <c r="Z1137" s="313"/>
      <c r="AA1137" s="313" t="s">
        <v>1030</v>
      </c>
    </row>
    <row r="1138" spans="1:27" ht="15" customHeight="1">
      <c r="A1138" s="313" t="s">
        <v>275</v>
      </c>
      <c r="B1138" s="313" t="s">
        <v>332</v>
      </c>
      <c r="C1138" s="313" t="s">
        <v>7</v>
      </c>
      <c r="D1138" s="313" t="s">
        <v>417</v>
      </c>
      <c r="E1138" s="313" t="s">
        <v>13</v>
      </c>
      <c r="F1138" s="313" t="s">
        <v>11</v>
      </c>
      <c r="G1138" s="313"/>
      <c r="H1138" s="313"/>
      <c r="I1138" s="313"/>
      <c r="J1138" s="313"/>
      <c r="K1138" s="313"/>
      <c r="L1138" s="313"/>
      <c r="M1138" s="313"/>
      <c r="N1138" s="313"/>
      <c r="O1138" s="313"/>
      <c r="P1138" s="313"/>
      <c r="Q1138" s="313"/>
      <c r="R1138" s="313">
        <v>8.3000000000000007</v>
      </c>
      <c r="S1138" s="313">
        <v>0</v>
      </c>
      <c r="T1138" s="313">
        <v>24.9</v>
      </c>
      <c r="U1138" s="313"/>
      <c r="V1138" s="313"/>
      <c r="W1138" s="313"/>
      <c r="X1138" s="313">
        <v>0</v>
      </c>
      <c r="Y1138" s="313">
        <v>500000000</v>
      </c>
      <c r="Z1138" s="313"/>
      <c r="AA1138" s="313" t="s">
        <v>1030</v>
      </c>
    </row>
    <row r="1139" spans="1:27" ht="15" customHeight="1">
      <c r="A1139" s="313" t="s">
        <v>275</v>
      </c>
      <c r="B1139" s="313" t="s">
        <v>314</v>
      </c>
      <c r="C1139" s="313" t="s">
        <v>7</v>
      </c>
      <c r="D1139" s="313" t="s">
        <v>417</v>
      </c>
      <c r="E1139" s="313" t="s">
        <v>13</v>
      </c>
      <c r="F1139" s="313" t="s">
        <v>11</v>
      </c>
      <c r="G1139" s="313"/>
      <c r="H1139" s="313"/>
      <c r="I1139" s="313"/>
      <c r="J1139" s="313"/>
      <c r="K1139" s="313"/>
      <c r="L1139" s="313"/>
      <c r="M1139" s="313"/>
      <c r="N1139" s="313"/>
      <c r="O1139" s="313"/>
      <c r="P1139" s="313"/>
      <c r="Q1139" s="313"/>
      <c r="R1139" s="313">
        <v>12.4</v>
      </c>
      <c r="S1139" s="313">
        <v>0</v>
      </c>
      <c r="T1139" s="313">
        <v>37.1</v>
      </c>
      <c r="U1139" s="313"/>
      <c r="V1139" s="313"/>
      <c r="W1139" s="313"/>
      <c r="X1139" s="313">
        <v>0</v>
      </c>
      <c r="Y1139" s="313">
        <v>500000000</v>
      </c>
      <c r="Z1139" s="313"/>
      <c r="AA1139" s="313" t="s">
        <v>1030</v>
      </c>
    </row>
    <row r="1140" spans="1:27" ht="15" customHeight="1">
      <c r="A1140" s="313" t="s">
        <v>275</v>
      </c>
      <c r="B1140" s="313" t="s">
        <v>317</v>
      </c>
      <c r="C1140" s="313" t="s">
        <v>7</v>
      </c>
      <c r="D1140" s="313" t="s">
        <v>417</v>
      </c>
      <c r="E1140" s="313" t="s">
        <v>13</v>
      </c>
      <c r="F1140" s="313" t="s">
        <v>11</v>
      </c>
      <c r="G1140" s="313"/>
      <c r="H1140" s="313"/>
      <c r="I1140" s="313"/>
      <c r="J1140" s="313"/>
      <c r="K1140" s="313"/>
      <c r="L1140" s="313"/>
      <c r="M1140" s="313"/>
      <c r="N1140" s="313"/>
      <c r="O1140" s="313"/>
      <c r="P1140" s="313"/>
      <c r="Q1140" s="313"/>
      <c r="R1140" s="313">
        <v>0.49</v>
      </c>
      <c r="S1140" s="313">
        <v>0</v>
      </c>
      <c r="T1140" s="313">
        <v>1.48</v>
      </c>
      <c r="U1140" s="313"/>
      <c r="V1140" s="313"/>
      <c r="W1140" s="313"/>
      <c r="X1140" s="313">
        <v>0</v>
      </c>
      <c r="Y1140" s="313">
        <v>500000000</v>
      </c>
      <c r="Z1140" s="313"/>
      <c r="AA1140" s="313" t="s">
        <v>1030</v>
      </c>
    </row>
    <row r="1141" spans="1:27" ht="15" customHeight="1">
      <c r="A1141" s="313" t="s">
        <v>275</v>
      </c>
      <c r="B1141" s="313" t="s">
        <v>318</v>
      </c>
      <c r="C1141" s="313" t="s">
        <v>7</v>
      </c>
      <c r="D1141" s="313" t="s">
        <v>417</v>
      </c>
      <c r="E1141" s="313" t="s">
        <v>13</v>
      </c>
      <c r="F1141" s="313" t="s">
        <v>11</v>
      </c>
      <c r="G1141" s="313"/>
      <c r="H1141" s="313"/>
      <c r="I1141" s="313"/>
      <c r="J1141" s="313"/>
      <c r="K1141" s="313"/>
      <c r="L1141" s="313"/>
      <c r="M1141" s="313"/>
      <c r="N1141" s="313"/>
      <c r="O1141" s="313"/>
      <c r="P1141" s="313"/>
      <c r="Q1141" s="313"/>
      <c r="R1141" s="313">
        <v>7.41</v>
      </c>
      <c r="S1141" s="313">
        <v>0</v>
      </c>
      <c r="T1141" s="313">
        <v>22.2</v>
      </c>
      <c r="U1141" s="313"/>
      <c r="V1141" s="313"/>
      <c r="W1141" s="313"/>
      <c r="X1141" s="313">
        <v>0</v>
      </c>
      <c r="Y1141" s="313">
        <v>500000000</v>
      </c>
      <c r="Z1141" s="313"/>
      <c r="AA1141" s="313" t="s">
        <v>1030</v>
      </c>
    </row>
    <row r="1142" spans="1:27" ht="15" customHeight="1">
      <c r="A1142" s="313" t="s">
        <v>275</v>
      </c>
      <c r="B1142" s="313" t="s">
        <v>313</v>
      </c>
      <c r="C1142" s="313" t="s">
        <v>7</v>
      </c>
      <c r="D1142" s="313" t="s">
        <v>417</v>
      </c>
      <c r="E1142" s="313" t="s">
        <v>13</v>
      </c>
      <c r="F1142" s="313" t="s">
        <v>11</v>
      </c>
      <c r="G1142" s="313"/>
      <c r="H1142" s="313"/>
      <c r="I1142" s="313"/>
      <c r="J1142" s="313"/>
      <c r="K1142" s="313"/>
      <c r="L1142" s="313"/>
      <c r="M1142" s="313"/>
      <c r="N1142" s="313"/>
      <c r="O1142" s="313"/>
      <c r="P1142" s="313"/>
      <c r="Q1142" s="313"/>
      <c r="R1142" s="313">
        <v>20.3</v>
      </c>
      <c r="S1142" s="313">
        <v>0</v>
      </c>
      <c r="T1142" s="313">
        <v>37.1</v>
      </c>
      <c r="U1142" s="313"/>
      <c r="V1142" s="313"/>
      <c r="W1142" s="313"/>
      <c r="X1142" s="313">
        <v>0</v>
      </c>
      <c r="Y1142" s="313">
        <v>500000000</v>
      </c>
      <c r="Z1142" s="313"/>
      <c r="AA1142" s="313" t="s">
        <v>1030</v>
      </c>
    </row>
    <row r="1143" spans="1:27" ht="15" customHeight="1">
      <c r="A1143" s="313" t="s">
        <v>275</v>
      </c>
      <c r="B1143" s="313" t="s">
        <v>316</v>
      </c>
      <c r="C1143" s="313" t="s">
        <v>7</v>
      </c>
      <c r="D1143" s="313" t="s">
        <v>417</v>
      </c>
      <c r="E1143" s="313" t="s">
        <v>13</v>
      </c>
      <c r="F1143" s="313" t="s">
        <v>11</v>
      </c>
      <c r="G1143" s="313"/>
      <c r="H1143" s="313"/>
      <c r="I1143" s="313"/>
      <c r="J1143" s="313"/>
      <c r="K1143" s="313"/>
      <c r="L1143" s="313"/>
      <c r="M1143" s="313"/>
      <c r="N1143" s="313"/>
      <c r="O1143" s="313"/>
      <c r="P1143" s="313"/>
      <c r="Q1143" s="313"/>
      <c r="R1143" s="313">
        <v>7.91</v>
      </c>
      <c r="S1143" s="313">
        <v>0</v>
      </c>
      <c r="T1143" s="313">
        <v>22.2</v>
      </c>
      <c r="U1143" s="313"/>
      <c r="V1143" s="313"/>
      <c r="W1143" s="313"/>
      <c r="X1143" s="313">
        <v>0</v>
      </c>
      <c r="Y1143" s="313">
        <v>500000000</v>
      </c>
      <c r="Z1143" s="313"/>
      <c r="AA1143" s="313" t="s">
        <v>1030</v>
      </c>
    </row>
    <row r="1144" spans="1:27" ht="15" customHeight="1">
      <c r="A1144" s="313" t="s">
        <v>275</v>
      </c>
      <c r="B1144" s="313" t="s">
        <v>312</v>
      </c>
      <c r="C1144" s="313" t="s">
        <v>7</v>
      </c>
      <c r="D1144" s="313" t="s">
        <v>417</v>
      </c>
      <c r="E1144" s="313" t="s">
        <v>13</v>
      </c>
      <c r="F1144" s="313" t="s">
        <v>11</v>
      </c>
      <c r="G1144" s="313"/>
      <c r="H1144" s="313"/>
      <c r="I1144" s="313"/>
      <c r="J1144" s="313"/>
      <c r="K1144" s="313"/>
      <c r="L1144" s="313"/>
      <c r="M1144" s="313"/>
      <c r="N1144" s="313"/>
      <c r="O1144" s="313"/>
      <c r="P1144" s="313"/>
      <c r="Q1144" s="313"/>
      <c r="R1144" s="313">
        <v>20.3</v>
      </c>
      <c r="S1144" s="313">
        <v>0</v>
      </c>
      <c r="T1144" s="313">
        <v>37.1</v>
      </c>
      <c r="U1144" s="313"/>
      <c r="V1144" s="313"/>
      <c r="W1144" s="313"/>
      <c r="X1144" s="313">
        <v>0</v>
      </c>
      <c r="Y1144" s="313">
        <v>500000000</v>
      </c>
      <c r="Z1144" s="313"/>
      <c r="AA1144" s="313" t="s">
        <v>1030</v>
      </c>
    </row>
    <row r="1145" spans="1:27" ht="15" customHeight="1">
      <c r="A1145" s="313" t="s">
        <v>275</v>
      </c>
      <c r="B1145" s="313" t="s">
        <v>315</v>
      </c>
      <c r="C1145" s="313" t="s">
        <v>7</v>
      </c>
      <c r="D1145" s="313" t="s">
        <v>417</v>
      </c>
      <c r="E1145" s="313" t="s">
        <v>13</v>
      </c>
      <c r="F1145" s="313" t="s">
        <v>11</v>
      </c>
      <c r="G1145" s="313"/>
      <c r="H1145" s="313"/>
      <c r="I1145" s="313"/>
      <c r="J1145" s="313"/>
      <c r="K1145" s="313"/>
      <c r="L1145" s="313"/>
      <c r="M1145" s="313"/>
      <c r="N1145" s="313"/>
      <c r="O1145" s="313"/>
      <c r="P1145" s="313"/>
      <c r="Q1145" s="313"/>
      <c r="R1145" s="313">
        <v>12.4</v>
      </c>
      <c r="S1145" s="313">
        <v>0</v>
      </c>
      <c r="T1145" s="313">
        <v>37.1</v>
      </c>
      <c r="U1145" s="313"/>
      <c r="V1145" s="313"/>
      <c r="W1145" s="313"/>
      <c r="X1145" s="313">
        <v>0</v>
      </c>
      <c r="Y1145" s="313">
        <v>500000000</v>
      </c>
      <c r="Z1145" s="313"/>
      <c r="AA1145" s="313" t="s">
        <v>1030</v>
      </c>
    </row>
    <row r="1146" spans="1:27" ht="15" customHeight="1">
      <c r="A1146" s="313" t="s">
        <v>276</v>
      </c>
      <c r="B1146" s="313" t="s">
        <v>332</v>
      </c>
      <c r="C1146" s="313" t="s">
        <v>7</v>
      </c>
      <c r="D1146" s="313" t="s">
        <v>417</v>
      </c>
      <c r="E1146" s="313" t="s">
        <v>13</v>
      </c>
      <c r="F1146" s="313" t="s">
        <v>11</v>
      </c>
      <c r="G1146" s="313"/>
      <c r="H1146" s="313"/>
      <c r="I1146" s="313"/>
      <c r="J1146" s="313"/>
      <c r="K1146" s="313"/>
      <c r="L1146" s="313"/>
      <c r="M1146" s="313"/>
      <c r="N1146" s="313"/>
      <c r="O1146" s="313"/>
      <c r="P1146" s="313"/>
      <c r="Q1146" s="313"/>
      <c r="R1146" s="313">
        <v>8.3000000000000007</v>
      </c>
      <c r="S1146" s="313">
        <v>0</v>
      </c>
      <c r="T1146" s="313">
        <v>24.9</v>
      </c>
      <c r="U1146" s="313"/>
      <c r="V1146" s="313"/>
      <c r="W1146" s="313"/>
      <c r="X1146" s="313">
        <v>0</v>
      </c>
      <c r="Y1146" s="313">
        <v>500000000</v>
      </c>
      <c r="Z1146" s="313"/>
      <c r="AA1146" s="313" t="s">
        <v>1030</v>
      </c>
    </row>
    <row r="1147" spans="1:27" ht="15" customHeight="1">
      <c r="A1147" s="313" t="s">
        <v>276</v>
      </c>
      <c r="B1147" s="313" t="s">
        <v>314</v>
      </c>
      <c r="C1147" s="313" t="s">
        <v>7</v>
      </c>
      <c r="D1147" s="313" t="s">
        <v>417</v>
      </c>
      <c r="E1147" s="313" t="s">
        <v>13</v>
      </c>
      <c r="F1147" s="313" t="s">
        <v>11</v>
      </c>
      <c r="G1147" s="313"/>
      <c r="H1147" s="313"/>
      <c r="I1147" s="313"/>
      <c r="J1147" s="313"/>
      <c r="K1147" s="313"/>
      <c r="L1147" s="313"/>
      <c r="M1147" s="313"/>
      <c r="N1147" s="313"/>
      <c r="O1147" s="313"/>
      <c r="P1147" s="313"/>
      <c r="Q1147" s="313"/>
      <c r="R1147" s="313">
        <v>12.4</v>
      </c>
      <c r="S1147" s="313">
        <v>0</v>
      </c>
      <c r="T1147" s="313">
        <v>37.1</v>
      </c>
      <c r="U1147" s="313"/>
      <c r="V1147" s="313"/>
      <c r="W1147" s="313"/>
      <c r="X1147" s="313">
        <v>0</v>
      </c>
      <c r="Y1147" s="313">
        <v>500000000</v>
      </c>
      <c r="Z1147" s="313"/>
      <c r="AA1147" s="313" t="s">
        <v>1030</v>
      </c>
    </row>
    <row r="1148" spans="1:27" ht="15" customHeight="1">
      <c r="A1148" s="313" t="s">
        <v>276</v>
      </c>
      <c r="B1148" s="313" t="s">
        <v>317</v>
      </c>
      <c r="C1148" s="313" t="s">
        <v>7</v>
      </c>
      <c r="D1148" s="313" t="s">
        <v>417</v>
      </c>
      <c r="E1148" s="313" t="s">
        <v>13</v>
      </c>
      <c r="F1148" s="313" t="s">
        <v>11</v>
      </c>
      <c r="G1148" s="313"/>
      <c r="H1148" s="313"/>
      <c r="I1148" s="313"/>
      <c r="J1148" s="313"/>
      <c r="K1148" s="313"/>
      <c r="L1148" s="313"/>
      <c r="M1148" s="313"/>
      <c r="N1148" s="313"/>
      <c r="O1148" s="313"/>
      <c r="P1148" s="313"/>
      <c r="Q1148" s="313"/>
      <c r="R1148" s="313">
        <v>0.49</v>
      </c>
      <c r="S1148" s="313">
        <v>0</v>
      </c>
      <c r="T1148" s="313">
        <v>1.48</v>
      </c>
      <c r="U1148" s="313"/>
      <c r="V1148" s="313"/>
      <c r="W1148" s="313"/>
      <c r="X1148" s="313">
        <v>0</v>
      </c>
      <c r="Y1148" s="313">
        <v>500000000</v>
      </c>
      <c r="Z1148" s="313"/>
      <c r="AA1148" s="313" t="s">
        <v>1030</v>
      </c>
    </row>
    <row r="1149" spans="1:27" ht="15" customHeight="1">
      <c r="A1149" s="313" t="s">
        <v>276</v>
      </c>
      <c r="B1149" s="313" t="s">
        <v>318</v>
      </c>
      <c r="C1149" s="313" t="s">
        <v>7</v>
      </c>
      <c r="D1149" s="313" t="s">
        <v>417</v>
      </c>
      <c r="E1149" s="313" t="s">
        <v>13</v>
      </c>
      <c r="F1149" s="313" t="s">
        <v>11</v>
      </c>
      <c r="G1149" s="313"/>
      <c r="H1149" s="313"/>
      <c r="I1149" s="313"/>
      <c r="J1149" s="313"/>
      <c r="K1149" s="313"/>
      <c r="L1149" s="313"/>
      <c r="M1149" s="313"/>
      <c r="N1149" s="313"/>
      <c r="O1149" s="313"/>
      <c r="P1149" s="313"/>
      <c r="Q1149" s="313"/>
      <c r="R1149" s="313">
        <v>7.41</v>
      </c>
      <c r="S1149" s="313">
        <v>0</v>
      </c>
      <c r="T1149" s="313">
        <v>22.2</v>
      </c>
      <c r="U1149" s="313"/>
      <c r="V1149" s="313"/>
      <c r="W1149" s="313"/>
      <c r="X1149" s="313">
        <v>0</v>
      </c>
      <c r="Y1149" s="313">
        <v>500000000</v>
      </c>
      <c r="Z1149" s="313"/>
      <c r="AA1149" s="313" t="s">
        <v>1030</v>
      </c>
    </row>
    <row r="1150" spans="1:27" ht="15" customHeight="1">
      <c r="A1150" s="313" t="s">
        <v>276</v>
      </c>
      <c r="B1150" s="313" t="s">
        <v>313</v>
      </c>
      <c r="C1150" s="313" t="s">
        <v>7</v>
      </c>
      <c r="D1150" s="313" t="s">
        <v>417</v>
      </c>
      <c r="E1150" s="313" t="s">
        <v>13</v>
      </c>
      <c r="F1150" s="313" t="s">
        <v>11</v>
      </c>
      <c r="G1150" s="313"/>
      <c r="H1150" s="313"/>
      <c r="I1150" s="313"/>
      <c r="J1150" s="313"/>
      <c r="K1150" s="313"/>
      <c r="L1150" s="313"/>
      <c r="M1150" s="313"/>
      <c r="N1150" s="313"/>
      <c r="O1150" s="313"/>
      <c r="P1150" s="313"/>
      <c r="Q1150" s="313"/>
      <c r="R1150" s="313">
        <v>20.3</v>
      </c>
      <c r="S1150" s="313">
        <v>0</v>
      </c>
      <c r="T1150" s="313">
        <v>37.1</v>
      </c>
      <c r="U1150" s="313"/>
      <c r="V1150" s="313"/>
      <c r="W1150" s="313"/>
      <c r="X1150" s="313">
        <v>0</v>
      </c>
      <c r="Y1150" s="313">
        <v>500000000</v>
      </c>
      <c r="Z1150" s="313"/>
      <c r="AA1150" s="313" t="s">
        <v>1030</v>
      </c>
    </row>
    <row r="1151" spans="1:27" ht="15" customHeight="1">
      <c r="A1151" s="313" t="s">
        <v>276</v>
      </c>
      <c r="B1151" s="313" t="s">
        <v>316</v>
      </c>
      <c r="C1151" s="313" t="s">
        <v>7</v>
      </c>
      <c r="D1151" s="313" t="s">
        <v>417</v>
      </c>
      <c r="E1151" s="313" t="s">
        <v>13</v>
      </c>
      <c r="F1151" s="313" t="s">
        <v>11</v>
      </c>
      <c r="G1151" s="313"/>
      <c r="H1151" s="313"/>
      <c r="I1151" s="313"/>
      <c r="J1151" s="313"/>
      <c r="K1151" s="313"/>
      <c r="L1151" s="313"/>
      <c r="M1151" s="313"/>
      <c r="N1151" s="313"/>
      <c r="O1151" s="313"/>
      <c r="P1151" s="313"/>
      <c r="Q1151" s="313"/>
      <c r="R1151" s="313">
        <v>7.91</v>
      </c>
      <c r="S1151" s="313">
        <v>0</v>
      </c>
      <c r="T1151" s="313">
        <v>22.2</v>
      </c>
      <c r="U1151" s="313"/>
      <c r="V1151" s="313"/>
      <c r="W1151" s="313"/>
      <c r="X1151" s="313">
        <v>0</v>
      </c>
      <c r="Y1151" s="313">
        <v>500000000</v>
      </c>
      <c r="Z1151" s="313"/>
      <c r="AA1151" s="313" t="s">
        <v>1030</v>
      </c>
    </row>
    <row r="1152" spans="1:27" ht="15" customHeight="1">
      <c r="A1152" s="313" t="s">
        <v>276</v>
      </c>
      <c r="B1152" s="313" t="s">
        <v>312</v>
      </c>
      <c r="C1152" s="313" t="s">
        <v>7</v>
      </c>
      <c r="D1152" s="313" t="s">
        <v>417</v>
      </c>
      <c r="E1152" s="313" t="s">
        <v>13</v>
      </c>
      <c r="F1152" s="313" t="s">
        <v>11</v>
      </c>
      <c r="G1152" s="313"/>
      <c r="H1152" s="313"/>
      <c r="I1152" s="313"/>
      <c r="J1152" s="313"/>
      <c r="K1152" s="313"/>
      <c r="L1152" s="313"/>
      <c r="M1152" s="313"/>
      <c r="N1152" s="313"/>
      <c r="O1152" s="313"/>
      <c r="P1152" s="313"/>
      <c r="Q1152" s="313"/>
      <c r="R1152" s="313">
        <v>20.3</v>
      </c>
      <c r="S1152" s="313">
        <v>0</v>
      </c>
      <c r="T1152" s="313">
        <v>37.1</v>
      </c>
      <c r="U1152" s="313"/>
      <c r="V1152" s="313"/>
      <c r="W1152" s="313"/>
      <c r="X1152" s="313">
        <v>0</v>
      </c>
      <c r="Y1152" s="313">
        <v>500000000</v>
      </c>
      <c r="Z1152" s="313"/>
      <c r="AA1152" s="313" t="s">
        <v>1030</v>
      </c>
    </row>
    <row r="1153" spans="1:27" ht="15" customHeight="1">
      <c r="A1153" s="313" t="s">
        <v>276</v>
      </c>
      <c r="B1153" s="313" t="s">
        <v>315</v>
      </c>
      <c r="C1153" s="313" t="s">
        <v>7</v>
      </c>
      <c r="D1153" s="313" t="s">
        <v>417</v>
      </c>
      <c r="E1153" s="313" t="s">
        <v>13</v>
      </c>
      <c r="F1153" s="313" t="s">
        <v>11</v>
      </c>
      <c r="G1153" s="313"/>
      <c r="H1153" s="313"/>
      <c r="I1153" s="313"/>
      <c r="J1153" s="313"/>
      <c r="K1153" s="313"/>
      <c r="L1153" s="313"/>
      <c r="M1153" s="313"/>
      <c r="N1153" s="313"/>
      <c r="O1153" s="313"/>
      <c r="P1153" s="313"/>
      <c r="Q1153" s="313"/>
      <c r="R1153" s="313">
        <v>12.4</v>
      </c>
      <c r="S1153" s="313">
        <v>0</v>
      </c>
      <c r="T1153" s="313">
        <v>37.1</v>
      </c>
      <c r="U1153" s="313"/>
      <c r="V1153" s="313"/>
      <c r="W1153" s="313"/>
      <c r="X1153" s="313">
        <v>0</v>
      </c>
      <c r="Y1153" s="313">
        <v>500000000</v>
      </c>
      <c r="Z1153" s="313"/>
      <c r="AA1153" s="313" t="s">
        <v>1030</v>
      </c>
    </row>
    <row r="1154" spans="1:27" ht="15" customHeight="1">
      <c r="A1154" s="313" t="s">
        <v>277</v>
      </c>
      <c r="B1154" s="313" t="s">
        <v>332</v>
      </c>
      <c r="C1154" s="313" t="s">
        <v>7</v>
      </c>
      <c r="D1154" s="313" t="s">
        <v>417</v>
      </c>
      <c r="E1154" s="313" t="s">
        <v>13</v>
      </c>
      <c r="F1154" s="313" t="s">
        <v>11</v>
      </c>
      <c r="G1154" s="313"/>
      <c r="H1154" s="313"/>
      <c r="I1154" s="313"/>
      <c r="J1154" s="313"/>
      <c r="K1154" s="313"/>
      <c r="L1154" s="313"/>
      <c r="M1154" s="313"/>
      <c r="N1154" s="313"/>
      <c r="O1154" s="313"/>
      <c r="P1154" s="313"/>
      <c r="Q1154" s="313"/>
      <c r="R1154" s="313">
        <v>12.2</v>
      </c>
      <c r="S1154" s="313"/>
      <c r="T1154" s="313"/>
      <c r="U1154" s="313"/>
      <c r="V1154" s="313"/>
      <c r="W1154" s="313"/>
      <c r="X1154" s="313">
        <v>0</v>
      </c>
      <c r="Y1154" s="313">
        <v>500000000</v>
      </c>
      <c r="Z1154" s="313"/>
      <c r="AA1154" s="313" t="s">
        <v>1029</v>
      </c>
    </row>
    <row r="1155" spans="1:27" ht="15" customHeight="1">
      <c r="A1155" s="313" t="s">
        <v>277</v>
      </c>
      <c r="B1155" s="313" t="s">
        <v>314</v>
      </c>
      <c r="C1155" s="313" t="s">
        <v>7</v>
      </c>
      <c r="D1155" s="313" t="s">
        <v>417</v>
      </c>
      <c r="E1155" s="313" t="s">
        <v>13</v>
      </c>
      <c r="F1155" s="313" t="s">
        <v>11</v>
      </c>
      <c r="G1155" s="313"/>
      <c r="H1155" s="313"/>
      <c r="I1155" s="313"/>
      <c r="J1155" s="313"/>
      <c r="K1155" s="313"/>
      <c r="L1155" s="313"/>
      <c r="M1155" s="313"/>
      <c r="N1155" s="313"/>
      <c r="O1155" s="313"/>
      <c r="P1155" s="313"/>
      <c r="Q1155" s="313"/>
      <c r="R1155" s="313">
        <v>103</v>
      </c>
      <c r="S1155" s="313"/>
      <c r="T1155" s="313"/>
      <c r="U1155" s="313"/>
      <c r="V1155" s="313"/>
      <c r="W1155" s="313"/>
      <c r="X1155" s="313">
        <v>0</v>
      </c>
      <c r="Y1155" s="313">
        <v>500000000</v>
      </c>
      <c r="Z1155" s="313"/>
      <c r="AA1155" s="313" t="s">
        <v>1029</v>
      </c>
    </row>
    <row r="1156" spans="1:27" ht="15" customHeight="1">
      <c r="A1156" s="313" t="s">
        <v>277</v>
      </c>
      <c r="B1156" s="313" t="s">
        <v>317</v>
      </c>
      <c r="C1156" s="313" t="s">
        <v>7</v>
      </c>
      <c r="D1156" s="313" t="s">
        <v>417</v>
      </c>
      <c r="E1156" s="313" t="s">
        <v>13</v>
      </c>
      <c r="F1156" s="313" t="s">
        <v>11</v>
      </c>
      <c r="G1156" s="313"/>
      <c r="H1156" s="313"/>
      <c r="I1156" s="313"/>
      <c r="J1156" s="313"/>
      <c r="K1156" s="313"/>
      <c r="L1156" s="313"/>
      <c r="M1156" s="313"/>
      <c r="N1156" s="313"/>
      <c r="O1156" s="313"/>
      <c r="P1156" s="313"/>
      <c r="Q1156" s="313"/>
      <c r="R1156" s="313">
        <v>25.2</v>
      </c>
      <c r="S1156" s="313"/>
      <c r="T1156" s="313"/>
      <c r="U1156" s="313"/>
      <c r="V1156" s="313"/>
      <c r="W1156" s="313"/>
      <c r="X1156" s="313">
        <v>0</v>
      </c>
      <c r="Y1156" s="313">
        <v>500000000</v>
      </c>
      <c r="Z1156" s="313"/>
      <c r="AA1156" s="313" t="s">
        <v>1029</v>
      </c>
    </row>
    <row r="1157" spans="1:27" ht="15" customHeight="1">
      <c r="A1157" s="313" t="s">
        <v>277</v>
      </c>
      <c r="B1157" s="313" t="s">
        <v>318</v>
      </c>
      <c r="C1157" s="313" t="s">
        <v>7</v>
      </c>
      <c r="D1157" s="313" t="s">
        <v>417</v>
      </c>
      <c r="E1157" s="313" t="s">
        <v>13</v>
      </c>
      <c r="F1157" s="313" t="s">
        <v>11</v>
      </c>
      <c r="G1157" s="313"/>
      <c r="H1157" s="313"/>
      <c r="I1157" s="313"/>
      <c r="J1157" s="313"/>
      <c r="K1157" s="313"/>
      <c r="L1157" s="313"/>
      <c r="M1157" s="313"/>
      <c r="N1157" s="313"/>
      <c r="O1157" s="313"/>
      <c r="P1157" s="313"/>
      <c r="Q1157" s="313"/>
      <c r="R1157" s="313">
        <v>44.6</v>
      </c>
      <c r="S1157" s="313"/>
      <c r="T1157" s="313"/>
      <c r="U1157" s="313"/>
      <c r="V1157" s="313"/>
      <c r="W1157" s="313"/>
      <c r="X1157" s="313">
        <v>0</v>
      </c>
      <c r="Y1157" s="313">
        <v>500000000</v>
      </c>
      <c r="Z1157" s="313"/>
      <c r="AA1157" s="313" t="s">
        <v>1029</v>
      </c>
    </row>
    <row r="1158" spans="1:27" ht="15" customHeight="1">
      <c r="A1158" s="313" t="s">
        <v>277</v>
      </c>
      <c r="B1158" s="313" t="s">
        <v>313</v>
      </c>
      <c r="C1158" s="313" t="s">
        <v>7</v>
      </c>
      <c r="D1158" s="313" t="s">
        <v>417</v>
      </c>
      <c r="E1158" s="313" t="s">
        <v>13</v>
      </c>
      <c r="F1158" s="313" t="s">
        <v>11</v>
      </c>
      <c r="G1158" s="313"/>
      <c r="H1158" s="313"/>
      <c r="I1158" s="313"/>
      <c r="J1158" s="313"/>
      <c r="K1158" s="313"/>
      <c r="L1158" s="313"/>
      <c r="M1158" s="313"/>
      <c r="N1158" s="313"/>
      <c r="O1158" s="313"/>
      <c r="P1158" s="313"/>
      <c r="Q1158" s="313"/>
      <c r="R1158" s="313">
        <v>173</v>
      </c>
      <c r="S1158" s="313"/>
      <c r="T1158" s="313"/>
      <c r="U1158" s="313"/>
      <c r="V1158" s="313"/>
      <c r="W1158" s="313"/>
      <c r="X1158" s="313">
        <v>0</v>
      </c>
      <c r="Y1158" s="313">
        <v>500000000</v>
      </c>
      <c r="Z1158" s="313"/>
      <c r="AA1158" s="313" t="s">
        <v>1029</v>
      </c>
    </row>
    <row r="1159" spans="1:27" ht="15" customHeight="1">
      <c r="A1159" s="313" t="s">
        <v>277</v>
      </c>
      <c r="B1159" s="313" t="s">
        <v>316</v>
      </c>
      <c r="C1159" s="313" t="s">
        <v>7</v>
      </c>
      <c r="D1159" s="313" t="s">
        <v>417</v>
      </c>
      <c r="E1159" s="313" t="s">
        <v>13</v>
      </c>
      <c r="F1159" s="313" t="s">
        <v>11</v>
      </c>
      <c r="G1159" s="313"/>
      <c r="H1159" s="313"/>
      <c r="I1159" s="313"/>
      <c r="J1159" s="313"/>
      <c r="K1159" s="313"/>
      <c r="L1159" s="313"/>
      <c r="M1159" s="313"/>
      <c r="N1159" s="313"/>
      <c r="O1159" s="313"/>
      <c r="P1159" s="313"/>
      <c r="Q1159" s="313"/>
      <c r="R1159" s="313">
        <v>69.8</v>
      </c>
      <c r="S1159" s="313"/>
      <c r="T1159" s="313"/>
      <c r="U1159" s="313"/>
      <c r="V1159" s="313"/>
      <c r="W1159" s="313"/>
      <c r="X1159" s="313">
        <v>0</v>
      </c>
      <c r="Y1159" s="313">
        <v>500000000</v>
      </c>
      <c r="Z1159" s="313"/>
      <c r="AA1159" s="313" t="s">
        <v>1029</v>
      </c>
    </row>
    <row r="1160" spans="1:27" ht="15" customHeight="1">
      <c r="A1160" s="313" t="s">
        <v>277</v>
      </c>
      <c r="B1160" s="313" t="s">
        <v>312</v>
      </c>
      <c r="C1160" s="313" t="s">
        <v>7</v>
      </c>
      <c r="D1160" s="313" t="s">
        <v>417</v>
      </c>
      <c r="E1160" s="313" t="s">
        <v>13</v>
      </c>
      <c r="F1160" s="313" t="s">
        <v>11</v>
      </c>
      <c r="G1160" s="313"/>
      <c r="H1160" s="313"/>
      <c r="I1160" s="313"/>
      <c r="J1160" s="313"/>
      <c r="K1160" s="313"/>
      <c r="L1160" s="313"/>
      <c r="M1160" s="313"/>
      <c r="N1160" s="313"/>
      <c r="O1160" s="313"/>
      <c r="P1160" s="313"/>
      <c r="Q1160" s="313"/>
      <c r="R1160" s="313">
        <v>173</v>
      </c>
      <c r="S1160" s="313"/>
      <c r="T1160" s="313"/>
      <c r="U1160" s="313"/>
      <c r="V1160" s="313"/>
      <c r="W1160" s="313"/>
      <c r="X1160" s="313">
        <v>0</v>
      </c>
      <c r="Y1160" s="313">
        <v>500000000</v>
      </c>
      <c r="Z1160" s="313"/>
      <c r="AA1160" s="313" t="s">
        <v>1029</v>
      </c>
    </row>
    <row r="1161" spans="1:27" ht="15" customHeight="1">
      <c r="A1161" s="313" t="s">
        <v>277</v>
      </c>
      <c r="B1161" s="313" t="s">
        <v>315</v>
      </c>
      <c r="C1161" s="313" t="s">
        <v>7</v>
      </c>
      <c r="D1161" s="313" t="s">
        <v>417</v>
      </c>
      <c r="E1161" s="313" t="s">
        <v>13</v>
      </c>
      <c r="F1161" s="313" t="s">
        <v>11</v>
      </c>
      <c r="G1161" s="313"/>
      <c r="H1161" s="313"/>
      <c r="I1161" s="313"/>
      <c r="J1161" s="313"/>
      <c r="K1161" s="313"/>
      <c r="L1161" s="313"/>
      <c r="M1161" s="313"/>
      <c r="N1161" s="313"/>
      <c r="O1161" s="313"/>
      <c r="P1161" s="313"/>
      <c r="Q1161" s="313"/>
      <c r="R1161" s="313">
        <v>103</v>
      </c>
      <c r="S1161" s="313"/>
      <c r="T1161" s="313"/>
      <c r="U1161" s="313"/>
      <c r="V1161" s="313"/>
      <c r="W1161" s="313"/>
      <c r="X1161" s="313">
        <v>0</v>
      </c>
      <c r="Y1161" s="313">
        <v>500000000</v>
      </c>
      <c r="Z1161" s="313"/>
      <c r="AA1161" s="313" t="s">
        <v>1029</v>
      </c>
    </row>
    <row r="1162" spans="1:27" ht="15" customHeight="1">
      <c r="A1162" s="313" t="s">
        <v>278</v>
      </c>
      <c r="B1162" s="313" t="s">
        <v>332</v>
      </c>
      <c r="C1162" s="313" t="s">
        <v>7</v>
      </c>
      <c r="D1162" s="313" t="s">
        <v>417</v>
      </c>
      <c r="E1162" s="313" t="s">
        <v>13</v>
      </c>
      <c r="F1162" s="313" t="s">
        <v>11</v>
      </c>
      <c r="G1162" s="313" t="s">
        <v>417</v>
      </c>
      <c r="H1162" s="313" t="s">
        <v>429</v>
      </c>
      <c r="I1162" s="313" t="s">
        <v>251</v>
      </c>
      <c r="J1162" s="313"/>
      <c r="K1162" s="313" t="s">
        <v>339</v>
      </c>
      <c r="L1162" s="313" t="s">
        <v>374</v>
      </c>
      <c r="M1162" s="313" t="s">
        <v>48</v>
      </c>
      <c r="N1162" s="313"/>
      <c r="O1162" s="313" t="s">
        <v>341</v>
      </c>
      <c r="P1162" s="313" t="s">
        <v>342</v>
      </c>
      <c r="Q1162" s="313" t="s">
        <v>343</v>
      </c>
      <c r="R1162" s="313">
        <v>7.5</v>
      </c>
      <c r="S1162" s="313"/>
      <c r="T1162" s="313"/>
      <c r="U1162" s="313">
        <v>7.5</v>
      </c>
      <c r="V1162" s="313">
        <v>0.38</v>
      </c>
      <c r="W1162" s="313">
        <v>0.1</v>
      </c>
      <c r="X1162" s="313">
        <v>0</v>
      </c>
      <c r="Y1162" s="313">
        <v>500000000</v>
      </c>
      <c r="Z1162" s="313">
        <v>0</v>
      </c>
      <c r="AA1162" s="313" t="s">
        <v>1031</v>
      </c>
    </row>
    <row r="1163" spans="1:27" ht="15" customHeight="1">
      <c r="A1163" s="313" t="s">
        <v>278</v>
      </c>
      <c r="B1163" s="313" t="s">
        <v>314</v>
      </c>
      <c r="C1163" s="313" t="s">
        <v>7</v>
      </c>
      <c r="D1163" s="313" t="s">
        <v>417</v>
      </c>
      <c r="E1163" s="313" t="s">
        <v>13</v>
      </c>
      <c r="F1163" s="313" t="s">
        <v>11</v>
      </c>
      <c r="G1163" s="313" t="s">
        <v>449</v>
      </c>
      <c r="H1163" s="313" t="s">
        <v>729</v>
      </c>
      <c r="I1163" s="313" t="s">
        <v>251</v>
      </c>
      <c r="J1163" s="313" t="s">
        <v>730</v>
      </c>
      <c r="K1163" s="313" t="s">
        <v>702</v>
      </c>
      <c r="L1163" s="313" t="s">
        <v>731</v>
      </c>
      <c r="M1163" s="313" t="s">
        <v>48</v>
      </c>
      <c r="N1163" s="313"/>
      <c r="O1163" s="313" t="s">
        <v>348</v>
      </c>
      <c r="P1163" s="313" t="s">
        <v>699</v>
      </c>
      <c r="Q1163" s="313" t="s">
        <v>343</v>
      </c>
      <c r="R1163" s="313">
        <v>99</v>
      </c>
      <c r="S1163" s="313"/>
      <c r="T1163" s="313"/>
      <c r="U1163" s="313"/>
      <c r="V1163" s="313"/>
      <c r="W1163" s="313"/>
      <c r="X1163" s="313">
        <v>0</v>
      </c>
      <c r="Y1163" s="313">
        <v>500000000</v>
      </c>
      <c r="Z1163" s="313"/>
      <c r="AA1163" s="313" t="s">
        <v>1029</v>
      </c>
    </row>
    <row r="1164" spans="1:27" ht="15" customHeight="1">
      <c r="A1164" s="313" t="s">
        <v>278</v>
      </c>
      <c r="B1164" s="313" t="s">
        <v>317</v>
      </c>
      <c r="C1164" s="313" t="s">
        <v>7</v>
      </c>
      <c r="D1164" s="313" t="s">
        <v>417</v>
      </c>
      <c r="E1164" s="313" t="s">
        <v>13</v>
      </c>
      <c r="F1164" s="313" t="s">
        <v>11</v>
      </c>
      <c r="G1164" s="313" t="s">
        <v>449</v>
      </c>
      <c r="H1164" s="313" t="s">
        <v>732</v>
      </c>
      <c r="I1164" s="313" t="s">
        <v>251</v>
      </c>
      <c r="J1164" s="313" t="s">
        <v>730</v>
      </c>
      <c r="K1164" s="313" t="s">
        <v>702</v>
      </c>
      <c r="L1164" s="313" t="s">
        <v>733</v>
      </c>
      <c r="M1164" s="313" t="s">
        <v>48</v>
      </c>
      <c r="N1164" s="313"/>
      <c r="O1164" s="313" t="s">
        <v>348</v>
      </c>
      <c r="P1164" s="313" t="s">
        <v>699</v>
      </c>
      <c r="Q1164" s="313" t="s">
        <v>343</v>
      </c>
      <c r="R1164" s="313">
        <v>4.95</v>
      </c>
      <c r="S1164" s="313"/>
      <c r="T1164" s="313"/>
      <c r="U1164" s="313"/>
      <c r="V1164" s="313"/>
      <c r="W1164" s="313"/>
      <c r="X1164" s="313">
        <v>0</v>
      </c>
      <c r="Y1164" s="313">
        <v>500000000</v>
      </c>
      <c r="Z1164" s="313"/>
      <c r="AA1164" s="313" t="s">
        <v>1029</v>
      </c>
    </row>
    <row r="1165" spans="1:27" ht="15" customHeight="1">
      <c r="A1165" s="313" t="s">
        <v>278</v>
      </c>
      <c r="B1165" s="313" t="s">
        <v>318</v>
      </c>
      <c r="C1165" s="313" t="s">
        <v>7</v>
      </c>
      <c r="D1165" s="313" t="s">
        <v>417</v>
      </c>
      <c r="E1165" s="313" t="s">
        <v>13</v>
      </c>
      <c r="F1165" s="313" t="s">
        <v>11</v>
      </c>
      <c r="G1165" s="313" t="s">
        <v>449</v>
      </c>
      <c r="H1165" s="313" t="s">
        <v>734</v>
      </c>
      <c r="I1165" s="313" t="s">
        <v>251</v>
      </c>
      <c r="J1165" s="313" t="s">
        <v>730</v>
      </c>
      <c r="K1165" s="313" t="s">
        <v>702</v>
      </c>
      <c r="L1165" s="313" t="s">
        <v>735</v>
      </c>
      <c r="M1165" s="313" t="s">
        <v>48</v>
      </c>
      <c r="N1165" s="313"/>
      <c r="O1165" s="313" t="s">
        <v>348</v>
      </c>
      <c r="P1165" s="313" t="s">
        <v>699</v>
      </c>
      <c r="Q1165" s="313" t="s">
        <v>343</v>
      </c>
      <c r="R1165" s="313">
        <v>0</v>
      </c>
      <c r="S1165" s="313"/>
      <c r="T1165" s="313"/>
      <c r="U1165" s="313"/>
      <c r="V1165" s="313"/>
      <c r="W1165" s="313"/>
      <c r="X1165" s="313">
        <v>0</v>
      </c>
      <c r="Y1165" s="313">
        <v>500000000</v>
      </c>
      <c r="Z1165" s="313"/>
      <c r="AA1165" s="313" t="s">
        <v>1029</v>
      </c>
    </row>
    <row r="1166" spans="1:27" ht="15" customHeight="1">
      <c r="A1166" s="313" t="s">
        <v>278</v>
      </c>
      <c r="B1166" s="313" t="s">
        <v>313</v>
      </c>
      <c r="C1166" s="313" t="s">
        <v>7</v>
      </c>
      <c r="D1166" s="313" t="s">
        <v>417</v>
      </c>
      <c r="E1166" s="313" t="s">
        <v>13</v>
      </c>
      <c r="F1166" s="313" t="s">
        <v>11</v>
      </c>
      <c r="G1166" s="313"/>
      <c r="H1166" s="313"/>
      <c r="I1166" s="313"/>
      <c r="J1166" s="313"/>
      <c r="K1166" s="313"/>
      <c r="L1166" s="313"/>
      <c r="M1166" s="313"/>
      <c r="N1166" s="313"/>
      <c r="O1166" s="313"/>
      <c r="P1166" s="313"/>
      <c r="Q1166" s="313"/>
      <c r="R1166" s="313">
        <v>104</v>
      </c>
      <c r="S1166" s="313"/>
      <c r="T1166" s="313"/>
      <c r="U1166" s="313"/>
      <c r="V1166" s="313"/>
      <c r="W1166" s="313"/>
      <c r="X1166" s="313">
        <v>0</v>
      </c>
      <c r="Y1166" s="313">
        <v>500000000</v>
      </c>
      <c r="Z1166" s="313"/>
      <c r="AA1166" s="313" t="s">
        <v>1029</v>
      </c>
    </row>
    <row r="1167" spans="1:27" ht="15" customHeight="1">
      <c r="A1167" s="313" t="s">
        <v>278</v>
      </c>
      <c r="B1167" s="313" t="s">
        <v>316</v>
      </c>
      <c r="C1167" s="313" t="s">
        <v>7</v>
      </c>
      <c r="D1167" s="313" t="s">
        <v>417</v>
      </c>
      <c r="E1167" s="313" t="s">
        <v>13</v>
      </c>
      <c r="F1167" s="313" t="s">
        <v>11</v>
      </c>
      <c r="G1167" s="313" t="s">
        <v>449</v>
      </c>
      <c r="H1167" s="313" t="s">
        <v>732</v>
      </c>
      <c r="I1167" s="313" t="s">
        <v>251</v>
      </c>
      <c r="J1167" s="313" t="s">
        <v>730</v>
      </c>
      <c r="K1167" s="313" t="s">
        <v>702</v>
      </c>
      <c r="L1167" s="313" t="s">
        <v>733</v>
      </c>
      <c r="M1167" s="313" t="s">
        <v>48</v>
      </c>
      <c r="N1167" s="313"/>
      <c r="O1167" s="313" t="s">
        <v>348</v>
      </c>
      <c r="P1167" s="313" t="s">
        <v>699</v>
      </c>
      <c r="Q1167" s="313" t="s">
        <v>343</v>
      </c>
      <c r="R1167" s="313">
        <v>4.95</v>
      </c>
      <c r="S1167" s="313"/>
      <c r="T1167" s="313"/>
      <c r="U1167" s="313"/>
      <c r="V1167" s="313"/>
      <c r="W1167" s="313"/>
      <c r="X1167" s="313">
        <v>0</v>
      </c>
      <c r="Y1167" s="313">
        <v>500000000</v>
      </c>
      <c r="Z1167" s="313"/>
      <c r="AA1167" s="313" t="s">
        <v>1029</v>
      </c>
    </row>
    <row r="1168" spans="1:27" ht="15" customHeight="1">
      <c r="A1168" s="313" t="s">
        <v>278</v>
      </c>
      <c r="B1168" s="313" t="s">
        <v>312</v>
      </c>
      <c r="C1168" s="313" t="s">
        <v>7</v>
      </c>
      <c r="D1168" s="313" t="s">
        <v>417</v>
      </c>
      <c r="E1168" s="313" t="s">
        <v>13</v>
      </c>
      <c r="F1168" s="313" t="s">
        <v>11</v>
      </c>
      <c r="G1168" s="313"/>
      <c r="H1168" s="313"/>
      <c r="I1168" s="313"/>
      <c r="J1168" s="313"/>
      <c r="K1168" s="313"/>
      <c r="L1168" s="313"/>
      <c r="M1168" s="313"/>
      <c r="N1168" s="313"/>
      <c r="O1168" s="313"/>
      <c r="P1168" s="313"/>
      <c r="Q1168" s="313"/>
      <c r="R1168" s="313">
        <v>104</v>
      </c>
      <c r="S1168" s="313"/>
      <c r="T1168" s="313"/>
      <c r="U1168" s="313"/>
      <c r="V1168" s="313"/>
      <c r="W1168" s="313"/>
      <c r="X1168" s="313">
        <v>0</v>
      </c>
      <c r="Y1168" s="313">
        <v>500000000</v>
      </c>
      <c r="Z1168" s="313"/>
      <c r="AA1168" s="313" t="s">
        <v>1029</v>
      </c>
    </row>
    <row r="1169" spans="1:27" ht="15" customHeight="1">
      <c r="A1169" s="313" t="s">
        <v>278</v>
      </c>
      <c r="B1169" s="313" t="s">
        <v>315</v>
      </c>
      <c r="C1169" s="313" t="s">
        <v>7</v>
      </c>
      <c r="D1169" s="313" t="s">
        <v>417</v>
      </c>
      <c r="E1169" s="313" t="s">
        <v>13</v>
      </c>
      <c r="F1169" s="313" t="s">
        <v>11</v>
      </c>
      <c r="G1169" s="313"/>
      <c r="H1169" s="313"/>
      <c r="I1169" s="313"/>
      <c r="J1169" s="313"/>
      <c r="K1169" s="313"/>
      <c r="L1169" s="313"/>
      <c r="M1169" s="313"/>
      <c r="N1169" s="313"/>
      <c r="O1169" s="313"/>
      <c r="P1169" s="313"/>
      <c r="Q1169" s="313"/>
      <c r="R1169" s="313">
        <v>99</v>
      </c>
      <c r="S1169" s="313"/>
      <c r="T1169" s="313"/>
      <c r="U1169" s="313"/>
      <c r="V1169" s="313"/>
      <c r="W1169" s="313"/>
      <c r="X1169" s="313">
        <v>0</v>
      </c>
      <c r="Y1169" s="313">
        <v>500000000</v>
      </c>
      <c r="Z1169" s="313"/>
      <c r="AA1169" s="313" t="s">
        <v>1029</v>
      </c>
    </row>
    <row r="1170" spans="1:27" ht="15" customHeight="1">
      <c r="A1170" s="313" t="s">
        <v>279</v>
      </c>
      <c r="B1170" s="313" t="s">
        <v>332</v>
      </c>
      <c r="C1170" s="313" t="s">
        <v>7</v>
      </c>
      <c r="D1170" s="313" t="s">
        <v>417</v>
      </c>
      <c r="E1170" s="313" t="s">
        <v>13</v>
      </c>
      <c r="F1170" s="313" t="s">
        <v>11</v>
      </c>
      <c r="G1170" s="313"/>
      <c r="H1170" s="313"/>
      <c r="I1170" s="313"/>
      <c r="J1170" s="313"/>
      <c r="K1170" s="313"/>
      <c r="L1170" s="313"/>
      <c r="M1170" s="313"/>
      <c r="N1170" s="313"/>
      <c r="O1170" s="313"/>
      <c r="P1170" s="313"/>
      <c r="Q1170" s="313"/>
      <c r="R1170" s="313">
        <v>7.5</v>
      </c>
      <c r="S1170" s="313"/>
      <c r="T1170" s="313"/>
      <c r="U1170" s="313"/>
      <c r="V1170" s="313"/>
      <c r="W1170" s="313"/>
      <c r="X1170" s="313">
        <v>0</v>
      </c>
      <c r="Y1170" s="313">
        <v>500000000</v>
      </c>
      <c r="Z1170" s="313"/>
      <c r="AA1170" s="313" t="s">
        <v>1029</v>
      </c>
    </row>
    <row r="1171" spans="1:27" ht="15" customHeight="1">
      <c r="A1171" s="313" t="s">
        <v>279</v>
      </c>
      <c r="B1171" s="313" t="s">
        <v>314</v>
      </c>
      <c r="C1171" s="313" t="s">
        <v>7</v>
      </c>
      <c r="D1171" s="313" t="s">
        <v>417</v>
      </c>
      <c r="E1171" s="313" t="s">
        <v>13</v>
      </c>
      <c r="F1171" s="313" t="s">
        <v>11</v>
      </c>
      <c r="G1171" s="313"/>
      <c r="H1171" s="313"/>
      <c r="I1171" s="313"/>
      <c r="J1171" s="313"/>
      <c r="K1171" s="313"/>
      <c r="L1171" s="313"/>
      <c r="M1171" s="313"/>
      <c r="N1171" s="313"/>
      <c r="O1171" s="313"/>
      <c r="P1171" s="313"/>
      <c r="Q1171" s="313"/>
      <c r="R1171" s="313">
        <v>99</v>
      </c>
      <c r="S1171" s="313"/>
      <c r="T1171" s="313"/>
      <c r="U1171" s="313"/>
      <c r="V1171" s="313"/>
      <c r="W1171" s="313"/>
      <c r="X1171" s="313">
        <v>0</v>
      </c>
      <c r="Y1171" s="313">
        <v>500000000</v>
      </c>
      <c r="Z1171" s="313"/>
      <c r="AA1171" s="313" t="s">
        <v>1029</v>
      </c>
    </row>
    <row r="1172" spans="1:27" ht="15" customHeight="1">
      <c r="A1172" s="313" t="s">
        <v>279</v>
      </c>
      <c r="B1172" s="313" t="s">
        <v>317</v>
      </c>
      <c r="C1172" s="313" t="s">
        <v>7</v>
      </c>
      <c r="D1172" s="313" t="s">
        <v>417</v>
      </c>
      <c r="E1172" s="313" t="s">
        <v>13</v>
      </c>
      <c r="F1172" s="313" t="s">
        <v>11</v>
      </c>
      <c r="G1172" s="313"/>
      <c r="H1172" s="313"/>
      <c r="I1172" s="313"/>
      <c r="J1172" s="313"/>
      <c r="K1172" s="313"/>
      <c r="L1172" s="313"/>
      <c r="M1172" s="313"/>
      <c r="N1172" s="313"/>
      <c r="O1172" s="313"/>
      <c r="P1172" s="313"/>
      <c r="Q1172" s="313"/>
      <c r="R1172" s="313">
        <v>4.95</v>
      </c>
      <c r="S1172" s="313"/>
      <c r="T1172" s="313"/>
      <c r="U1172" s="313"/>
      <c r="V1172" s="313"/>
      <c r="W1172" s="313"/>
      <c r="X1172" s="313">
        <v>0</v>
      </c>
      <c r="Y1172" s="313">
        <v>500000000</v>
      </c>
      <c r="Z1172" s="313"/>
      <c r="AA1172" s="313" t="s">
        <v>1029</v>
      </c>
    </row>
    <row r="1173" spans="1:27" ht="15" customHeight="1">
      <c r="A1173" s="313" t="s">
        <v>279</v>
      </c>
      <c r="B1173" s="313" t="s">
        <v>318</v>
      </c>
      <c r="C1173" s="313" t="s">
        <v>7</v>
      </c>
      <c r="D1173" s="313" t="s">
        <v>417</v>
      </c>
      <c r="E1173" s="313" t="s">
        <v>13</v>
      </c>
      <c r="F1173" s="313" t="s">
        <v>11</v>
      </c>
      <c r="G1173" s="313"/>
      <c r="H1173" s="313"/>
      <c r="I1173" s="313"/>
      <c r="J1173" s="313"/>
      <c r="K1173" s="313"/>
      <c r="L1173" s="313"/>
      <c r="M1173" s="313"/>
      <c r="N1173" s="313"/>
      <c r="O1173" s="313"/>
      <c r="P1173" s="313"/>
      <c r="Q1173" s="313"/>
      <c r="R1173" s="313">
        <v>0</v>
      </c>
      <c r="S1173" s="313"/>
      <c r="T1173" s="313"/>
      <c r="U1173" s="313"/>
      <c r="V1173" s="313"/>
      <c r="W1173" s="313"/>
      <c r="X1173" s="313">
        <v>0</v>
      </c>
      <c r="Y1173" s="313">
        <v>500000000</v>
      </c>
      <c r="Z1173" s="313"/>
      <c r="AA1173" s="313" t="s">
        <v>1029</v>
      </c>
    </row>
    <row r="1174" spans="1:27" ht="15" customHeight="1">
      <c r="A1174" s="313" t="s">
        <v>279</v>
      </c>
      <c r="B1174" s="313" t="s">
        <v>313</v>
      </c>
      <c r="C1174" s="313" t="s">
        <v>7</v>
      </c>
      <c r="D1174" s="313" t="s">
        <v>417</v>
      </c>
      <c r="E1174" s="313" t="s">
        <v>13</v>
      </c>
      <c r="F1174" s="313" t="s">
        <v>11</v>
      </c>
      <c r="G1174" s="313"/>
      <c r="H1174" s="313"/>
      <c r="I1174" s="313"/>
      <c r="J1174" s="313"/>
      <c r="K1174" s="313"/>
      <c r="L1174" s="313"/>
      <c r="M1174" s="313"/>
      <c r="N1174" s="313"/>
      <c r="O1174" s="313"/>
      <c r="P1174" s="313"/>
      <c r="Q1174" s="313"/>
      <c r="R1174" s="313">
        <v>104</v>
      </c>
      <c r="S1174" s="313"/>
      <c r="T1174" s="313"/>
      <c r="U1174" s="313"/>
      <c r="V1174" s="313"/>
      <c r="W1174" s="313"/>
      <c r="X1174" s="313">
        <v>0</v>
      </c>
      <c r="Y1174" s="313">
        <v>500000000</v>
      </c>
      <c r="Z1174" s="313"/>
      <c r="AA1174" s="313" t="s">
        <v>1029</v>
      </c>
    </row>
    <row r="1175" spans="1:27" ht="15" customHeight="1">
      <c r="A1175" s="313" t="s">
        <v>279</v>
      </c>
      <c r="B1175" s="313" t="s">
        <v>316</v>
      </c>
      <c r="C1175" s="313" t="s">
        <v>7</v>
      </c>
      <c r="D1175" s="313" t="s">
        <v>417</v>
      </c>
      <c r="E1175" s="313" t="s">
        <v>13</v>
      </c>
      <c r="F1175" s="313" t="s">
        <v>11</v>
      </c>
      <c r="G1175" s="313"/>
      <c r="H1175" s="313"/>
      <c r="I1175" s="313"/>
      <c r="J1175" s="313"/>
      <c r="K1175" s="313"/>
      <c r="L1175" s="313"/>
      <c r="M1175" s="313"/>
      <c r="N1175" s="313"/>
      <c r="O1175" s="313"/>
      <c r="P1175" s="313"/>
      <c r="Q1175" s="313"/>
      <c r="R1175" s="313">
        <v>4.95</v>
      </c>
      <c r="S1175" s="313"/>
      <c r="T1175" s="313"/>
      <c r="U1175" s="313"/>
      <c r="V1175" s="313"/>
      <c r="W1175" s="313"/>
      <c r="X1175" s="313">
        <v>0</v>
      </c>
      <c r="Y1175" s="313">
        <v>500000000</v>
      </c>
      <c r="Z1175" s="313"/>
      <c r="AA1175" s="313" t="s">
        <v>1029</v>
      </c>
    </row>
    <row r="1176" spans="1:27" ht="15" customHeight="1">
      <c r="A1176" s="313" t="s">
        <v>279</v>
      </c>
      <c r="B1176" s="313" t="s">
        <v>312</v>
      </c>
      <c r="C1176" s="313" t="s">
        <v>7</v>
      </c>
      <c r="D1176" s="313" t="s">
        <v>417</v>
      </c>
      <c r="E1176" s="313" t="s">
        <v>13</v>
      </c>
      <c r="F1176" s="313" t="s">
        <v>11</v>
      </c>
      <c r="G1176" s="313"/>
      <c r="H1176" s="313"/>
      <c r="I1176" s="313"/>
      <c r="J1176" s="313"/>
      <c r="K1176" s="313"/>
      <c r="L1176" s="313"/>
      <c r="M1176" s="313"/>
      <c r="N1176" s="313"/>
      <c r="O1176" s="313"/>
      <c r="P1176" s="313"/>
      <c r="Q1176" s="313"/>
      <c r="R1176" s="313">
        <v>104</v>
      </c>
      <c r="S1176" s="313"/>
      <c r="T1176" s="313"/>
      <c r="U1176" s="313"/>
      <c r="V1176" s="313"/>
      <c r="W1176" s="313"/>
      <c r="X1176" s="313">
        <v>0</v>
      </c>
      <c r="Y1176" s="313">
        <v>500000000</v>
      </c>
      <c r="Z1176" s="313"/>
      <c r="AA1176" s="313" t="s">
        <v>1029</v>
      </c>
    </row>
    <row r="1177" spans="1:27" ht="15" customHeight="1">
      <c r="A1177" s="313" t="s">
        <v>279</v>
      </c>
      <c r="B1177" s="313" t="s">
        <v>315</v>
      </c>
      <c r="C1177" s="313" t="s">
        <v>7</v>
      </c>
      <c r="D1177" s="313" t="s">
        <v>417</v>
      </c>
      <c r="E1177" s="313" t="s">
        <v>13</v>
      </c>
      <c r="F1177" s="313" t="s">
        <v>11</v>
      </c>
      <c r="G1177" s="313"/>
      <c r="H1177" s="313"/>
      <c r="I1177" s="313"/>
      <c r="J1177" s="313"/>
      <c r="K1177" s="313"/>
      <c r="L1177" s="313"/>
      <c r="M1177" s="313"/>
      <c r="N1177" s="313"/>
      <c r="O1177" s="313"/>
      <c r="P1177" s="313"/>
      <c r="Q1177" s="313"/>
      <c r="R1177" s="313">
        <v>99</v>
      </c>
      <c r="S1177" s="313"/>
      <c r="T1177" s="313"/>
      <c r="U1177" s="313"/>
      <c r="V1177" s="313"/>
      <c r="W1177" s="313"/>
      <c r="X1177" s="313">
        <v>0</v>
      </c>
      <c r="Y1177" s="313">
        <v>500000000</v>
      </c>
      <c r="Z1177" s="313"/>
      <c r="AA1177" s="313" t="s">
        <v>1029</v>
      </c>
    </row>
    <row r="1178" spans="1:27" ht="15" customHeight="1">
      <c r="A1178" s="313" t="s">
        <v>280</v>
      </c>
      <c r="B1178" s="313" t="s">
        <v>332</v>
      </c>
      <c r="C1178" s="313" t="s">
        <v>7</v>
      </c>
      <c r="D1178" s="313" t="s">
        <v>417</v>
      </c>
      <c r="E1178" s="313" t="s">
        <v>13</v>
      </c>
      <c r="F1178" s="313" t="s">
        <v>11</v>
      </c>
      <c r="G1178" s="313"/>
      <c r="H1178" s="313"/>
      <c r="I1178" s="313"/>
      <c r="J1178" s="313"/>
      <c r="K1178" s="313"/>
      <c r="L1178" s="313"/>
      <c r="M1178" s="313"/>
      <c r="N1178" s="313"/>
      <c r="O1178" s="313"/>
      <c r="P1178" s="313"/>
      <c r="Q1178" s="313"/>
      <c r="R1178" s="313">
        <v>4.7</v>
      </c>
      <c r="S1178" s="313"/>
      <c r="T1178" s="313"/>
      <c r="U1178" s="313"/>
      <c r="V1178" s="313"/>
      <c r="W1178" s="313"/>
      <c r="X1178" s="313">
        <v>0</v>
      </c>
      <c r="Y1178" s="313">
        <v>500000000</v>
      </c>
      <c r="Z1178" s="313"/>
      <c r="AA1178" s="313" t="s">
        <v>1029</v>
      </c>
    </row>
    <row r="1179" spans="1:27" ht="15" customHeight="1">
      <c r="A1179" s="313" t="s">
        <v>280</v>
      </c>
      <c r="B1179" s="313" t="s">
        <v>314</v>
      </c>
      <c r="C1179" s="313" t="s">
        <v>7</v>
      </c>
      <c r="D1179" s="313" t="s">
        <v>417</v>
      </c>
      <c r="E1179" s="313" t="s">
        <v>13</v>
      </c>
      <c r="F1179" s="313" t="s">
        <v>11</v>
      </c>
      <c r="G1179" s="313"/>
      <c r="H1179" s="313"/>
      <c r="I1179" s="313"/>
      <c r="J1179" s="313"/>
      <c r="K1179" s="313"/>
      <c r="L1179" s="313"/>
      <c r="M1179" s="313"/>
      <c r="N1179" s="313"/>
      <c r="O1179" s="313"/>
      <c r="P1179" s="313"/>
      <c r="Q1179" s="313"/>
      <c r="R1179" s="313">
        <v>4.0599999999999996</v>
      </c>
      <c r="S1179" s="313"/>
      <c r="T1179" s="313"/>
      <c r="U1179" s="313"/>
      <c r="V1179" s="313"/>
      <c r="W1179" s="313"/>
      <c r="X1179" s="313">
        <v>0</v>
      </c>
      <c r="Y1179" s="313">
        <v>500000000</v>
      </c>
      <c r="Z1179" s="313"/>
      <c r="AA1179" s="313" t="s">
        <v>1029</v>
      </c>
    </row>
    <row r="1180" spans="1:27" ht="15" customHeight="1">
      <c r="A1180" s="313" t="s">
        <v>280</v>
      </c>
      <c r="B1180" s="313" t="s">
        <v>317</v>
      </c>
      <c r="C1180" s="313" t="s">
        <v>7</v>
      </c>
      <c r="D1180" s="313" t="s">
        <v>417</v>
      </c>
      <c r="E1180" s="313" t="s">
        <v>13</v>
      </c>
      <c r="F1180" s="313" t="s">
        <v>11</v>
      </c>
      <c r="G1180" s="313"/>
      <c r="H1180" s="313"/>
      <c r="I1180" s="313"/>
      <c r="J1180" s="313"/>
      <c r="K1180" s="313"/>
      <c r="L1180" s="313"/>
      <c r="M1180" s="313"/>
      <c r="N1180" s="313"/>
      <c r="O1180" s="313"/>
      <c r="P1180" s="313"/>
      <c r="Q1180" s="313"/>
      <c r="R1180" s="313">
        <v>20.3</v>
      </c>
      <c r="S1180" s="313"/>
      <c r="T1180" s="313"/>
      <c r="U1180" s="313"/>
      <c r="V1180" s="313"/>
      <c r="W1180" s="313"/>
      <c r="X1180" s="313">
        <v>0</v>
      </c>
      <c r="Y1180" s="313">
        <v>500000000</v>
      </c>
      <c r="Z1180" s="313"/>
      <c r="AA1180" s="313" t="s">
        <v>1029</v>
      </c>
    </row>
    <row r="1181" spans="1:27" ht="15" customHeight="1">
      <c r="A1181" s="313" t="s">
        <v>280</v>
      </c>
      <c r="B1181" s="313" t="s">
        <v>318</v>
      </c>
      <c r="C1181" s="313" t="s">
        <v>7</v>
      </c>
      <c r="D1181" s="313" t="s">
        <v>417</v>
      </c>
      <c r="E1181" s="313" t="s">
        <v>13</v>
      </c>
      <c r="F1181" s="313" t="s">
        <v>11</v>
      </c>
      <c r="G1181" s="313"/>
      <c r="H1181" s="313"/>
      <c r="I1181" s="313"/>
      <c r="J1181" s="313"/>
      <c r="K1181" s="313"/>
      <c r="L1181" s="313"/>
      <c r="M1181" s="313"/>
      <c r="N1181" s="313"/>
      <c r="O1181" s="313"/>
      <c r="P1181" s="313"/>
      <c r="Q1181" s="313"/>
      <c r="R1181" s="313">
        <v>44.6</v>
      </c>
      <c r="S1181" s="313"/>
      <c r="T1181" s="313"/>
      <c r="U1181" s="313"/>
      <c r="V1181" s="313"/>
      <c r="W1181" s="313"/>
      <c r="X1181" s="313">
        <v>0</v>
      </c>
      <c r="Y1181" s="313">
        <v>500000000</v>
      </c>
      <c r="Z1181" s="313"/>
      <c r="AA1181" s="313" t="s">
        <v>1029</v>
      </c>
    </row>
    <row r="1182" spans="1:27" ht="15" customHeight="1">
      <c r="A1182" s="313" t="s">
        <v>280</v>
      </c>
      <c r="B1182" s="313" t="s">
        <v>313</v>
      </c>
      <c r="C1182" s="313" t="s">
        <v>7</v>
      </c>
      <c r="D1182" s="313" t="s">
        <v>417</v>
      </c>
      <c r="E1182" s="313" t="s">
        <v>13</v>
      </c>
      <c r="F1182" s="313" t="s">
        <v>11</v>
      </c>
      <c r="G1182" s="313"/>
      <c r="H1182" s="313"/>
      <c r="I1182" s="313"/>
      <c r="J1182" s="313"/>
      <c r="K1182" s="313"/>
      <c r="L1182" s="313"/>
      <c r="M1182" s="313"/>
      <c r="N1182" s="313"/>
      <c r="O1182" s="313"/>
      <c r="P1182" s="313"/>
      <c r="Q1182" s="313"/>
      <c r="R1182" s="313">
        <v>69</v>
      </c>
      <c r="S1182" s="313"/>
      <c r="T1182" s="313"/>
      <c r="U1182" s="313"/>
      <c r="V1182" s="313"/>
      <c r="W1182" s="313"/>
      <c r="X1182" s="313">
        <v>0</v>
      </c>
      <c r="Y1182" s="313">
        <v>500000000</v>
      </c>
      <c r="Z1182" s="313"/>
      <c r="AA1182" s="313" t="s">
        <v>1029</v>
      </c>
    </row>
    <row r="1183" spans="1:27" ht="15" customHeight="1">
      <c r="A1183" s="313" t="s">
        <v>280</v>
      </c>
      <c r="B1183" s="313" t="s">
        <v>316</v>
      </c>
      <c r="C1183" s="313" t="s">
        <v>7</v>
      </c>
      <c r="D1183" s="313" t="s">
        <v>417</v>
      </c>
      <c r="E1183" s="313" t="s">
        <v>13</v>
      </c>
      <c r="F1183" s="313" t="s">
        <v>11</v>
      </c>
      <c r="G1183" s="313"/>
      <c r="H1183" s="313"/>
      <c r="I1183" s="313"/>
      <c r="J1183" s="313"/>
      <c r="K1183" s="313"/>
      <c r="L1183" s="313"/>
      <c r="M1183" s="313"/>
      <c r="N1183" s="313"/>
      <c r="O1183" s="313"/>
      <c r="P1183" s="313"/>
      <c r="Q1183" s="313"/>
      <c r="R1183" s="313">
        <v>64.900000000000006</v>
      </c>
      <c r="S1183" s="313"/>
      <c r="T1183" s="313"/>
      <c r="U1183" s="313"/>
      <c r="V1183" s="313"/>
      <c r="W1183" s="313"/>
      <c r="X1183" s="313">
        <v>0</v>
      </c>
      <c r="Y1183" s="313">
        <v>500000000</v>
      </c>
      <c r="Z1183" s="313"/>
      <c r="AA1183" s="313" t="s">
        <v>1029</v>
      </c>
    </row>
    <row r="1184" spans="1:27" ht="15" customHeight="1">
      <c r="A1184" s="313" t="s">
        <v>280</v>
      </c>
      <c r="B1184" s="313" t="s">
        <v>312</v>
      </c>
      <c r="C1184" s="313" t="s">
        <v>7</v>
      </c>
      <c r="D1184" s="313" t="s">
        <v>417</v>
      </c>
      <c r="E1184" s="313" t="s">
        <v>13</v>
      </c>
      <c r="F1184" s="313" t="s">
        <v>11</v>
      </c>
      <c r="G1184" s="313"/>
      <c r="H1184" s="313"/>
      <c r="I1184" s="313"/>
      <c r="J1184" s="313"/>
      <c r="K1184" s="313"/>
      <c r="L1184" s="313"/>
      <c r="M1184" s="313"/>
      <c r="N1184" s="313"/>
      <c r="O1184" s="313"/>
      <c r="P1184" s="313"/>
      <c r="Q1184" s="313"/>
      <c r="R1184" s="313">
        <v>69</v>
      </c>
      <c r="S1184" s="313"/>
      <c r="T1184" s="313"/>
      <c r="U1184" s="313"/>
      <c r="V1184" s="313"/>
      <c r="W1184" s="313"/>
      <c r="X1184" s="313">
        <v>0</v>
      </c>
      <c r="Y1184" s="313">
        <v>500000000</v>
      </c>
      <c r="Z1184" s="313"/>
      <c r="AA1184" s="313" t="s">
        <v>1029</v>
      </c>
    </row>
    <row r="1185" spans="1:27" ht="15" customHeight="1">
      <c r="A1185" s="313" t="s">
        <v>280</v>
      </c>
      <c r="B1185" s="313" t="s">
        <v>315</v>
      </c>
      <c r="C1185" s="313" t="s">
        <v>7</v>
      </c>
      <c r="D1185" s="313" t="s">
        <v>417</v>
      </c>
      <c r="E1185" s="313" t="s">
        <v>13</v>
      </c>
      <c r="F1185" s="313" t="s">
        <v>11</v>
      </c>
      <c r="G1185" s="313"/>
      <c r="H1185" s="313"/>
      <c r="I1185" s="313"/>
      <c r="J1185" s="313"/>
      <c r="K1185" s="313"/>
      <c r="L1185" s="313"/>
      <c r="M1185" s="313"/>
      <c r="N1185" s="313"/>
      <c r="O1185" s="313"/>
      <c r="P1185" s="313"/>
      <c r="Q1185" s="313"/>
      <c r="R1185" s="313">
        <v>4.0599999999999996</v>
      </c>
      <c r="S1185" s="313"/>
      <c r="T1185" s="313"/>
      <c r="U1185" s="313"/>
      <c r="V1185" s="313"/>
      <c r="W1185" s="313"/>
      <c r="X1185" s="313">
        <v>0</v>
      </c>
      <c r="Y1185" s="313">
        <v>500000000</v>
      </c>
      <c r="Z1185" s="313"/>
      <c r="AA1185" s="313" t="s">
        <v>1029</v>
      </c>
    </row>
    <row r="1186" spans="1:27" ht="15" customHeight="1">
      <c r="A1186" s="313" t="s">
        <v>281</v>
      </c>
      <c r="B1186" s="313" t="s">
        <v>332</v>
      </c>
      <c r="C1186" s="313" t="s">
        <v>7</v>
      </c>
      <c r="D1186" s="313" t="s">
        <v>417</v>
      </c>
      <c r="E1186" s="313" t="s">
        <v>13</v>
      </c>
      <c r="F1186" s="313" t="s">
        <v>11</v>
      </c>
      <c r="G1186" s="313"/>
      <c r="H1186" s="313"/>
      <c r="I1186" s="313"/>
      <c r="J1186" s="313"/>
      <c r="K1186" s="313"/>
      <c r="L1186" s="313"/>
      <c r="M1186" s="313"/>
      <c r="N1186" s="313"/>
      <c r="O1186" s="313"/>
      <c r="P1186" s="313"/>
      <c r="Q1186" s="313"/>
      <c r="R1186" s="313">
        <v>4.7</v>
      </c>
      <c r="S1186" s="313"/>
      <c r="T1186" s="313"/>
      <c r="U1186" s="313"/>
      <c r="V1186" s="313"/>
      <c r="W1186" s="313"/>
      <c r="X1186" s="313">
        <v>0</v>
      </c>
      <c r="Y1186" s="313">
        <v>500000000</v>
      </c>
      <c r="Z1186" s="313"/>
      <c r="AA1186" s="313" t="s">
        <v>1029</v>
      </c>
    </row>
    <row r="1187" spans="1:27" ht="15" customHeight="1">
      <c r="A1187" s="313" t="s">
        <v>281</v>
      </c>
      <c r="B1187" s="313" t="s">
        <v>314</v>
      </c>
      <c r="C1187" s="313" t="s">
        <v>7</v>
      </c>
      <c r="D1187" s="313" t="s">
        <v>417</v>
      </c>
      <c r="E1187" s="313" t="s">
        <v>13</v>
      </c>
      <c r="F1187" s="313" t="s">
        <v>11</v>
      </c>
      <c r="G1187" s="313"/>
      <c r="H1187" s="313"/>
      <c r="I1187" s="313"/>
      <c r="J1187" s="313"/>
      <c r="K1187" s="313"/>
      <c r="L1187" s="313"/>
      <c r="M1187" s="313"/>
      <c r="N1187" s="313"/>
      <c r="O1187" s="313"/>
      <c r="P1187" s="313"/>
      <c r="Q1187" s="313"/>
      <c r="R1187" s="313">
        <v>4.0599999999999996</v>
      </c>
      <c r="S1187" s="313"/>
      <c r="T1187" s="313"/>
      <c r="U1187" s="313"/>
      <c r="V1187" s="313"/>
      <c r="W1187" s="313"/>
      <c r="X1187" s="313">
        <v>0</v>
      </c>
      <c r="Y1187" s="313">
        <v>500000000</v>
      </c>
      <c r="Z1187" s="313"/>
      <c r="AA1187" s="313" t="s">
        <v>1029</v>
      </c>
    </row>
    <row r="1188" spans="1:27" ht="15" customHeight="1">
      <c r="A1188" s="313" t="s">
        <v>281</v>
      </c>
      <c r="B1188" s="313" t="s">
        <v>317</v>
      </c>
      <c r="C1188" s="313" t="s">
        <v>7</v>
      </c>
      <c r="D1188" s="313" t="s">
        <v>417</v>
      </c>
      <c r="E1188" s="313" t="s">
        <v>13</v>
      </c>
      <c r="F1188" s="313" t="s">
        <v>11</v>
      </c>
      <c r="G1188" s="313"/>
      <c r="H1188" s="313"/>
      <c r="I1188" s="313"/>
      <c r="J1188" s="313"/>
      <c r="K1188" s="313"/>
      <c r="L1188" s="313"/>
      <c r="M1188" s="313"/>
      <c r="N1188" s="313"/>
      <c r="O1188" s="313"/>
      <c r="P1188" s="313"/>
      <c r="Q1188" s="313"/>
      <c r="R1188" s="313">
        <v>20.3</v>
      </c>
      <c r="S1188" s="313"/>
      <c r="T1188" s="313"/>
      <c r="U1188" s="313"/>
      <c r="V1188" s="313"/>
      <c r="W1188" s="313"/>
      <c r="X1188" s="313">
        <v>0</v>
      </c>
      <c r="Y1188" s="313">
        <v>500000000</v>
      </c>
      <c r="Z1188" s="313"/>
      <c r="AA1188" s="313" t="s">
        <v>1029</v>
      </c>
    </row>
    <row r="1189" spans="1:27" ht="15" customHeight="1">
      <c r="A1189" s="313" t="s">
        <v>281</v>
      </c>
      <c r="B1189" s="313" t="s">
        <v>318</v>
      </c>
      <c r="C1189" s="313" t="s">
        <v>7</v>
      </c>
      <c r="D1189" s="313" t="s">
        <v>417</v>
      </c>
      <c r="E1189" s="313" t="s">
        <v>13</v>
      </c>
      <c r="F1189" s="313" t="s">
        <v>11</v>
      </c>
      <c r="G1189" s="313"/>
      <c r="H1189" s="313"/>
      <c r="I1189" s="313"/>
      <c r="J1189" s="313"/>
      <c r="K1189" s="313"/>
      <c r="L1189" s="313"/>
      <c r="M1189" s="313"/>
      <c r="N1189" s="313"/>
      <c r="O1189" s="313"/>
      <c r="P1189" s="313"/>
      <c r="Q1189" s="313"/>
      <c r="R1189" s="313">
        <v>44.6</v>
      </c>
      <c r="S1189" s="313"/>
      <c r="T1189" s="313"/>
      <c r="U1189" s="313"/>
      <c r="V1189" s="313"/>
      <c r="W1189" s="313"/>
      <c r="X1189" s="313">
        <v>0</v>
      </c>
      <c r="Y1189" s="313">
        <v>500000000</v>
      </c>
      <c r="Z1189" s="313"/>
      <c r="AA1189" s="313" t="s">
        <v>1029</v>
      </c>
    </row>
    <row r="1190" spans="1:27" ht="15" customHeight="1">
      <c r="A1190" s="313" t="s">
        <v>281</v>
      </c>
      <c r="B1190" s="313" t="s">
        <v>313</v>
      </c>
      <c r="C1190" s="313" t="s">
        <v>7</v>
      </c>
      <c r="D1190" s="313" t="s">
        <v>417</v>
      </c>
      <c r="E1190" s="313" t="s">
        <v>13</v>
      </c>
      <c r="F1190" s="313" t="s">
        <v>11</v>
      </c>
      <c r="G1190" s="313"/>
      <c r="H1190" s="313"/>
      <c r="I1190" s="313"/>
      <c r="J1190" s="313"/>
      <c r="K1190" s="313"/>
      <c r="L1190" s="313"/>
      <c r="M1190" s="313"/>
      <c r="N1190" s="313"/>
      <c r="O1190" s="313"/>
      <c r="P1190" s="313"/>
      <c r="Q1190" s="313"/>
      <c r="R1190" s="313">
        <v>69</v>
      </c>
      <c r="S1190" s="313"/>
      <c r="T1190" s="313"/>
      <c r="U1190" s="313"/>
      <c r="V1190" s="313"/>
      <c r="W1190" s="313"/>
      <c r="X1190" s="313">
        <v>0</v>
      </c>
      <c r="Y1190" s="313">
        <v>500000000</v>
      </c>
      <c r="Z1190" s="313"/>
      <c r="AA1190" s="313" t="s">
        <v>1029</v>
      </c>
    </row>
    <row r="1191" spans="1:27" ht="15" customHeight="1">
      <c r="A1191" s="313" t="s">
        <v>281</v>
      </c>
      <c r="B1191" s="313" t="s">
        <v>316</v>
      </c>
      <c r="C1191" s="313" t="s">
        <v>7</v>
      </c>
      <c r="D1191" s="313" t="s">
        <v>417</v>
      </c>
      <c r="E1191" s="313" t="s">
        <v>13</v>
      </c>
      <c r="F1191" s="313" t="s">
        <v>11</v>
      </c>
      <c r="G1191" s="313"/>
      <c r="H1191" s="313"/>
      <c r="I1191" s="313"/>
      <c r="J1191" s="313"/>
      <c r="K1191" s="313"/>
      <c r="L1191" s="313"/>
      <c r="M1191" s="313"/>
      <c r="N1191" s="313"/>
      <c r="O1191" s="313"/>
      <c r="P1191" s="313"/>
      <c r="Q1191" s="313"/>
      <c r="R1191" s="313">
        <v>64.900000000000006</v>
      </c>
      <c r="S1191" s="313"/>
      <c r="T1191" s="313"/>
      <c r="U1191" s="313"/>
      <c r="V1191" s="313"/>
      <c r="W1191" s="313"/>
      <c r="X1191" s="313">
        <v>0</v>
      </c>
      <c r="Y1191" s="313">
        <v>500000000</v>
      </c>
      <c r="Z1191" s="313"/>
      <c r="AA1191" s="313" t="s">
        <v>1029</v>
      </c>
    </row>
    <row r="1192" spans="1:27" ht="15" customHeight="1">
      <c r="A1192" s="313" t="s">
        <v>281</v>
      </c>
      <c r="B1192" s="313" t="s">
        <v>312</v>
      </c>
      <c r="C1192" s="313" t="s">
        <v>7</v>
      </c>
      <c r="D1192" s="313" t="s">
        <v>417</v>
      </c>
      <c r="E1192" s="313" t="s">
        <v>13</v>
      </c>
      <c r="F1192" s="313" t="s">
        <v>11</v>
      </c>
      <c r="G1192" s="313"/>
      <c r="H1192" s="313"/>
      <c r="I1192" s="313"/>
      <c r="J1192" s="313"/>
      <c r="K1192" s="313"/>
      <c r="L1192" s="313"/>
      <c r="M1192" s="313"/>
      <c r="N1192" s="313"/>
      <c r="O1192" s="313"/>
      <c r="P1192" s="313"/>
      <c r="Q1192" s="313"/>
      <c r="R1192" s="313">
        <v>69</v>
      </c>
      <c r="S1192" s="313"/>
      <c r="T1192" s="313"/>
      <c r="U1192" s="313"/>
      <c r="V1192" s="313"/>
      <c r="W1192" s="313"/>
      <c r="X1192" s="313">
        <v>0</v>
      </c>
      <c r="Y1192" s="313">
        <v>500000000</v>
      </c>
      <c r="Z1192" s="313"/>
      <c r="AA1192" s="313" t="s">
        <v>1029</v>
      </c>
    </row>
    <row r="1193" spans="1:27" ht="15" customHeight="1">
      <c r="A1193" s="313" t="s">
        <v>281</v>
      </c>
      <c r="B1193" s="313" t="s">
        <v>315</v>
      </c>
      <c r="C1193" s="313" t="s">
        <v>7</v>
      </c>
      <c r="D1193" s="313" t="s">
        <v>417</v>
      </c>
      <c r="E1193" s="313" t="s">
        <v>13</v>
      </c>
      <c r="F1193" s="313" t="s">
        <v>11</v>
      </c>
      <c r="G1193" s="313"/>
      <c r="H1193" s="313"/>
      <c r="I1193" s="313"/>
      <c r="J1193" s="313"/>
      <c r="K1193" s="313"/>
      <c r="L1193" s="313"/>
      <c r="M1193" s="313"/>
      <c r="N1193" s="313"/>
      <c r="O1193" s="313"/>
      <c r="P1193" s="313"/>
      <c r="Q1193" s="313"/>
      <c r="R1193" s="313">
        <v>4.0599999999999996</v>
      </c>
      <c r="S1193" s="313"/>
      <c r="T1193" s="313"/>
      <c r="U1193" s="313"/>
      <c r="V1193" s="313"/>
      <c r="W1193" s="313"/>
      <c r="X1193" s="313">
        <v>0</v>
      </c>
      <c r="Y1193" s="313">
        <v>500000000</v>
      </c>
      <c r="Z1193" s="313"/>
      <c r="AA1193" s="313" t="s">
        <v>1029</v>
      </c>
    </row>
    <row r="1194" spans="1:27" ht="15" customHeight="1">
      <c r="A1194" s="313" t="s">
        <v>282</v>
      </c>
      <c r="B1194" s="313" t="s">
        <v>332</v>
      </c>
      <c r="C1194" s="313" t="s">
        <v>7</v>
      </c>
      <c r="D1194" s="313" t="s">
        <v>417</v>
      </c>
      <c r="E1194" s="313" t="s">
        <v>13</v>
      </c>
      <c r="F1194" s="313" t="s">
        <v>11</v>
      </c>
      <c r="G1194" s="313" t="s">
        <v>417</v>
      </c>
      <c r="H1194" s="313" t="s">
        <v>430</v>
      </c>
      <c r="I1194" s="313" t="s">
        <v>251</v>
      </c>
      <c r="J1194" s="313"/>
      <c r="K1194" s="313" t="s">
        <v>339</v>
      </c>
      <c r="L1194" s="313" t="s">
        <v>376</v>
      </c>
      <c r="M1194" s="313" t="s">
        <v>48</v>
      </c>
      <c r="N1194" s="313"/>
      <c r="O1194" s="313" t="s">
        <v>341</v>
      </c>
      <c r="P1194" s="313" t="s">
        <v>342</v>
      </c>
      <c r="Q1194" s="313" t="s">
        <v>343</v>
      </c>
      <c r="R1194" s="313">
        <v>4.7</v>
      </c>
      <c r="S1194" s="313"/>
      <c r="T1194" s="313"/>
      <c r="U1194" s="313">
        <v>4.7</v>
      </c>
      <c r="V1194" s="313">
        <v>0.24</v>
      </c>
      <c r="W1194" s="313">
        <v>0.1</v>
      </c>
      <c r="X1194" s="313">
        <v>0</v>
      </c>
      <c r="Y1194" s="313">
        <v>500000000</v>
      </c>
      <c r="Z1194" s="313">
        <v>0</v>
      </c>
      <c r="AA1194" s="313" t="s">
        <v>1031</v>
      </c>
    </row>
    <row r="1195" spans="1:27" ht="15" customHeight="1">
      <c r="A1195" s="313" t="s">
        <v>282</v>
      </c>
      <c r="B1195" s="313" t="s">
        <v>314</v>
      </c>
      <c r="C1195" s="313" t="s">
        <v>7</v>
      </c>
      <c r="D1195" s="313" t="s">
        <v>417</v>
      </c>
      <c r="E1195" s="313" t="s">
        <v>13</v>
      </c>
      <c r="F1195" s="313" t="s">
        <v>11</v>
      </c>
      <c r="G1195" s="313" t="s">
        <v>449</v>
      </c>
      <c r="H1195" s="313" t="s">
        <v>742</v>
      </c>
      <c r="I1195" s="313" t="s">
        <v>251</v>
      </c>
      <c r="J1195" s="313" t="s">
        <v>730</v>
      </c>
      <c r="K1195" s="313" t="s">
        <v>702</v>
      </c>
      <c r="L1195" s="313" t="s">
        <v>743</v>
      </c>
      <c r="M1195" s="313" t="s">
        <v>48</v>
      </c>
      <c r="N1195" s="313"/>
      <c r="O1195" s="313" t="s">
        <v>348</v>
      </c>
      <c r="P1195" s="313" t="s">
        <v>699</v>
      </c>
      <c r="Q1195" s="313" t="s">
        <v>343</v>
      </c>
      <c r="R1195" s="313">
        <v>4.0599999999999996</v>
      </c>
      <c r="S1195" s="313"/>
      <c r="T1195" s="313"/>
      <c r="U1195" s="313"/>
      <c r="V1195" s="313"/>
      <c r="W1195" s="313"/>
      <c r="X1195" s="313">
        <v>0</v>
      </c>
      <c r="Y1195" s="313">
        <v>500000000</v>
      </c>
      <c r="Z1195" s="313"/>
      <c r="AA1195" s="313" t="s">
        <v>1029</v>
      </c>
    </row>
    <row r="1196" spans="1:27" ht="15" customHeight="1">
      <c r="A1196" s="313" t="s">
        <v>282</v>
      </c>
      <c r="B1196" s="313" t="s">
        <v>317</v>
      </c>
      <c r="C1196" s="313" t="s">
        <v>7</v>
      </c>
      <c r="D1196" s="313" t="s">
        <v>417</v>
      </c>
      <c r="E1196" s="313" t="s">
        <v>13</v>
      </c>
      <c r="F1196" s="313" t="s">
        <v>11</v>
      </c>
      <c r="G1196" s="313" t="s">
        <v>449</v>
      </c>
      <c r="H1196" s="313" t="s">
        <v>744</v>
      </c>
      <c r="I1196" s="313" t="s">
        <v>251</v>
      </c>
      <c r="J1196" s="313" t="s">
        <v>730</v>
      </c>
      <c r="K1196" s="313" t="s">
        <v>702</v>
      </c>
      <c r="L1196" s="313" t="s">
        <v>745</v>
      </c>
      <c r="M1196" s="313" t="s">
        <v>48</v>
      </c>
      <c r="N1196" s="313"/>
      <c r="O1196" s="313" t="s">
        <v>348</v>
      </c>
      <c r="P1196" s="313" t="s">
        <v>699</v>
      </c>
      <c r="Q1196" s="313" t="s">
        <v>343</v>
      </c>
      <c r="R1196" s="313">
        <v>20.3</v>
      </c>
      <c r="S1196" s="313"/>
      <c r="T1196" s="313"/>
      <c r="U1196" s="313"/>
      <c r="V1196" s="313"/>
      <c r="W1196" s="313"/>
      <c r="X1196" s="313">
        <v>0</v>
      </c>
      <c r="Y1196" s="313">
        <v>500000000</v>
      </c>
      <c r="Z1196" s="313"/>
      <c r="AA1196" s="313" t="s">
        <v>1029</v>
      </c>
    </row>
    <row r="1197" spans="1:27" ht="15" customHeight="1">
      <c r="A1197" s="313" t="s">
        <v>282</v>
      </c>
      <c r="B1197" s="313" t="s">
        <v>318</v>
      </c>
      <c r="C1197" s="313" t="s">
        <v>7</v>
      </c>
      <c r="D1197" s="313" t="s">
        <v>417</v>
      </c>
      <c r="E1197" s="313" t="s">
        <v>13</v>
      </c>
      <c r="F1197" s="313" t="s">
        <v>11</v>
      </c>
      <c r="G1197" s="313" t="s">
        <v>449</v>
      </c>
      <c r="H1197" s="313" t="s">
        <v>746</v>
      </c>
      <c r="I1197" s="313" t="s">
        <v>251</v>
      </c>
      <c r="J1197" s="313" t="s">
        <v>730</v>
      </c>
      <c r="K1197" s="313" t="s">
        <v>702</v>
      </c>
      <c r="L1197" s="313" t="s">
        <v>747</v>
      </c>
      <c r="M1197" s="313" t="s">
        <v>48</v>
      </c>
      <c r="N1197" s="313"/>
      <c r="O1197" s="313" t="s">
        <v>348</v>
      </c>
      <c r="P1197" s="313" t="s">
        <v>699</v>
      </c>
      <c r="Q1197" s="313" t="s">
        <v>343</v>
      </c>
      <c r="R1197" s="313">
        <v>44.6</v>
      </c>
      <c r="S1197" s="313"/>
      <c r="T1197" s="313"/>
      <c r="U1197" s="313"/>
      <c r="V1197" s="313"/>
      <c r="W1197" s="313"/>
      <c r="X1197" s="313">
        <v>0</v>
      </c>
      <c r="Y1197" s="313">
        <v>500000000</v>
      </c>
      <c r="Z1197" s="313"/>
      <c r="AA1197" s="313" t="s">
        <v>1029</v>
      </c>
    </row>
    <row r="1198" spans="1:27" ht="15" customHeight="1">
      <c r="A1198" s="313" t="s">
        <v>282</v>
      </c>
      <c r="B1198" s="313" t="s">
        <v>313</v>
      </c>
      <c r="C1198" s="313" t="s">
        <v>7</v>
      </c>
      <c r="D1198" s="313" t="s">
        <v>417</v>
      </c>
      <c r="E1198" s="313" t="s">
        <v>13</v>
      </c>
      <c r="F1198" s="313" t="s">
        <v>11</v>
      </c>
      <c r="G1198" s="313"/>
      <c r="H1198" s="313"/>
      <c r="I1198" s="313"/>
      <c r="J1198" s="313"/>
      <c r="K1198" s="313"/>
      <c r="L1198" s="313"/>
      <c r="M1198" s="313"/>
      <c r="N1198" s="313"/>
      <c r="O1198" s="313"/>
      <c r="P1198" s="313"/>
      <c r="Q1198" s="313"/>
      <c r="R1198" s="313">
        <v>69</v>
      </c>
      <c r="S1198" s="313"/>
      <c r="T1198" s="313"/>
      <c r="U1198" s="313"/>
      <c r="V1198" s="313"/>
      <c r="W1198" s="313"/>
      <c r="X1198" s="313">
        <v>0</v>
      </c>
      <c r="Y1198" s="313">
        <v>500000000</v>
      </c>
      <c r="Z1198" s="313"/>
      <c r="AA1198" s="313" t="s">
        <v>1029</v>
      </c>
    </row>
    <row r="1199" spans="1:27" ht="15" customHeight="1">
      <c r="A1199" s="313" t="s">
        <v>282</v>
      </c>
      <c r="B1199" s="313" t="s">
        <v>316</v>
      </c>
      <c r="C1199" s="313" t="s">
        <v>7</v>
      </c>
      <c r="D1199" s="313" t="s">
        <v>417</v>
      </c>
      <c r="E1199" s="313" t="s">
        <v>13</v>
      </c>
      <c r="F1199" s="313" t="s">
        <v>11</v>
      </c>
      <c r="G1199" s="313" t="s">
        <v>449</v>
      </c>
      <c r="H1199" s="313" t="s">
        <v>744</v>
      </c>
      <c r="I1199" s="313" t="s">
        <v>251</v>
      </c>
      <c r="J1199" s="313" t="s">
        <v>730</v>
      </c>
      <c r="K1199" s="313" t="s">
        <v>702</v>
      </c>
      <c r="L1199" s="313" t="s">
        <v>745</v>
      </c>
      <c r="M1199" s="313" t="s">
        <v>48</v>
      </c>
      <c r="N1199" s="313"/>
      <c r="O1199" s="313" t="s">
        <v>348</v>
      </c>
      <c r="P1199" s="313" t="s">
        <v>699</v>
      </c>
      <c r="Q1199" s="313" t="s">
        <v>343</v>
      </c>
      <c r="R1199" s="313">
        <v>64.900000000000006</v>
      </c>
      <c r="S1199" s="313"/>
      <c r="T1199" s="313"/>
      <c r="U1199" s="313"/>
      <c r="V1199" s="313"/>
      <c r="W1199" s="313"/>
      <c r="X1199" s="313">
        <v>0</v>
      </c>
      <c r="Y1199" s="313">
        <v>500000000</v>
      </c>
      <c r="Z1199" s="313"/>
      <c r="AA1199" s="313" t="s">
        <v>1029</v>
      </c>
    </row>
    <row r="1200" spans="1:27" ht="15" customHeight="1">
      <c r="A1200" s="313" t="s">
        <v>282</v>
      </c>
      <c r="B1200" s="313" t="s">
        <v>312</v>
      </c>
      <c r="C1200" s="313" t="s">
        <v>7</v>
      </c>
      <c r="D1200" s="313" t="s">
        <v>417</v>
      </c>
      <c r="E1200" s="313" t="s">
        <v>13</v>
      </c>
      <c r="F1200" s="313" t="s">
        <v>11</v>
      </c>
      <c r="G1200" s="313"/>
      <c r="H1200" s="313"/>
      <c r="I1200" s="313"/>
      <c r="J1200" s="313"/>
      <c r="K1200" s="313"/>
      <c r="L1200" s="313"/>
      <c r="M1200" s="313"/>
      <c r="N1200" s="313"/>
      <c r="O1200" s="313"/>
      <c r="P1200" s="313"/>
      <c r="Q1200" s="313"/>
      <c r="R1200" s="313">
        <v>69</v>
      </c>
      <c r="S1200" s="313"/>
      <c r="T1200" s="313"/>
      <c r="U1200" s="313"/>
      <c r="V1200" s="313"/>
      <c r="W1200" s="313"/>
      <c r="X1200" s="313">
        <v>0</v>
      </c>
      <c r="Y1200" s="313">
        <v>500000000</v>
      </c>
      <c r="Z1200" s="313"/>
      <c r="AA1200" s="313" t="s">
        <v>1029</v>
      </c>
    </row>
    <row r="1201" spans="1:27" ht="15" customHeight="1">
      <c r="A1201" s="313" t="s">
        <v>282</v>
      </c>
      <c r="B1201" s="313" t="s">
        <v>315</v>
      </c>
      <c r="C1201" s="313" t="s">
        <v>7</v>
      </c>
      <c r="D1201" s="313" t="s">
        <v>417</v>
      </c>
      <c r="E1201" s="313" t="s">
        <v>13</v>
      </c>
      <c r="F1201" s="313" t="s">
        <v>11</v>
      </c>
      <c r="G1201" s="313"/>
      <c r="H1201" s="313"/>
      <c r="I1201" s="313"/>
      <c r="J1201" s="313"/>
      <c r="K1201" s="313"/>
      <c r="L1201" s="313"/>
      <c r="M1201" s="313"/>
      <c r="N1201" s="313"/>
      <c r="O1201" s="313"/>
      <c r="P1201" s="313"/>
      <c r="Q1201" s="313"/>
      <c r="R1201" s="313">
        <v>4.0599999999999996</v>
      </c>
      <c r="S1201" s="313"/>
      <c r="T1201" s="313"/>
      <c r="U1201" s="313"/>
      <c r="V1201" s="313"/>
      <c r="W1201" s="313"/>
      <c r="X1201" s="313">
        <v>0</v>
      </c>
      <c r="Y1201" s="313">
        <v>500000000</v>
      </c>
      <c r="Z1201" s="313"/>
      <c r="AA1201" s="313" t="s">
        <v>1029</v>
      </c>
    </row>
    <row r="1202" spans="1:27" ht="15" customHeight="1">
      <c r="A1202" s="313" t="s">
        <v>283</v>
      </c>
      <c r="B1202" s="313" t="s">
        <v>332</v>
      </c>
      <c r="C1202" s="313" t="s">
        <v>7</v>
      </c>
      <c r="D1202" s="313" t="s">
        <v>417</v>
      </c>
      <c r="E1202" s="313" t="s">
        <v>13</v>
      </c>
      <c r="F1202" s="313" t="s">
        <v>11</v>
      </c>
      <c r="G1202" s="313"/>
      <c r="H1202" s="313"/>
      <c r="I1202" s="313"/>
      <c r="J1202" s="313"/>
      <c r="K1202" s="313"/>
      <c r="L1202" s="313"/>
      <c r="M1202" s="313"/>
      <c r="N1202" s="313"/>
      <c r="O1202" s="313"/>
      <c r="P1202" s="313"/>
      <c r="Q1202" s="313"/>
      <c r="R1202" s="313">
        <v>4.7</v>
      </c>
      <c r="S1202" s="313"/>
      <c r="T1202" s="313"/>
      <c r="U1202" s="313"/>
      <c r="V1202" s="313"/>
      <c r="W1202" s="313"/>
      <c r="X1202" s="313">
        <v>0</v>
      </c>
      <c r="Y1202" s="313">
        <v>500000000</v>
      </c>
      <c r="Z1202" s="313"/>
      <c r="AA1202" s="313" t="s">
        <v>1029</v>
      </c>
    </row>
    <row r="1203" spans="1:27" ht="15" customHeight="1">
      <c r="A1203" s="313" t="s">
        <v>283</v>
      </c>
      <c r="B1203" s="313" t="s">
        <v>314</v>
      </c>
      <c r="C1203" s="313" t="s">
        <v>7</v>
      </c>
      <c r="D1203" s="313" t="s">
        <v>417</v>
      </c>
      <c r="E1203" s="313" t="s">
        <v>13</v>
      </c>
      <c r="F1203" s="313" t="s">
        <v>11</v>
      </c>
      <c r="G1203" s="313"/>
      <c r="H1203" s="313"/>
      <c r="I1203" s="313"/>
      <c r="J1203" s="313"/>
      <c r="K1203" s="313"/>
      <c r="L1203" s="313"/>
      <c r="M1203" s="313"/>
      <c r="N1203" s="313"/>
      <c r="O1203" s="313"/>
      <c r="P1203" s="313"/>
      <c r="Q1203" s="313"/>
      <c r="R1203" s="313">
        <v>4.0599999999999996</v>
      </c>
      <c r="S1203" s="313"/>
      <c r="T1203" s="313"/>
      <c r="U1203" s="313"/>
      <c r="V1203" s="313"/>
      <c r="W1203" s="313"/>
      <c r="X1203" s="313">
        <v>0</v>
      </c>
      <c r="Y1203" s="313">
        <v>500000000</v>
      </c>
      <c r="Z1203" s="313"/>
      <c r="AA1203" s="313" t="s">
        <v>1029</v>
      </c>
    </row>
    <row r="1204" spans="1:27" ht="15" customHeight="1">
      <c r="A1204" s="313" t="s">
        <v>283</v>
      </c>
      <c r="B1204" s="313" t="s">
        <v>317</v>
      </c>
      <c r="C1204" s="313" t="s">
        <v>7</v>
      </c>
      <c r="D1204" s="313" t="s">
        <v>417</v>
      </c>
      <c r="E1204" s="313" t="s">
        <v>13</v>
      </c>
      <c r="F1204" s="313" t="s">
        <v>11</v>
      </c>
      <c r="G1204" s="313"/>
      <c r="H1204" s="313"/>
      <c r="I1204" s="313"/>
      <c r="J1204" s="313"/>
      <c r="K1204" s="313"/>
      <c r="L1204" s="313"/>
      <c r="M1204" s="313"/>
      <c r="N1204" s="313"/>
      <c r="O1204" s="313"/>
      <c r="P1204" s="313"/>
      <c r="Q1204" s="313"/>
      <c r="R1204" s="313">
        <v>20.3</v>
      </c>
      <c r="S1204" s="313"/>
      <c r="T1204" s="313"/>
      <c r="U1204" s="313"/>
      <c r="V1204" s="313"/>
      <c r="W1204" s="313"/>
      <c r="X1204" s="313">
        <v>0</v>
      </c>
      <c r="Y1204" s="313">
        <v>500000000</v>
      </c>
      <c r="Z1204" s="313"/>
      <c r="AA1204" s="313" t="s">
        <v>1029</v>
      </c>
    </row>
    <row r="1205" spans="1:27" ht="15" customHeight="1">
      <c r="A1205" s="313" t="s">
        <v>283</v>
      </c>
      <c r="B1205" s="313" t="s">
        <v>318</v>
      </c>
      <c r="C1205" s="313" t="s">
        <v>7</v>
      </c>
      <c r="D1205" s="313" t="s">
        <v>417</v>
      </c>
      <c r="E1205" s="313" t="s">
        <v>13</v>
      </c>
      <c r="F1205" s="313" t="s">
        <v>11</v>
      </c>
      <c r="G1205" s="313"/>
      <c r="H1205" s="313"/>
      <c r="I1205" s="313"/>
      <c r="J1205" s="313"/>
      <c r="K1205" s="313"/>
      <c r="L1205" s="313"/>
      <c r="M1205" s="313"/>
      <c r="N1205" s="313"/>
      <c r="O1205" s="313"/>
      <c r="P1205" s="313"/>
      <c r="Q1205" s="313"/>
      <c r="R1205" s="313">
        <v>44.6</v>
      </c>
      <c r="S1205" s="313"/>
      <c r="T1205" s="313"/>
      <c r="U1205" s="313"/>
      <c r="V1205" s="313"/>
      <c r="W1205" s="313"/>
      <c r="X1205" s="313">
        <v>0</v>
      </c>
      <c r="Y1205" s="313">
        <v>500000000</v>
      </c>
      <c r="Z1205" s="313"/>
      <c r="AA1205" s="313" t="s">
        <v>1029</v>
      </c>
    </row>
    <row r="1206" spans="1:27" ht="15" customHeight="1">
      <c r="A1206" s="313" t="s">
        <v>283</v>
      </c>
      <c r="B1206" s="313" t="s">
        <v>313</v>
      </c>
      <c r="C1206" s="313" t="s">
        <v>7</v>
      </c>
      <c r="D1206" s="313" t="s">
        <v>417</v>
      </c>
      <c r="E1206" s="313" t="s">
        <v>13</v>
      </c>
      <c r="F1206" s="313" t="s">
        <v>11</v>
      </c>
      <c r="G1206" s="313"/>
      <c r="H1206" s="313"/>
      <c r="I1206" s="313"/>
      <c r="J1206" s="313"/>
      <c r="K1206" s="313"/>
      <c r="L1206" s="313"/>
      <c r="M1206" s="313"/>
      <c r="N1206" s="313"/>
      <c r="O1206" s="313"/>
      <c r="P1206" s="313"/>
      <c r="Q1206" s="313"/>
      <c r="R1206" s="313">
        <v>69</v>
      </c>
      <c r="S1206" s="313"/>
      <c r="T1206" s="313"/>
      <c r="U1206" s="313"/>
      <c r="V1206" s="313"/>
      <c r="W1206" s="313"/>
      <c r="X1206" s="313">
        <v>0</v>
      </c>
      <c r="Y1206" s="313">
        <v>500000000</v>
      </c>
      <c r="Z1206" s="313"/>
      <c r="AA1206" s="313" t="s">
        <v>1029</v>
      </c>
    </row>
    <row r="1207" spans="1:27" ht="15" customHeight="1">
      <c r="A1207" s="313" t="s">
        <v>283</v>
      </c>
      <c r="B1207" s="313" t="s">
        <v>316</v>
      </c>
      <c r="C1207" s="313" t="s">
        <v>7</v>
      </c>
      <c r="D1207" s="313" t="s">
        <v>417</v>
      </c>
      <c r="E1207" s="313" t="s">
        <v>13</v>
      </c>
      <c r="F1207" s="313" t="s">
        <v>11</v>
      </c>
      <c r="G1207" s="313"/>
      <c r="H1207" s="313"/>
      <c r="I1207" s="313"/>
      <c r="J1207" s="313"/>
      <c r="K1207" s="313"/>
      <c r="L1207" s="313"/>
      <c r="M1207" s="313"/>
      <c r="N1207" s="313"/>
      <c r="O1207" s="313"/>
      <c r="P1207" s="313"/>
      <c r="Q1207" s="313"/>
      <c r="R1207" s="313">
        <v>64.900000000000006</v>
      </c>
      <c r="S1207" s="313"/>
      <c r="T1207" s="313"/>
      <c r="U1207" s="313"/>
      <c r="V1207" s="313"/>
      <c r="W1207" s="313"/>
      <c r="X1207" s="313">
        <v>0</v>
      </c>
      <c r="Y1207" s="313">
        <v>500000000</v>
      </c>
      <c r="Z1207" s="313"/>
      <c r="AA1207" s="313" t="s">
        <v>1029</v>
      </c>
    </row>
    <row r="1208" spans="1:27" ht="15" customHeight="1">
      <c r="A1208" s="313" t="s">
        <v>283</v>
      </c>
      <c r="B1208" s="313" t="s">
        <v>312</v>
      </c>
      <c r="C1208" s="313" t="s">
        <v>7</v>
      </c>
      <c r="D1208" s="313" t="s">
        <v>417</v>
      </c>
      <c r="E1208" s="313" t="s">
        <v>13</v>
      </c>
      <c r="F1208" s="313" t="s">
        <v>11</v>
      </c>
      <c r="G1208" s="313"/>
      <c r="H1208" s="313"/>
      <c r="I1208" s="313"/>
      <c r="J1208" s="313"/>
      <c r="K1208" s="313"/>
      <c r="L1208" s="313"/>
      <c r="M1208" s="313"/>
      <c r="N1208" s="313"/>
      <c r="O1208" s="313"/>
      <c r="P1208" s="313"/>
      <c r="Q1208" s="313"/>
      <c r="R1208" s="313">
        <v>69</v>
      </c>
      <c r="S1208" s="313"/>
      <c r="T1208" s="313"/>
      <c r="U1208" s="313"/>
      <c r="V1208" s="313"/>
      <c r="W1208" s="313"/>
      <c r="X1208" s="313">
        <v>0</v>
      </c>
      <c r="Y1208" s="313">
        <v>500000000</v>
      </c>
      <c r="Z1208" s="313"/>
      <c r="AA1208" s="313" t="s">
        <v>1029</v>
      </c>
    </row>
    <row r="1209" spans="1:27" ht="15" customHeight="1">
      <c r="A1209" s="313" t="s">
        <v>283</v>
      </c>
      <c r="B1209" s="313" t="s">
        <v>315</v>
      </c>
      <c r="C1209" s="313" t="s">
        <v>7</v>
      </c>
      <c r="D1209" s="313" t="s">
        <v>417</v>
      </c>
      <c r="E1209" s="313" t="s">
        <v>13</v>
      </c>
      <c r="F1209" s="313" t="s">
        <v>11</v>
      </c>
      <c r="G1209" s="313"/>
      <c r="H1209" s="313"/>
      <c r="I1209" s="313"/>
      <c r="J1209" s="313"/>
      <c r="K1209" s="313"/>
      <c r="L1209" s="313"/>
      <c r="M1209" s="313"/>
      <c r="N1209" s="313"/>
      <c r="O1209" s="313"/>
      <c r="P1209" s="313"/>
      <c r="Q1209" s="313"/>
      <c r="R1209" s="313">
        <v>4.0599999999999996</v>
      </c>
      <c r="S1209" s="313"/>
      <c r="T1209" s="313"/>
      <c r="U1209" s="313"/>
      <c r="V1209" s="313"/>
      <c r="W1209" s="313"/>
      <c r="X1209" s="313">
        <v>0</v>
      </c>
      <c r="Y1209" s="313">
        <v>500000000</v>
      </c>
      <c r="Z1209" s="313"/>
      <c r="AA1209" s="313" t="s">
        <v>1029</v>
      </c>
    </row>
    <row r="1210" spans="1:27" ht="15" customHeight="1">
      <c r="A1210" s="313" t="s">
        <v>285</v>
      </c>
      <c r="B1210" s="313" t="s">
        <v>320</v>
      </c>
      <c r="C1210" s="313" t="s">
        <v>7</v>
      </c>
      <c r="D1210" s="313" t="s">
        <v>417</v>
      </c>
      <c r="E1210" s="313" t="s">
        <v>13</v>
      </c>
      <c r="F1210" s="313" t="s">
        <v>11</v>
      </c>
      <c r="G1210" s="313"/>
      <c r="H1210" s="313"/>
      <c r="I1210" s="313"/>
      <c r="J1210" s="313"/>
      <c r="K1210" s="313"/>
      <c r="L1210" s="313"/>
      <c r="M1210" s="313"/>
      <c r="N1210" s="313"/>
      <c r="O1210" s="313"/>
      <c r="P1210" s="313"/>
      <c r="Q1210" s="313"/>
      <c r="R1210" s="313">
        <v>228</v>
      </c>
      <c r="S1210" s="313"/>
      <c r="T1210" s="313"/>
      <c r="U1210" s="313"/>
      <c r="V1210" s="313"/>
      <c r="W1210" s="313"/>
      <c r="X1210" s="313">
        <v>0</v>
      </c>
      <c r="Y1210" s="313">
        <v>500000000</v>
      </c>
      <c r="Z1210" s="313"/>
      <c r="AA1210" s="313" t="s">
        <v>1029</v>
      </c>
    </row>
    <row r="1211" spans="1:27" ht="15" customHeight="1">
      <c r="A1211" s="313" t="s">
        <v>285</v>
      </c>
      <c r="B1211" s="313" t="s">
        <v>313</v>
      </c>
      <c r="C1211" s="313" t="s">
        <v>7</v>
      </c>
      <c r="D1211" s="313" t="s">
        <v>417</v>
      </c>
      <c r="E1211" s="313" t="s">
        <v>13</v>
      </c>
      <c r="F1211" s="313" t="s">
        <v>11</v>
      </c>
      <c r="G1211" s="313"/>
      <c r="H1211" s="313"/>
      <c r="I1211" s="313"/>
      <c r="J1211" s="313"/>
      <c r="K1211" s="313"/>
      <c r="L1211" s="313"/>
      <c r="M1211" s="313"/>
      <c r="N1211" s="313"/>
      <c r="O1211" s="313"/>
      <c r="P1211" s="313"/>
      <c r="Q1211" s="313"/>
      <c r="R1211" s="313">
        <v>4.72</v>
      </c>
      <c r="S1211" s="313"/>
      <c r="T1211" s="313"/>
      <c r="U1211" s="313"/>
      <c r="V1211" s="313"/>
      <c r="W1211" s="313"/>
      <c r="X1211" s="313">
        <v>0</v>
      </c>
      <c r="Y1211" s="313">
        <v>500000000</v>
      </c>
      <c r="Z1211" s="313"/>
      <c r="AA1211" s="313" t="s">
        <v>1029</v>
      </c>
    </row>
    <row r="1212" spans="1:27" ht="15" customHeight="1">
      <c r="A1212" s="313" t="s">
        <v>285</v>
      </c>
      <c r="B1212" s="313" t="s">
        <v>322</v>
      </c>
      <c r="C1212" s="313" t="s">
        <v>7</v>
      </c>
      <c r="D1212" s="313" t="s">
        <v>417</v>
      </c>
      <c r="E1212" s="313" t="s">
        <v>13</v>
      </c>
      <c r="F1212" s="313" t="s">
        <v>11</v>
      </c>
      <c r="G1212" s="313"/>
      <c r="H1212" s="313"/>
      <c r="I1212" s="313"/>
      <c r="J1212" s="313"/>
      <c r="K1212" s="313"/>
      <c r="L1212" s="313"/>
      <c r="M1212" s="313"/>
      <c r="N1212" s="313"/>
      <c r="O1212" s="313"/>
      <c r="P1212" s="313"/>
      <c r="Q1212" s="313"/>
      <c r="R1212" s="313">
        <v>18.899999999999999</v>
      </c>
      <c r="S1212" s="313"/>
      <c r="T1212" s="313"/>
      <c r="U1212" s="313"/>
      <c r="V1212" s="313"/>
      <c r="W1212" s="313"/>
      <c r="X1212" s="313">
        <v>0</v>
      </c>
      <c r="Y1212" s="313">
        <v>500000000</v>
      </c>
      <c r="Z1212" s="313"/>
      <c r="AA1212" s="313" t="s">
        <v>1029</v>
      </c>
    </row>
    <row r="1213" spans="1:27" ht="15" customHeight="1">
      <c r="A1213" s="313" t="s">
        <v>285</v>
      </c>
      <c r="B1213" s="313" t="s">
        <v>312</v>
      </c>
      <c r="C1213" s="313" t="s">
        <v>7</v>
      </c>
      <c r="D1213" s="313" t="s">
        <v>417</v>
      </c>
      <c r="E1213" s="313" t="s">
        <v>13</v>
      </c>
      <c r="F1213" s="313" t="s">
        <v>11</v>
      </c>
      <c r="G1213" s="313"/>
      <c r="H1213" s="313"/>
      <c r="I1213" s="313"/>
      <c r="J1213" s="313"/>
      <c r="K1213" s="313"/>
      <c r="L1213" s="313"/>
      <c r="M1213" s="313"/>
      <c r="N1213" s="313"/>
      <c r="O1213" s="313"/>
      <c r="P1213" s="313"/>
      <c r="Q1213" s="313"/>
      <c r="R1213" s="313">
        <v>252</v>
      </c>
      <c r="S1213" s="313"/>
      <c r="T1213" s="313"/>
      <c r="U1213" s="313"/>
      <c r="V1213" s="313"/>
      <c r="W1213" s="313"/>
      <c r="X1213" s="313">
        <v>0</v>
      </c>
      <c r="Y1213" s="313">
        <v>500000000</v>
      </c>
      <c r="Z1213" s="313"/>
      <c r="AA1213" s="313" t="s">
        <v>1029</v>
      </c>
    </row>
    <row r="1214" spans="1:27" ht="15" customHeight="1">
      <c r="A1214" s="313" t="s">
        <v>285</v>
      </c>
      <c r="B1214" s="313" t="s">
        <v>321</v>
      </c>
      <c r="C1214" s="313" t="s">
        <v>7</v>
      </c>
      <c r="D1214" s="313" t="s">
        <v>417</v>
      </c>
      <c r="E1214" s="313" t="s">
        <v>13</v>
      </c>
      <c r="F1214" s="313" t="s">
        <v>11</v>
      </c>
      <c r="G1214" s="313"/>
      <c r="H1214" s="313"/>
      <c r="I1214" s="313"/>
      <c r="J1214" s="313"/>
      <c r="K1214" s="313"/>
      <c r="L1214" s="313"/>
      <c r="M1214" s="313"/>
      <c r="N1214" s="313"/>
      <c r="O1214" s="313"/>
      <c r="P1214" s="313"/>
      <c r="Q1214" s="313"/>
      <c r="R1214" s="313">
        <v>18.899999999999999</v>
      </c>
      <c r="S1214" s="313"/>
      <c r="T1214" s="313"/>
      <c r="U1214" s="313"/>
      <c r="V1214" s="313"/>
      <c r="W1214" s="313"/>
      <c r="X1214" s="313">
        <v>0</v>
      </c>
      <c r="Y1214" s="313">
        <v>500000000</v>
      </c>
      <c r="Z1214" s="313"/>
      <c r="AA1214" s="313" t="s">
        <v>1029</v>
      </c>
    </row>
    <row r="1215" spans="1:27" ht="15" customHeight="1">
      <c r="A1215" s="313" t="s">
        <v>285</v>
      </c>
      <c r="B1215" s="313" t="s">
        <v>319</v>
      </c>
      <c r="C1215" s="313" t="s">
        <v>7</v>
      </c>
      <c r="D1215" s="313" t="s">
        <v>417</v>
      </c>
      <c r="E1215" s="313" t="s">
        <v>13</v>
      </c>
      <c r="F1215" s="313" t="s">
        <v>11</v>
      </c>
      <c r="G1215" s="313"/>
      <c r="H1215" s="313"/>
      <c r="I1215" s="313"/>
      <c r="J1215" s="313"/>
      <c r="K1215" s="313"/>
      <c r="L1215" s="313"/>
      <c r="M1215" s="313"/>
      <c r="N1215" s="313"/>
      <c r="O1215" s="313"/>
      <c r="P1215" s="313"/>
      <c r="Q1215" s="313"/>
      <c r="R1215" s="313">
        <v>4.72</v>
      </c>
      <c r="S1215" s="313"/>
      <c r="T1215" s="313"/>
      <c r="U1215" s="313"/>
      <c r="V1215" s="313"/>
      <c r="W1215" s="313"/>
      <c r="X1215" s="313">
        <v>0</v>
      </c>
      <c r="Y1215" s="313">
        <v>500000000</v>
      </c>
      <c r="Z1215" s="313"/>
      <c r="AA1215" s="313" t="s">
        <v>1029</v>
      </c>
    </row>
    <row r="1216" spans="1:27" ht="15" customHeight="1">
      <c r="A1216" s="313" t="s">
        <v>285</v>
      </c>
      <c r="B1216" s="313" t="s">
        <v>323</v>
      </c>
      <c r="C1216" s="313" t="s">
        <v>7</v>
      </c>
      <c r="D1216" s="313" t="s">
        <v>417</v>
      </c>
      <c r="E1216" s="313" t="s">
        <v>13</v>
      </c>
      <c r="F1216" s="313" t="s">
        <v>11</v>
      </c>
      <c r="G1216" s="313"/>
      <c r="H1216" s="313"/>
      <c r="I1216" s="313"/>
      <c r="J1216" s="313"/>
      <c r="K1216" s="313"/>
      <c r="L1216" s="313"/>
      <c r="M1216" s="313"/>
      <c r="N1216" s="313"/>
      <c r="O1216" s="313"/>
      <c r="P1216" s="313"/>
      <c r="Q1216" s="313"/>
      <c r="R1216" s="313">
        <v>6.29</v>
      </c>
      <c r="S1216" s="313">
        <v>0</v>
      </c>
      <c r="T1216" s="313">
        <v>18.899999999999999</v>
      </c>
      <c r="U1216" s="313"/>
      <c r="V1216" s="313"/>
      <c r="W1216" s="313"/>
      <c r="X1216" s="313">
        <v>0</v>
      </c>
      <c r="Y1216" s="313">
        <v>500000000</v>
      </c>
      <c r="Z1216" s="313"/>
      <c r="AA1216" s="313" t="s">
        <v>1030</v>
      </c>
    </row>
    <row r="1217" spans="1:27" ht="15" customHeight="1">
      <c r="A1217" s="313" t="s">
        <v>285</v>
      </c>
      <c r="B1217" s="313" t="s">
        <v>324</v>
      </c>
      <c r="C1217" s="313" t="s">
        <v>7</v>
      </c>
      <c r="D1217" s="313" t="s">
        <v>417</v>
      </c>
      <c r="E1217" s="313" t="s">
        <v>13</v>
      </c>
      <c r="F1217" s="313" t="s">
        <v>11</v>
      </c>
      <c r="G1217" s="313"/>
      <c r="H1217" s="313"/>
      <c r="I1217" s="313"/>
      <c r="J1217" s="313"/>
      <c r="K1217" s="313"/>
      <c r="L1217" s="313"/>
      <c r="M1217" s="313"/>
      <c r="N1217" s="313"/>
      <c r="O1217" s="313"/>
      <c r="P1217" s="313"/>
      <c r="Q1217" s="313"/>
      <c r="R1217" s="313">
        <v>6.29</v>
      </c>
      <c r="S1217" s="313">
        <v>0</v>
      </c>
      <c r="T1217" s="313">
        <v>18.899999999999999</v>
      </c>
      <c r="U1217" s="313"/>
      <c r="V1217" s="313"/>
      <c r="W1217" s="313"/>
      <c r="X1217" s="313">
        <v>0</v>
      </c>
      <c r="Y1217" s="313">
        <v>500000000</v>
      </c>
      <c r="Z1217" s="313"/>
      <c r="AA1217" s="313" t="s">
        <v>1030</v>
      </c>
    </row>
    <row r="1218" spans="1:27" ht="15" customHeight="1">
      <c r="A1218" s="313" t="s">
        <v>285</v>
      </c>
      <c r="B1218" s="313" t="s">
        <v>325</v>
      </c>
      <c r="C1218" s="313" t="s">
        <v>7</v>
      </c>
      <c r="D1218" s="313" t="s">
        <v>417</v>
      </c>
      <c r="E1218" s="313" t="s">
        <v>13</v>
      </c>
      <c r="F1218" s="313" t="s">
        <v>11</v>
      </c>
      <c r="G1218" s="313"/>
      <c r="H1218" s="313"/>
      <c r="I1218" s="313"/>
      <c r="J1218" s="313"/>
      <c r="K1218" s="313"/>
      <c r="L1218" s="313"/>
      <c r="M1218" s="313"/>
      <c r="N1218" s="313"/>
      <c r="O1218" s="313"/>
      <c r="P1218" s="313"/>
      <c r="Q1218" s="313"/>
      <c r="R1218" s="313">
        <v>6.29</v>
      </c>
      <c r="S1218" s="313">
        <v>0</v>
      </c>
      <c r="T1218" s="313">
        <v>18.899999999999999</v>
      </c>
      <c r="U1218" s="313"/>
      <c r="V1218" s="313"/>
      <c r="W1218" s="313"/>
      <c r="X1218" s="313">
        <v>0</v>
      </c>
      <c r="Y1218" s="313">
        <v>500000000</v>
      </c>
      <c r="Z1218" s="313"/>
      <c r="AA1218" s="313" t="s">
        <v>1030</v>
      </c>
    </row>
    <row r="1219" spans="1:27" ht="15" customHeight="1">
      <c r="A1219" s="313" t="s">
        <v>287</v>
      </c>
      <c r="B1219" s="313" t="s">
        <v>320</v>
      </c>
      <c r="C1219" s="313" t="s">
        <v>7</v>
      </c>
      <c r="D1219" s="313" t="s">
        <v>417</v>
      </c>
      <c r="E1219" s="313" t="s">
        <v>13</v>
      </c>
      <c r="F1219" s="313" t="s">
        <v>11</v>
      </c>
      <c r="G1219" s="313" t="s">
        <v>181</v>
      </c>
      <c r="H1219" s="313" t="s">
        <v>719</v>
      </c>
      <c r="I1219" s="313" t="s">
        <v>288</v>
      </c>
      <c r="J1219" s="313" t="s">
        <v>709</v>
      </c>
      <c r="K1219" s="313" t="s">
        <v>702</v>
      </c>
      <c r="L1219" s="313" t="s">
        <v>720</v>
      </c>
      <c r="M1219" s="313" t="s">
        <v>47</v>
      </c>
      <c r="N1219" s="313"/>
      <c r="O1219" s="313" t="s">
        <v>348</v>
      </c>
      <c r="P1219" s="313" t="s">
        <v>699</v>
      </c>
      <c r="Q1219" s="313" t="s">
        <v>343</v>
      </c>
      <c r="R1219" s="313">
        <v>98.2</v>
      </c>
      <c r="S1219" s="313"/>
      <c r="T1219" s="313"/>
      <c r="U1219" s="313"/>
      <c r="V1219" s="313"/>
      <c r="W1219" s="313"/>
      <c r="X1219" s="313">
        <v>0</v>
      </c>
      <c r="Y1219" s="313">
        <v>500000000</v>
      </c>
      <c r="Z1219" s="313"/>
      <c r="AA1219" s="313" t="s">
        <v>1029</v>
      </c>
    </row>
    <row r="1220" spans="1:27" ht="15" customHeight="1">
      <c r="A1220" s="313" t="s">
        <v>287</v>
      </c>
      <c r="B1220" s="313" t="s">
        <v>312</v>
      </c>
      <c r="C1220" s="313" t="s">
        <v>7</v>
      </c>
      <c r="D1220" s="313" t="s">
        <v>417</v>
      </c>
      <c r="E1220" s="313" t="s">
        <v>13</v>
      </c>
      <c r="F1220" s="313" t="s">
        <v>11</v>
      </c>
      <c r="G1220" s="313"/>
      <c r="H1220" s="313"/>
      <c r="I1220" s="313"/>
      <c r="J1220" s="313"/>
      <c r="K1220" s="313"/>
      <c r="L1220" s="313"/>
      <c r="M1220" s="313"/>
      <c r="N1220" s="313"/>
      <c r="O1220" s="313"/>
      <c r="P1220" s="313"/>
      <c r="Q1220" s="313"/>
      <c r="R1220" s="313">
        <v>98.2</v>
      </c>
      <c r="S1220" s="313"/>
      <c r="T1220" s="313"/>
      <c r="U1220" s="313"/>
      <c r="V1220" s="313"/>
      <c r="W1220" s="313"/>
      <c r="X1220" s="313">
        <v>0</v>
      </c>
      <c r="Y1220" s="313">
        <v>500000000</v>
      </c>
      <c r="Z1220" s="313"/>
      <c r="AA1220" s="313" t="s">
        <v>1029</v>
      </c>
    </row>
    <row r="1221" spans="1:27" ht="15" customHeight="1">
      <c r="A1221" s="313" t="s">
        <v>289</v>
      </c>
      <c r="B1221" s="313" t="s">
        <v>313</v>
      </c>
      <c r="C1221" s="313" t="s">
        <v>7</v>
      </c>
      <c r="D1221" s="313" t="s">
        <v>417</v>
      </c>
      <c r="E1221" s="313" t="s">
        <v>13</v>
      </c>
      <c r="F1221" s="313" t="s">
        <v>11</v>
      </c>
      <c r="G1221" s="313"/>
      <c r="H1221" s="313"/>
      <c r="I1221" s="313"/>
      <c r="J1221" s="313"/>
      <c r="K1221" s="313"/>
      <c r="L1221" s="313"/>
      <c r="M1221" s="313"/>
      <c r="N1221" s="313"/>
      <c r="O1221" s="313"/>
      <c r="P1221" s="313"/>
      <c r="Q1221" s="313"/>
      <c r="R1221" s="313">
        <v>4.72</v>
      </c>
      <c r="S1221" s="313"/>
      <c r="T1221" s="313"/>
      <c r="U1221" s="313"/>
      <c r="V1221" s="313"/>
      <c r="W1221" s="313"/>
      <c r="X1221" s="313">
        <v>0</v>
      </c>
      <c r="Y1221" s="313">
        <v>500000000</v>
      </c>
      <c r="Z1221" s="313"/>
      <c r="AA1221" s="313" t="s">
        <v>1029</v>
      </c>
    </row>
    <row r="1222" spans="1:27" ht="15" customHeight="1">
      <c r="A1222" s="313" t="s">
        <v>289</v>
      </c>
      <c r="B1222" s="313" t="s">
        <v>322</v>
      </c>
      <c r="C1222" s="313" t="s">
        <v>7</v>
      </c>
      <c r="D1222" s="313" t="s">
        <v>417</v>
      </c>
      <c r="E1222" s="313" t="s">
        <v>13</v>
      </c>
      <c r="F1222" s="313" t="s">
        <v>11</v>
      </c>
      <c r="G1222" s="313"/>
      <c r="H1222" s="313"/>
      <c r="I1222" s="313"/>
      <c r="J1222" s="313"/>
      <c r="K1222" s="313"/>
      <c r="L1222" s="313"/>
      <c r="M1222" s="313"/>
      <c r="N1222" s="313"/>
      <c r="O1222" s="313"/>
      <c r="P1222" s="313"/>
      <c r="Q1222" s="313"/>
      <c r="R1222" s="313">
        <v>18.899999999999999</v>
      </c>
      <c r="S1222" s="313"/>
      <c r="T1222" s="313"/>
      <c r="U1222" s="313"/>
      <c r="V1222" s="313"/>
      <c r="W1222" s="313"/>
      <c r="X1222" s="313">
        <v>0</v>
      </c>
      <c r="Y1222" s="313">
        <v>500000000</v>
      </c>
      <c r="Z1222" s="313"/>
      <c r="AA1222" s="313" t="s">
        <v>1029</v>
      </c>
    </row>
    <row r="1223" spans="1:27" ht="15" customHeight="1">
      <c r="A1223" s="313" t="s">
        <v>289</v>
      </c>
      <c r="B1223" s="313" t="s">
        <v>320</v>
      </c>
      <c r="C1223" s="313" t="s">
        <v>7</v>
      </c>
      <c r="D1223" s="313" t="s">
        <v>417</v>
      </c>
      <c r="E1223" s="313" t="s">
        <v>13</v>
      </c>
      <c r="F1223" s="313" t="s">
        <v>11</v>
      </c>
      <c r="G1223" s="313"/>
      <c r="H1223" s="313"/>
      <c r="I1223" s="313"/>
      <c r="J1223" s="313"/>
      <c r="K1223" s="313"/>
      <c r="L1223" s="313"/>
      <c r="M1223" s="313"/>
      <c r="N1223" s="313"/>
      <c r="O1223" s="313"/>
      <c r="P1223" s="313"/>
      <c r="Q1223" s="313"/>
      <c r="R1223" s="313">
        <v>130</v>
      </c>
      <c r="S1223" s="313"/>
      <c r="T1223" s="313"/>
      <c r="U1223" s="313"/>
      <c r="V1223" s="313"/>
      <c r="W1223" s="313"/>
      <c r="X1223" s="313">
        <v>0</v>
      </c>
      <c r="Y1223" s="313">
        <v>500000000</v>
      </c>
      <c r="Z1223" s="313"/>
      <c r="AA1223" s="313" t="s">
        <v>1029</v>
      </c>
    </row>
    <row r="1224" spans="1:27" ht="15" customHeight="1">
      <c r="A1224" s="313" t="s">
        <v>289</v>
      </c>
      <c r="B1224" s="313" t="s">
        <v>312</v>
      </c>
      <c r="C1224" s="313" t="s">
        <v>7</v>
      </c>
      <c r="D1224" s="313" t="s">
        <v>417</v>
      </c>
      <c r="E1224" s="313" t="s">
        <v>13</v>
      </c>
      <c r="F1224" s="313" t="s">
        <v>11</v>
      </c>
      <c r="G1224" s="313"/>
      <c r="H1224" s="313"/>
      <c r="I1224" s="313"/>
      <c r="J1224" s="313"/>
      <c r="K1224" s="313"/>
      <c r="L1224" s="313"/>
      <c r="M1224" s="313"/>
      <c r="N1224" s="313"/>
      <c r="O1224" s="313"/>
      <c r="P1224" s="313"/>
      <c r="Q1224" s="313"/>
      <c r="R1224" s="313">
        <v>153</v>
      </c>
      <c r="S1224" s="313"/>
      <c r="T1224" s="313"/>
      <c r="U1224" s="313"/>
      <c r="V1224" s="313"/>
      <c r="W1224" s="313"/>
      <c r="X1224" s="313">
        <v>0</v>
      </c>
      <c r="Y1224" s="313">
        <v>500000000</v>
      </c>
      <c r="Z1224" s="313"/>
      <c r="AA1224" s="313" t="s">
        <v>1029</v>
      </c>
    </row>
    <row r="1225" spans="1:27" ht="15" customHeight="1">
      <c r="A1225" s="313" t="s">
        <v>289</v>
      </c>
      <c r="B1225" s="313" t="s">
        <v>321</v>
      </c>
      <c r="C1225" s="313" t="s">
        <v>7</v>
      </c>
      <c r="D1225" s="313" t="s">
        <v>417</v>
      </c>
      <c r="E1225" s="313" t="s">
        <v>13</v>
      </c>
      <c r="F1225" s="313" t="s">
        <v>11</v>
      </c>
      <c r="G1225" s="313"/>
      <c r="H1225" s="313"/>
      <c r="I1225" s="313"/>
      <c r="J1225" s="313"/>
      <c r="K1225" s="313"/>
      <c r="L1225" s="313"/>
      <c r="M1225" s="313"/>
      <c r="N1225" s="313"/>
      <c r="O1225" s="313"/>
      <c r="P1225" s="313"/>
      <c r="Q1225" s="313"/>
      <c r="R1225" s="313">
        <v>18.899999999999999</v>
      </c>
      <c r="S1225" s="313"/>
      <c r="T1225" s="313"/>
      <c r="U1225" s="313"/>
      <c r="V1225" s="313"/>
      <c r="W1225" s="313"/>
      <c r="X1225" s="313">
        <v>0</v>
      </c>
      <c r="Y1225" s="313">
        <v>500000000</v>
      </c>
      <c r="Z1225" s="313"/>
      <c r="AA1225" s="313" t="s">
        <v>1029</v>
      </c>
    </row>
    <row r="1226" spans="1:27" ht="15" customHeight="1">
      <c r="A1226" s="313" t="s">
        <v>289</v>
      </c>
      <c r="B1226" s="313" t="s">
        <v>319</v>
      </c>
      <c r="C1226" s="313" t="s">
        <v>7</v>
      </c>
      <c r="D1226" s="313" t="s">
        <v>417</v>
      </c>
      <c r="E1226" s="313" t="s">
        <v>13</v>
      </c>
      <c r="F1226" s="313" t="s">
        <v>11</v>
      </c>
      <c r="G1226" s="313"/>
      <c r="H1226" s="313"/>
      <c r="I1226" s="313"/>
      <c r="J1226" s="313"/>
      <c r="K1226" s="313"/>
      <c r="L1226" s="313"/>
      <c r="M1226" s="313"/>
      <c r="N1226" s="313"/>
      <c r="O1226" s="313"/>
      <c r="P1226" s="313"/>
      <c r="Q1226" s="313"/>
      <c r="R1226" s="313">
        <v>4.72</v>
      </c>
      <c r="S1226" s="313"/>
      <c r="T1226" s="313"/>
      <c r="U1226" s="313"/>
      <c r="V1226" s="313"/>
      <c r="W1226" s="313"/>
      <c r="X1226" s="313">
        <v>0</v>
      </c>
      <c r="Y1226" s="313">
        <v>500000000</v>
      </c>
      <c r="Z1226" s="313"/>
      <c r="AA1226" s="313" t="s">
        <v>1029</v>
      </c>
    </row>
    <row r="1227" spans="1:27" ht="15" customHeight="1">
      <c r="A1227" s="313" t="s">
        <v>289</v>
      </c>
      <c r="B1227" s="313" t="s">
        <v>323</v>
      </c>
      <c r="C1227" s="313" t="s">
        <v>7</v>
      </c>
      <c r="D1227" s="313" t="s">
        <v>417</v>
      </c>
      <c r="E1227" s="313" t="s">
        <v>13</v>
      </c>
      <c r="F1227" s="313" t="s">
        <v>11</v>
      </c>
      <c r="G1227" s="313"/>
      <c r="H1227" s="313"/>
      <c r="I1227" s="313"/>
      <c r="J1227" s="313"/>
      <c r="K1227" s="313"/>
      <c r="L1227" s="313"/>
      <c r="M1227" s="313"/>
      <c r="N1227" s="313"/>
      <c r="O1227" s="313"/>
      <c r="P1227" s="313"/>
      <c r="Q1227" s="313"/>
      <c r="R1227" s="313">
        <v>6.29</v>
      </c>
      <c r="S1227" s="313">
        <v>0</v>
      </c>
      <c r="T1227" s="313">
        <v>18.899999999999999</v>
      </c>
      <c r="U1227" s="313"/>
      <c r="V1227" s="313"/>
      <c r="W1227" s="313"/>
      <c r="X1227" s="313">
        <v>0</v>
      </c>
      <c r="Y1227" s="313">
        <v>500000000</v>
      </c>
      <c r="Z1227" s="313"/>
      <c r="AA1227" s="313" t="s">
        <v>1030</v>
      </c>
    </row>
    <row r="1228" spans="1:27" ht="15" customHeight="1">
      <c r="A1228" s="313" t="s">
        <v>289</v>
      </c>
      <c r="B1228" s="313" t="s">
        <v>324</v>
      </c>
      <c r="C1228" s="313" t="s">
        <v>7</v>
      </c>
      <c r="D1228" s="313" t="s">
        <v>417</v>
      </c>
      <c r="E1228" s="313" t="s">
        <v>13</v>
      </c>
      <c r="F1228" s="313" t="s">
        <v>11</v>
      </c>
      <c r="G1228" s="313"/>
      <c r="H1228" s="313"/>
      <c r="I1228" s="313"/>
      <c r="J1228" s="313"/>
      <c r="K1228" s="313"/>
      <c r="L1228" s="313"/>
      <c r="M1228" s="313"/>
      <c r="N1228" s="313"/>
      <c r="O1228" s="313"/>
      <c r="P1228" s="313"/>
      <c r="Q1228" s="313"/>
      <c r="R1228" s="313">
        <v>6.29</v>
      </c>
      <c r="S1228" s="313">
        <v>0</v>
      </c>
      <c r="T1228" s="313">
        <v>18.899999999999999</v>
      </c>
      <c r="U1228" s="313"/>
      <c r="V1228" s="313"/>
      <c r="W1228" s="313"/>
      <c r="X1228" s="313">
        <v>0</v>
      </c>
      <c r="Y1228" s="313">
        <v>500000000</v>
      </c>
      <c r="Z1228" s="313"/>
      <c r="AA1228" s="313" t="s">
        <v>1030</v>
      </c>
    </row>
    <row r="1229" spans="1:27" ht="15" customHeight="1">
      <c r="A1229" s="313" t="s">
        <v>289</v>
      </c>
      <c r="B1229" s="313" t="s">
        <v>325</v>
      </c>
      <c r="C1229" s="313" t="s">
        <v>7</v>
      </c>
      <c r="D1229" s="313" t="s">
        <v>417</v>
      </c>
      <c r="E1229" s="313" t="s">
        <v>13</v>
      </c>
      <c r="F1229" s="313" t="s">
        <v>11</v>
      </c>
      <c r="G1229" s="313"/>
      <c r="H1229" s="313"/>
      <c r="I1229" s="313"/>
      <c r="J1229" s="313"/>
      <c r="K1229" s="313"/>
      <c r="L1229" s="313"/>
      <c r="M1229" s="313"/>
      <c r="N1229" s="313"/>
      <c r="O1229" s="313"/>
      <c r="P1229" s="313"/>
      <c r="Q1229" s="313"/>
      <c r="R1229" s="313">
        <v>6.29</v>
      </c>
      <c r="S1229" s="313">
        <v>0</v>
      </c>
      <c r="T1229" s="313">
        <v>18.899999999999999</v>
      </c>
      <c r="U1229" s="313"/>
      <c r="V1229" s="313"/>
      <c r="W1229" s="313"/>
      <c r="X1229" s="313">
        <v>0</v>
      </c>
      <c r="Y1229" s="313">
        <v>500000000</v>
      </c>
      <c r="Z1229" s="313"/>
      <c r="AA1229" s="313" t="s">
        <v>1030</v>
      </c>
    </row>
    <row r="1230" spans="1:27" ht="15" customHeight="1">
      <c r="A1230" s="313" t="s">
        <v>290</v>
      </c>
      <c r="B1230" s="313" t="s">
        <v>313</v>
      </c>
      <c r="C1230" s="313" t="s">
        <v>7</v>
      </c>
      <c r="D1230" s="313" t="s">
        <v>417</v>
      </c>
      <c r="E1230" s="313" t="s">
        <v>13</v>
      </c>
      <c r="F1230" s="313" t="s">
        <v>11</v>
      </c>
      <c r="G1230" s="313" t="s">
        <v>181</v>
      </c>
      <c r="H1230" s="313" t="s">
        <v>721</v>
      </c>
      <c r="I1230" s="313" t="s">
        <v>288</v>
      </c>
      <c r="J1230" s="313" t="s">
        <v>709</v>
      </c>
      <c r="K1230" s="313" t="s">
        <v>702</v>
      </c>
      <c r="L1230" s="313" t="s">
        <v>722</v>
      </c>
      <c r="M1230" s="313" t="s">
        <v>47</v>
      </c>
      <c r="N1230" s="313"/>
      <c r="O1230" s="313" t="s">
        <v>348</v>
      </c>
      <c r="P1230" s="313" t="s">
        <v>699</v>
      </c>
      <c r="Q1230" s="313" t="s">
        <v>343</v>
      </c>
      <c r="R1230" s="313">
        <v>4.72</v>
      </c>
      <c r="S1230" s="313"/>
      <c r="T1230" s="313"/>
      <c r="U1230" s="313"/>
      <c r="V1230" s="313"/>
      <c r="W1230" s="313"/>
      <c r="X1230" s="313">
        <v>0</v>
      </c>
      <c r="Y1230" s="313">
        <v>500000000</v>
      </c>
      <c r="Z1230" s="313"/>
      <c r="AA1230" s="313" t="s">
        <v>1029</v>
      </c>
    </row>
    <row r="1231" spans="1:27" ht="15" customHeight="1">
      <c r="A1231" s="313" t="s">
        <v>290</v>
      </c>
      <c r="B1231" s="313" t="s">
        <v>322</v>
      </c>
      <c r="C1231" s="313" t="s">
        <v>7</v>
      </c>
      <c r="D1231" s="313" t="s">
        <v>417</v>
      </c>
      <c r="E1231" s="313" t="s">
        <v>13</v>
      </c>
      <c r="F1231" s="313" t="s">
        <v>11</v>
      </c>
      <c r="G1231" s="313" t="s">
        <v>181</v>
      </c>
      <c r="H1231" s="313" t="s">
        <v>723</v>
      </c>
      <c r="I1231" s="313" t="s">
        <v>288</v>
      </c>
      <c r="J1231" s="313" t="s">
        <v>709</v>
      </c>
      <c r="K1231" s="313" t="s">
        <v>702</v>
      </c>
      <c r="L1231" s="313" t="s">
        <v>724</v>
      </c>
      <c r="M1231" s="313" t="s">
        <v>47</v>
      </c>
      <c r="N1231" s="313"/>
      <c r="O1231" s="313" t="s">
        <v>348</v>
      </c>
      <c r="P1231" s="313" t="s">
        <v>699</v>
      </c>
      <c r="Q1231" s="313" t="s">
        <v>343</v>
      </c>
      <c r="R1231" s="313">
        <v>18.899999999999999</v>
      </c>
      <c r="S1231" s="313"/>
      <c r="T1231" s="313"/>
      <c r="U1231" s="313"/>
      <c r="V1231" s="313"/>
      <c r="W1231" s="313"/>
      <c r="X1231" s="313">
        <v>0</v>
      </c>
      <c r="Y1231" s="313">
        <v>500000000</v>
      </c>
      <c r="Z1231" s="313"/>
      <c r="AA1231" s="313" t="s">
        <v>1029</v>
      </c>
    </row>
    <row r="1232" spans="1:27" ht="15" customHeight="1">
      <c r="A1232" s="313" t="s">
        <v>290</v>
      </c>
      <c r="B1232" s="313" t="s">
        <v>312</v>
      </c>
      <c r="C1232" s="313" t="s">
        <v>7</v>
      </c>
      <c r="D1232" s="313" t="s">
        <v>417</v>
      </c>
      <c r="E1232" s="313" t="s">
        <v>13</v>
      </c>
      <c r="F1232" s="313" t="s">
        <v>11</v>
      </c>
      <c r="G1232" s="313"/>
      <c r="H1232" s="313"/>
      <c r="I1232" s="313"/>
      <c r="J1232" s="313"/>
      <c r="K1232" s="313"/>
      <c r="L1232" s="313"/>
      <c r="M1232" s="313"/>
      <c r="N1232" s="313"/>
      <c r="O1232" s="313"/>
      <c r="P1232" s="313"/>
      <c r="Q1232" s="313"/>
      <c r="R1232" s="313">
        <v>23.6</v>
      </c>
      <c r="S1232" s="313"/>
      <c r="T1232" s="313"/>
      <c r="U1232" s="313"/>
      <c r="V1232" s="313"/>
      <c r="W1232" s="313"/>
      <c r="X1232" s="313">
        <v>0</v>
      </c>
      <c r="Y1232" s="313">
        <v>500000000</v>
      </c>
      <c r="Z1232" s="313"/>
      <c r="AA1232" s="313" t="s">
        <v>1029</v>
      </c>
    </row>
    <row r="1233" spans="1:27" ht="15" customHeight="1">
      <c r="A1233" s="313" t="s">
        <v>290</v>
      </c>
      <c r="B1233" s="313" t="s">
        <v>321</v>
      </c>
      <c r="C1233" s="313" t="s">
        <v>7</v>
      </c>
      <c r="D1233" s="313" t="s">
        <v>417</v>
      </c>
      <c r="E1233" s="313" t="s">
        <v>13</v>
      </c>
      <c r="F1233" s="313" t="s">
        <v>11</v>
      </c>
      <c r="G1233" s="313" t="s">
        <v>181</v>
      </c>
      <c r="H1233" s="313" t="s">
        <v>723</v>
      </c>
      <c r="I1233" s="313" t="s">
        <v>288</v>
      </c>
      <c r="J1233" s="313" t="s">
        <v>709</v>
      </c>
      <c r="K1233" s="313" t="s">
        <v>702</v>
      </c>
      <c r="L1233" s="313" t="s">
        <v>724</v>
      </c>
      <c r="M1233" s="313" t="s">
        <v>47</v>
      </c>
      <c r="N1233" s="313"/>
      <c r="O1233" s="313" t="s">
        <v>348</v>
      </c>
      <c r="P1233" s="313" t="s">
        <v>699</v>
      </c>
      <c r="Q1233" s="313" t="s">
        <v>343</v>
      </c>
      <c r="R1233" s="313">
        <v>18.899999999999999</v>
      </c>
      <c r="S1233" s="313"/>
      <c r="T1233" s="313"/>
      <c r="U1233" s="313"/>
      <c r="V1233" s="313"/>
      <c r="W1233" s="313"/>
      <c r="X1233" s="313">
        <v>0</v>
      </c>
      <c r="Y1233" s="313">
        <v>500000000</v>
      </c>
      <c r="Z1233" s="313"/>
      <c r="AA1233" s="313" t="s">
        <v>1029</v>
      </c>
    </row>
    <row r="1234" spans="1:27" ht="15" customHeight="1">
      <c r="A1234" s="313" t="s">
        <v>290</v>
      </c>
      <c r="B1234" s="313" t="s">
        <v>319</v>
      </c>
      <c r="C1234" s="313" t="s">
        <v>7</v>
      </c>
      <c r="D1234" s="313" t="s">
        <v>417</v>
      </c>
      <c r="E1234" s="313" t="s">
        <v>13</v>
      </c>
      <c r="F1234" s="313" t="s">
        <v>11</v>
      </c>
      <c r="G1234" s="313" t="s">
        <v>181</v>
      </c>
      <c r="H1234" s="313" t="s">
        <v>721</v>
      </c>
      <c r="I1234" s="313" t="s">
        <v>288</v>
      </c>
      <c r="J1234" s="313" t="s">
        <v>709</v>
      </c>
      <c r="K1234" s="313" t="s">
        <v>702</v>
      </c>
      <c r="L1234" s="313" t="s">
        <v>722</v>
      </c>
      <c r="M1234" s="313" t="s">
        <v>47</v>
      </c>
      <c r="N1234" s="313"/>
      <c r="O1234" s="313" t="s">
        <v>348</v>
      </c>
      <c r="P1234" s="313" t="s">
        <v>699</v>
      </c>
      <c r="Q1234" s="313" t="s">
        <v>343</v>
      </c>
      <c r="R1234" s="313">
        <v>4.72</v>
      </c>
      <c r="S1234" s="313"/>
      <c r="T1234" s="313"/>
      <c r="U1234" s="313"/>
      <c r="V1234" s="313"/>
      <c r="W1234" s="313"/>
      <c r="X1234" s="313">
        <v>0</v>
      </c>
      <c r="Y1234" s="313">
        <v>500000000</v>
      </c>
      <c r="Z1234" s="313"/>
      <c r="AA1234" s="313" t="s">
        <v>1029</v>
      </c>
    </row>
    <row r="1235" spans="1:27" ht="15" customHeight="1">
      <c r="A1235" s="313" t="s">
        <v>290</v>
      </c>
      <c r="B1235" s="313" t="s">
        <v>323</v>
      </c>
      <c r="C1235" s="313" t="s">
        <v>7</v>
      </c>
      <c r="D1235" s="313" t="s">
        <v>417</v>
      </c>
      <c r="E1235" s="313" t="s">
        <v>13</v>
      </c>
      <c r="F1235" s="313" t="s">
        <v>11</v>
      </c>
      <c r="G1235" s="313"/>
      <c r="H1235" s="313"/>
      <c r="I1235" s="313"/>
      <c r="J1235" s="313"/>
      <c r="K1235" s="313"/>
      <c r="L1235" s="313"/>
      <c r="M1235" s="313"/>
      <c r="N1235" s="313"/>
      <c r="O1235" s="313"/>
      <c r="P1235" s="313"/>
      <c r="Q1235" s="313"/>
      <c r="R1235" s="313">
        <v>6.29</v>
      </c>
      <c r="S1235" s="313">
        <v>0</v>
      </c>
      <c r="T1235" s="313">
        <v>18.899999999999999</v>
      </c>
      <c r="U1235" s="313"/>
      <c r="V1235" s="313"/>
      <c r="W1235" s="313"/>
      <c r="X1235" s="313">
        <v>0</v>
      </c>
      <c r="Y1235" s="313">
        <v>500000000</v>
      </c>
      <c r="Z1235" s="313"/>
      <c r="AA1235" s="313" t="s">
        <v>1030</v>
      </c>
    </row>
    <row r="1236" spans="1:27" ht="15" customHeight="1">
      <c r="A1236" s="313" t="s">
        <v>290</v>
      </c>
      <c r="B1236" s="313" t="s">
        <v>324</v>
      </c>
      <c r="C1236" s="313" t="s">
        <v>7</v>
      </c>
      <c r="D1236" s="313" t="s">
        <v>417</v>
      </c>
      <c r="E1236" s="313" t="s">
        <v>13</v>
      </c>
      <c r="F1236" s="313" t="s">
        <v>11</v>
      </c>
      <c r="G1236" s="313"/>
      <c r="H1236" s="313"/>
      <c r="I1236" s="313"/>
      <c r="J1236" s="313"/>
      <c r="K1236" s="313"/>
      <c r="L1236" s="313"/>
      <c r="M1236" s="313"/>
      <c r="N1236" s="313"/>
      <c r="O1236" s="313"/>
      <c r="P1236" s="313"/>
      <c r="Q1236" s="313"/>
      <c r="R1236" s="313">
        <v>6.29</v>
      </c>
      <c r="S1236" s="313">
        <v>0</v>
      </c>
      <c r="T1236" s="313">
        <v>18.899999999999999</v>
      </c>
      <c r="U1236" s="313"/>
      <c r="V1236" s="313"/>
      <c r="W1236" s="313"/>
      <c r="X1236" s="313">
        <v>0</v>
      </c>
      <c r="Y1236" s="313">
        <v>500000000</v>
      </c>
      <c r="Z1236" s="313"/>
      <c r="AA1236" s="313" t="s">
        <v>1030</v>
      </c>
    </row>
    <row r="1237" spans="1:27" ht="15" customHeight="1">
      <c r="A1237" s="313" t="s">
        <v>290</v>
      </c>
      <c r="B1237" s="313" t="s">
        <v>325</v>
      </c>
      <c r="C1237" s="313" t="s">
        <v>7</v>
      </c>
      <c r="D1237" s="313" t="s">
        <v>417</v>
      </c>
      <c r="E1237" s="313" t="s">
        <v>13</v>
      </c>
      <c r="F1237" s="313" t="s">
        <v>11</v>
      </c>
      <c r="G1237" s="313"/>
      <c r="H1237" s="313"/>
      <c r="I1237" s="313"/>
      <c r="J1237" s="313"/>
      <c r="K1237" s="313"/>
      <c r="L1237" s="313"/>
      <c r="M1237" s="313"/>
      <c r="N1237" s="313"/>
      <c r="O1237" s="313"/>
      <c r="P1237" s="313"/>
      <c r="Q1237" s="313"/>
      <c r="R1237" s="313">
        <v>6.29</v>
      </c>
      <c r="S1237" s="313">
        <v>0</v>
      </c>
      <c r="T1237" s="313">
        <v>18.899999999999999</v>
      </c>
      <c r="U1237" s="313"/>
      <c r="V1237" s="313"/>
      <c r="W1237" s="313"/>
      <c r="X1237" s="313">
        <v>0</v>
      </c>
      <c r="Y1237" s="313">
        <v>500000000</v>
      </c>
      <c r="Z1237" s="313"/>
      <c r="AA1237" s="313" t="s">
        <v>1030</v>
      </c>
    </row>
    <row r="1238" spans="1:27" ht="15" customHeight="1">
      <c r="A1238" s="313" t="s">
        <v>291</v>
      </c>
      <c r="B1238" s="313" t="s">
        <v>320</v>
      </c>
      <c r="C1238" s="313" t="s">
        <v>7</v>
      </c>
      <c r="D1238" s="313" t="s">
        <v>417</v>
      </c>
      <c r="E1238" s="313" t="s">
        <v>13</v>
      </c>
      <c r="F1238" s="313" t="s">
        <v>11</v>
      </c>
      <c r="G1238" s="313" t="s">
        <v>181</v>
      </c>
      <c r="H1238" s="313" t="s">
        <v>725</v>
      </c>
      <c r="I1238" s="313" t="s">
        <v>288</v>
      </c>
      <c r="J1238" s="313" t="s">
        <v>709</v>
      </c>
      <c r="K1238" s="313" t="s">
        <v>702</v>
      </c>
      <c r="L1238" s="313" t="s">
        <v>726</v>
      </c>
      <c r="M1238" s="313" t="s">
        <v>47</v>
      </c>
      <c r="N1238" s="313"/>
      <c r="O1238" s="313" t="s">
        <v>348</v>
      </c>
      <c r="P1238" s="313" t="s">
        <v>699</v>
      </c>
      <c r="Q1238" s="313" t="s">
        <v>343</v>
      </c>
      <c r="R1238" s="313">
        <v>70.8</v>
      </c>
      <c r="S1238" s="313"/>
      <c r="T1238" s="313"/>
      <c r="U1238" s="313"/>
      <c r="V1238" s="313"/>
      <c r="W1238" s="313"/>
      <c r="X1238" s="313">
        <v>0</v>
      </c>
      <c r="Y1238" s="313">
        <v>500000000</v>
      </c>
      <c r="Z1238" s="313"/>
      <c r="AA1238" s="313" t="s">
        <v>1029</v>
      </c>
    </row>
    <row r="1239" spans="1:27" ht="15" customHeight="1">
      <c r="A1239" s="313" t="s">
        <v>291</v>
      </c>
      <c r="B1239" s="313" t="s">
        <v>312</v>
      </c>
      <c r="C1239" s="313" t="s">
        <v>7</v>
      </c>
      <c r="D1239" s="313" t="s">
        <v>417</v>
      </c>
      <c r="E1239" s="313" t="s">
        <v>13</v>
      </c>
      <c r="F1239" s="313" t="s">
        <v>11</v>
      </c>
      <c r="G1239" s="313"/>
      <c r="H1239" s="313"/>
      <c r="I1239" s="313"/>
      <c r="J1239" s="313"/>
      <c r="K1239" s="313"/>
      <c r="L1239" s="313"/>
      <c r="M1239" s="313"/>
      <c r="N1239" s="313"/>
      <c r="O1239" s="313"/>
      <c r="P1239" s="313"/>
      <c r="Q1239" s="313"/>
      <c r="R1239" s="313">
        <v>70.8</v>
      </c>
      <c r="S1239" s="313"/>
      <c r="T1239" s="313"/>
      <c r="U1239" s="313"/>
      <c r="V1239" s="313"/>
      <c r="W1239" s="313"/>
      <c r="X1239" s="313">
        <v>0</v>
      </c>
      <c r="Y1239" s="313">
        <v>500000000</v>
      </c>
      <c r="Z1239" s="313"/>
      <c r="AA1239" s="313" t="s">
        <v>1029</v>
      </c>
    </row>
    <row r="1240" spans="1:27" ht="15" customHeight="1">
      <c r="A1240" s="313" t="s">
        <v>292</v>
      </c>
      <c r="B1240" s="313" t="s">
        <v>320</v>
      </c>
      <c r="C1240" s="313" t="s">
        <v>7</v>
      </c>
      <c r="D1240" s="313" t="s">
        <v>417</v>
      </c>
      <c r="E1240" s="313" t="s">
        <v>13</v>
      </c>
      <c r="F1240" s="313" t="s">
        <v>11</v>
      </c>
      <c r="G1240" s="313" t="s">
        <v>181</v>
      </c>
      <c r="H1240" s="313" t="s">
        <v>727</v>
      </c>
      <c r="I1240" s="313" t="s">
        <v>288</v>
      </c>
      <c r="J1240" s="313" t="s">
        <v>709</v>
      </c>
      <c r="K1240" s="313" t="s">
        <v>702</v>
      </c>
      <c r="L1240" s="313" t="s">
        <v>728</v>
      </c>
      <c r="M1240" s="313" t="s">
        <v>47</v>
      </c>
      <c r="N1240" s="313"/>
      <c r="O1240" s="313" t="s">
        <v>348</v>
      </c>
      <c r="P1240" s="313" t="s">
        <v>699</v>
      </c>
      <c r="Q1240" s="313" t="s">
        <v>343</v>
      </c>
      <c r="R1240" s="313">
        <v>59</v>
      </c>
      <c r="S1240" s="313"/>
      <c r="T1240" s="313"/>
      <c r="U1240" s="313"/>
      <c r="V1240" s="313"/>
      <c r="W1240" s="313"/>
      <c r="X1240" s="313">
        <v>0</v>
      </c>
      <c r="Y1240" s="313">
        <v>500000000</v>
      </c>
      <c r="Z1240" s="313"/>
      <c r="AA1240" s="313" t="s">
        <v>1029</v>
      </c>
    </row>
    <row r="1241" spans="1:27" ht="15" customHeight="1">
      <c r="A1241" s="313" t="s">
        <v>292</v>
      </c>
      <c r="B1241" s="313" t="s">
        <v>312</v>
      </c>
      <c r="C1241" s="313" t="s">
        <v>7</v>
      </c>
      <c r="D1241" s="313" t="s">
        <v>417</v>
      </c>
      <c r="E1241" s="313" t="s">
        <v>13</v>
      </c>
      <c r="F1241" s="313" t="s">
        <v>11</v>
      </c>
      <c r="G1241" s="313"/>
      <c r="H1241" s="313"/>
      <c r="I1241" s="313"/>
      <c r="J1241" s="313"/>
      <c r="K1241" s="313"/>
      <c r="L1241" s="313"/>
      <c r="M1241" s="313"/>
      <c r="N1241" s="313"/>
      <c r="O1241" s="313"/>
      <c r="P1241" s="313"/>
      <c r="Q1241" s="313"/>
      <c r="R1241" s="313">
        <v>59</v>
      </c>
      <c r="S1241" s="313"/>
      <c r="T1241" s="313"/>
      <c r="U1241" s="313"/>
      <c r="V1241" s="313"/>
      <c r="W1241" s="313"/>
      <c r="X1241" s="313">
        <v>0</v>
      </c>
      <c r="Y1241" s="313">
        <v>500000000</v>
      </c>
      <c r="Z1241" s="313"/>
      <c r="AA1241" s="313" t="s">
        <v>1029</v>
      </c>
    </row>
    <row r="1242" spans="1:27" ht="15" customHeight="1">
      <c r="A1242" s="313" t="s">
        <v>293</v>
      </c>
      <c r="B1242" s="313" t="s">
        <v>328</v>
      </c>
      <c r="C1242" s="313" t="s">
        <v>7</v>
      </c>
      <c r="D1242" s="313" t="s">
        <v>417</v>
      </c>
      <c r="E1242" s="313" t="s">
        <v>13</v>
      </c>
      <c r="F1242" s="313" t="s">
        <v>11</v>
      </c>
      <c r="G1242" s="313"/>
      <c r="H1242" s="313"/>
      <c r="I1242" s="313"/>
      <c r="J1242" s="313"/>
      <c r="K1242" s="313"/>
      <c r="L1242" s="313"/>
      <c r="M1242" s="313"/>
      <c r="N1242" s="313"/>
      <c r="O1242" s="313"/>
      <c r="P1242" s="313"/>
      <c r="Q1242" s="313"/>
      <c r="R1242" s="313">
        <v>76.2</v>
      </c>
      <c r="S1242" s="313"/>
      <c r="T1242" s="313"/>
      <c r="U1242" s="313"/>
      <c r="V1242" s="313"/>
      <c r="W1242" s="313"/>
      <c r="X1242" s="313">
        <v>0</v>
      </c>
      <c r="Y1242" s="313">
        <v>500000000</v>
      </c>
      <c r="Z1242" s="313"/>
      <c r="AA1242" s="313" t="s">
        <v>1029</v>
      </c>
    </row>
    <row r="1243" spans="1:27" ht="15" customHeight="1">
      <c r="A1243" s="313" t="s">
        <v>293</v>
      </c>
      <c r="B1243" s="313" t="s">
        <v>326</v>
      </c>
      <c r="C1243" s="313" t="s">
        <v>7</v>
      </c>
      <c r="D1243" s="313" t="s">
        <v>417</v>
      </c>
      <c r="E1243" s="313" t="s">
        <v>13</v>
      </c>
      <c r="F1243" s="313" t="s">
        <v>11</v>
      </c>
      <c r="G1243" s="313"/>
      <c r="H1243" s="313"/>
      <c r="I1243" s="313"/>
      <c r="J1243" s="313"/>
      <c r="K1243" s="313"/>
      <c r="L1243" s="313"/>
      <c r="M1243" s="313"/>
      <c r="N1243" s="313"/>
      <c r="O1243" s="313"/>
      <c r="P1243" s="313"/>
      <c r="Q1243" s="313"/>
      <c r="R1243" s="313">
        <v>76.2</v>
      </c>
      <c r="S1243" s="313"/>
      <c r="T1243" s="313"/>
      <c r="U1243" s="313"/>
      <c r="V1243" s="313"/>
      <c r="W1243" s="313"/>
      <c r="X1243" s="313">
        <v>0</v>
      </c>
      <c r="Y1243" s="313">
        <v>500000000</v>
      </c>
      <c r="Z1243" s="313"/>
      <c r="AA1243" s="313" t="s">
        <v>1029</v>
      </c>
    </row>
    <row r="1244" spans="1:27" ht="15" customHeight="1">
      <c r="A1244" s="313" t="s">
        <v>293</v>
      </c>
      <c r="B1244" s="313" t="s">
        <v>312</v>
      </c>
      <c r="C1244" s="313" t="s">
        <v>7</v>
      </c>
      <c r="D1244" s="313" t="s">
        <v>417</v>
      </c>
      <c r="E1244" s="313" t="s">
        <v>13</v>
      </c>
      <c r="F1244" s="313" t="s">
        <v>11</v>
      </c>
      <c r="G1244" s="313"/>
      <c r="H1244" s="313"/>
      <c r="I1244" s="313"/>
      <c r="J1244" s="313"/>
      <c r="K1244" s="313"/>
      <c r="L1244" s="313"/>
      <c r="M1244" s="313"/>
      <c r="N1244" s="313"/>
      <c r="O1244" s="313"/>
      <c r="P1244" s="313"/>
      <c r="Q1244" s="313"/>
      <c r="R1244" s="313">
        <v>76.2</v>
      </c>
      <c r="S1244" s="313"/>
      <c r="T1244" s="313"/>
      <c r="U1244" s="313"/>
      <c r="V1244" s="313"/>
      <c r="W1244" s="313"/>
      <c r="X1244" s="313">
        <v>0</v>
      </c>
      <c r="Y1244" s="313">
        <v>500000000</v>
      </c>
      <c r="Z1244" s="313"/>
      <c r="AA1244" s="313" t="s">
        <v>1029</v>
      </c>
    </row>
    <row r="1245" spans="1:27" ht="15" customHeight="1">
      <c r="A1245" s="313" t="s">
        <v>297</v>
      </c>
      <c r="B1245" s="313" t="s">
        <v>328</v>
      </c>
      <c r="C1245" s="313" t="s">
        <v>7</v>
      </c>
      <c r="D1245" s="313" t="s">
        <v>417</v>
      </c>
      <c r="E1245" s="313" t="s">
        <v>13</v>
      </c>
      <c r="F1245" s="313" t="s">
        <v>11</v>
      </c>
      <c r="G1245" s="313"/>
      <c r="H1245" s="313"/>
      <c r="I1245" s="313"/>
      <c r="J1245" s="313"/>
      <c r="K1245" s="313"/>
      <c r="L1245" s="313"/>
      <c r="M1245" s="313"/>
      <c r="N1245" s="313"/>
      <c r="O1245" s="313"/>
      <c r="P1245" s="313"/>
      <c r="Q1245" s="313"/>
      <c r="R1245" s="313">
        <v>76.2</v>
      </c>
      <c r="S1245" s="313"/>
      <c r="T1245" s="313"/>
      <c r="U1245" s="313"/>
      <c r="V1245" s="313"/>
      <c r="W1245" s="313"/>
      <c r="X1245" s="313">
        <v>0</v>
      </c>
      <c r="Y1245" s="313">
        <v>500000000</v>
      </c>
      <c r="Z1245" s="313"/>
      <c r="AA1245" s="313" t="s">
        <v>1029</v>
      </c>
    </row>
    <row r="1246" spans="1:27" ht="15" customHeight="1">
      <c r="A1246" s="313" t="s">
        <v>297</v>
      </c>
      <c r="B1246" s="313" t="s">
        <v>326</v>
      </c>
      <c r="C1246" s="313" t="s">
        <v>7</v>
      </c>
      <c r="D1246" s="313" t="s">
        <v>417</v>
      </c>
      <c r="E1246" s="313" t="s">
        <v>13</v>
      </c>
      <c r="F1246" s="313" t="s">
        <v>11</v>
      </c>
      <c r="G1246" s="313"/>
      <c r="H1246" s="313"/>
      <c r="I1246" s="313"/>
      <c r="J1246" s="313"/>
      <c r="K1246" s="313"/>
      <c r="L1246" s="313"/>
      <c r="M1246" s="313"/>
      <c r="N1246" s="313"/>
      <c r="O1246" s="313"/>
      <c r="P1246" s="313"/>
      <c r="Q1246" s="313"/>
      <c r="R1246" s="313">
        <v>76.2</v>
      </c>
      <c r="S1246" s="313"/>
      <c r="T1246" s="313"/>
      <c r="U1246" s="313"/>
      <c r="V1246" s="313"/>
      <c r="W1246" s="313"/>
      <c r="X1246" s="313">
        <v>0</v>
      </c>
      <c r="Y1246" s="313">
        <v>500000000</v>
      </c>
      <c r="Z1246" s="313"/>
      <c r="AA1246" s="313" t="s">
        <v>1029</v>
      </c>
    </row>
    <row r="1247" spans="1:27" ht="15" customHeight="1">
      <c r="A1247" s="313" t="s">
        <v>297</v>
      </c>
      <c r="B1247" s="313" t="s">
        <v>312</v>
      </c>
      <c r="C1247" s="313" t="s">
        <v>7</v>
      </c>
      <c r="D1247" s="313" t="s">
        <v>417</v>
      </c>
      <c r="E1247" s="313" t="s">
        <v>13</v>
      </c>
      <c r="F1247" s="313" t="s">
        <v>11</v>
      </c>
      <c r="G1247" s="313"/>
      <c r="H1247" s="313"/>
      <c r="I1247" s="313"/>
      <c r="J1247" s="313"/>
      <c r="K1247" s="313"/>
      <c r="L1247" s="313"/>
      <c r="M1247" s="313"/>
      <c r="N1247" s="313"/>
      <c r="O1247" s="313"/>
      <c r="P1247" s="313"/>
      <c r="Q1247" s="313"/>
      <c r="R1247" s="313">
        <v>76.2</v>
      </c>
      <c r="S1247" s="313"/>
      <c r="T1247" s="313"/>
      <c r="U1247" s="313"/>
      <c r="V1247" s="313"/>
      <c r="W1247" s="313"/>
      <c r="X1247" s="313">
        <v>0</v>
      </c>
      <c r="Y1247" s="313">
        <v>500000000</v>
      </c>
      <c r="Z1247" s="313"/>
      <c r="AA1247" s="313" t="s">
        <v>1029</v>
      </c>
    </row>
    <row r="1248" spans="1:27" ht="15" customHeight="1">
      <c r="A1248" s="313" t="s">
        <v>298</v>
      </c>
      <c r="B1248" s="313" t="s">
        <v>328</v>
      </c>
      <c r="C1248" s="313" t="s">
        <v>7</v>
      </c>
      <c r="D1248" s="313" t="s">
        <v>417</v>
      </c>
      <c r="E1248" s="313" t="s">
        <v>13</v>
      </c>
      <c r="F1248" s="313" t="s">
        <v>11</v>
      </c>
      <c r="G1248" s="313"/>
      <c r="H1248" s="313"/>
      <c r="I1248" s="313"/>
      <c r="J1248" s="313"/>
      <c r="K1248" s="313"/>
      <c r="L1248" s="313"/>
      <c r="M1248" s="313"/>
      <c r="N1248" s="313"/>
      <c r="O1248" s="313" t="s">
        <v>357</v>
      </c>
      <c r="P1248" s="313" t="s">
        <v>693</v>
      </c>
      <c r="Q1248" s="313" t="s">
        <v>694</v>
      </c>
      <c r="R1248" s="313">
        <v>76.2</v>
      </c>
      <c r="S1248" s="313"/>
      <c r="T1248" s="313"/>
      <c r="U1248" s="313"/>
      <c r="V1248" s="313"/>
      <c r="W1248" s="313"/>
      <c r="X1248" s="313">
        <v>0</v>
      </c>
      <c r="Y1248" s="313">
        <v>500000000</v>
      </c>
      <c r="Z1248" s="313"/>
      <c r="AA1248" s="313" t="s">
        <v>1029</v>
      </c>
    </row>
    <row r="1249" spans="1:27" ht="15" customHeight="1">
      <c r="A1249" s="313" t="s">
        <v>298</v>
      </c>
      <c r="B1249" s="313" t="s">
        <v>326</v>
      </c>
      <c r="C1249" s="313" t="s">
        <v>7</v>
      </c>
      <c r="D1249" s="313" t="s">
        <v>417</v>
      </c>
      <c r="E1249" s="313" t="s">
        <v>13</v>
      </c>
      <c r="F1249" s="313" t="s">
        <v>11</v>
      </c>
      <c r="G1249" s="313"/>
      <c r="H1249" s="313"/>
      <c r="I1249" s="313"/>
      <c r="J1249" s="313"/>
      <c r="K1249" s="313"/>
      <c r="L1249" s="313"/>
      <c r="M1249" s="313"/>
      <c r="N1249" s="313"/>
      <c r="O1249" s="313"/>
      <c r="P1249" s="313"/>
      <c r="Q1249" s="313"/>
      <c r="R1249" s="313">
        <v>76.2</v>
      </c>
      <c r="S1249" s="313"/>
      <c r="T1249" s="313"/>
      <c r="U1249" s="313"/>
      <c r="V1249" s="313"/>
      <c r="W1249" s="313"/>
      <c r="X1249" s="313">
        <v>0</v>
      </c>
      <c r="Y1249" s="313">
        <v>500000000</v>
      </c>
      <c r="Z1249" s="313"/>
      <c r="AA1249" s="313" t="s">
        <v>1029</v>
      </c>
    </row>
    <row r="1250" spans="1:27" ht="15" customHeight="1">
      <c r="A1250" s="313" t="s">
        <v>298</v>
      </c>
      <c r="B1250" s="313" t="s">
        <v>312</v>
      </c>
      <c r="C1250" s="313" t="s">
        <v>7</v>
      </c>
      <c r="D1250" s="313" t="s">
        <v>417</v>
      </c>
      <c r="E1250" s="313" t="s">
        <v>13</v>
      </c>
      <c r="F1250" s="313" t="s">
        <v>11</v>
      </c>
      <c r="G1250" s="313"/>
      <c r="H1250" s="313"/>
      <c r="I1250" s="313"/>
      <c r="J1250" s="313"/>
      <c r="K1250" s="313"/>
      <c r="L1250" s="313"/>
      <c r="M1250" s="313"/>
      <c r="N1250" s="313"/>
      <c r="O1250" s="313"/>
      <c r="P1250" s="313"/>
      <c r="Q1250" s="313"/>
      <c r="R1250" s="313">
        <v>76.2</v>
      </c>
      <c r="S1250" s="313"/>
      <c r="T1250" s="313"/>
      <c r="U1250" s="313"/>
      <c r="V1250" s="313"/>
      <c r="W1250" s="313"/>
      <c r="X1250" s="313">
        <v>0</v>
      </c>
      <c r="Y1250" s="313">
        <v>500000000</v>
      </c>
      <c r="Z1250" s="313"/>
      <c r="AA1250" s="313" t="s">
        <v>1029</v>
      </c>
    </row>
    <row r="1251" spans="1:27" ht="15" customHeight="1">
      <c r="A1251" s="313" t="s">
        <v>301</v>
      </c>
      <c r="B1251" s="313" t="s">
        <v>234</v>
      </c>
      <c r="C1251" s="313" t="s">
        <v>7</v>
      </c>
      <c r="D1251" s="313" t="s">
        <v>417</v>
      </c>
      <c r="E1251" s="313" t="s">
        <v>13</v>
      </c>
      <c r="F1251" s="313" t="s">
        <v>11</v>
      </c>
      <c r="G1251" s="313"/>
      <c r="H1251" s="313"/>
      <c r="I1251" s="313"/>
      <c r="J1251" s="313"/>
      <c r="K1251" s="313"/>
      <c r="L1251" s="313"/>
      <c r="M1251" s="313"/>
      <c r="N1251" s="313"/>
      <c r="O1251" s="313"/>
      <c r="P1251" s="313"/>
      <c r="Q1251" s="313"/>
      <c r="R1251" s="313">
        <v>959</v>
      </c>
      <c r="S1251" s="313"/>
      <c r="T1251" s="313"/>
      <c r="U1251" s="313"/>
      <c r="V1251" s="313"/>
      <c r="W1251" s="313"/>
      <c r="X1251" s="313">
        <v>0</v>
      </c>
      <c r="Y1251" s="313">
        <v>500000000</v>
      </c>
      <c r="Z1251" s="313"/>
      <c r="AA1251" s="313" t="s">
        <v>1029</v>
      </c>
    </row>
    <row r="1252" spans="1:27" ht="15" customHeight="1">
      <c r="A1252" s="313" t="s">
        <v>301</v>
      </c>
      <c r="B1252" s="313" t="s">
        <v>233</v>
      </c>
      <c r="C1252" s="313" t="s">
        <v>7</v>
      </c>
      <c r="D1252" s="313" t="s">
        <v>417</v>
      </c>
      <c r="E1252" s="313" t="s">
        <v>13</v>
      </c>
      <c r="F1252" s="313" t="s">
        <v>11</v>
      </c>
      <c r="G1252" s="313"/>
      <c r="H1252" s="313"/>
      <c r="I1252" s="313"/>
      <c r="J1252" s="313"/>
      <c r="K1252" s="313"/>
      <c r="L1252" s="313"/>
      <c r="M1252" s="313"/>
      <c r="N1252" s="313"/>
      <c r="O1252" s="313"/>
      <c r="P1252" s="313"/>
      <c r="Q1252" s="313"/>
      <c r="R1252" s="313">
        <v>7990</v>
      </c>
      <c r="S1252" s="313"/>
      <c r="T1252" s="313"/>
      <c r="U1252" s="313"/>
      <c r="V1252" s="313"/>
      <c r="W1252" s="313"/>
      <c r="X1252" s="313">
        <v>0</v>
      </c>
      <c r="Y1252" s="313">
        <v>500000000</v>
      </c>
      <c r="Z1252" s="313"/>
      <c r="AA1252" s="313" t="s">
        <v>1029</v>
      </c>
    </row>
    <row r="1253" spans="1:27" ht="15" customHeight="1">
      <c r="A1253" s="313" t="s">
        <v>301</v>
      </c>
      <c r="B1253" s="313" t="s">
        <v>223</v>
      </c>
      <c r="C1253" s="313" t="s">
        <v>7</v>
      </c>
      <c r="D1253" s="313" t="s">
        <v>417</v>
      </c>
      <c r="E1253" s="313" t="s">
        <v>13</v>
      </c>
      <c r="F1253" s="313" t="s">
        <v>11</v>
      </c>
      <c r="G1253" s="313"/>
      <c r="H1253" s="313"/>
      <c r="I1253" s="313"/>
      <c r="J1253" s="313"/>
      <c r="K1253" s="313"/>
      <c r="L1253" s="313"/>
      <c r="M1253" s="313"/>
      <c r="N1253" s="313"/>
      <c r="O1253" s="313"/>
      <c r="P1253" s="313"/>
      <c r="Q1253" s="313"/>
      <c r="R1253" s="313">
        <v>8690</v>
      </c>
      <c r="S1253" s="313"/>
      <c r="T1253" s="313"/>
      <c r="U1253" s="313"/>
      <c r="V1253" s="313"/>
      <c r="W1253" s="313"/>
      <c r="X1253" s="313">
        <v>0</v>
      </c>
      <c r="Y1253" s="313">
        <v>500000000</v>
      </c>
      <c r="Z1253" s="313"/>
      <c r="AA1253" s="313" t="s">
        <v>1029</v>
      </c>
    </row>
    <row r="1254" spans="1:27" ht="15" customHeight="1">
      <c r="A1254" s="313" t="s">
        <v>301</v>
      </c>
      <c r="B1254" s="313" t="s">
        <v>236</v>
      </c>
      <c r="C1254" s="313" t="s">
        <v>7</v>
      </c>
      <c r="D1254" s="313" t="s">
        <v>417</v>
      </c>
      <c r="E1254" s="313" t="s">
        <v>13</v>
      </c>
      <c r="F1254" s="313" t="s">
        <v>11</v>
      </c>
      <c r="G1254" s="313"/>
      <c r="H1254" s="313"/>
      <c r="I1254" s="313"/>
      <c r="J1254" s="313"/>
      <c r="K1254" s="313"/>
      <c r="L1254" s="313"/>
      <c r="M1254" s="313"/>
      <c r="N1254" s="313"/>
      <c r="O1254" s="313"/>
      <c r="P1254" s="313"/>
      <c r="Q1254" s="313"/>
      <c r="R1254" s="313">
        <v>959</v>
      </c>
      <c r="S1254" s="313"/>
      <c r="T1254" s="313"/>
      <c r="U1254" s="313"/>
      <c r="V1254" s="313"/>
      <c r="W1254" s="313"/>
      <c r="X1254" s="313">
        <v>0</v>
      </c>
      <c r="Y1254" s="313">
        <v>500000000</v>
      </c>
      <c r="Z1254" s="313"/>
      <c r="AA1254" s="313" t="s">
        <v>1029</v>
      </c>
    </row>
    <row r="1255" spans="1:27" ht="15" customHeight="1">
      <c r="A1255" s="313" t="s">
        <v>301</v>
      </c>
      <c r="B1255" s="313" t="s">
        <v>239</v>
      </c>
      <c r="C1255" s="313" t="s">
        <v>7</v>
      </c>
      <c r="D1255" s="313" t="s">
        <v>417</v>
      </c>
      <c r="E1255" s="313" t="s">
        <v>13</v>
      </c>
      <c r="F1255" s="313" t="s">
        <v>11</v>
      </c>
      <c r="G1255" s="313"/>
      <c r="H1255" s="313"/>
      <c r="I1255" s="313"/>
      <c r="J1255" s="313"/>
      <c r="K1255" s="313"/>
      <c r="L1255" s="313"/>
      <c r="M1255" s="313"/>
      <c r="N1255" s="313"/>
      <c r="O1255" s="313"/>
      <c r="P1255" s="313"/>
      <c r="Q1255" s="313"/>
      <c r="R1255" s="313">
        <v>384</v>
      </c>
      <c r="S1255" s="313"/>
      <c r="T1255" s="313"/>
      <c r="U1255" s="313"/>
      <c r="V1255" s="313"/>
      <c r="W1255" s="313"/>
      <c r="X1255" s="313">
        <v>0</v>
      </c>
      <c r="Y1255" s="313">
        <v>500000000</v>
      </c>
      <c r="Z1255" s="313"/>
      <c r="AA1255" s="313" t="s">
        <v>1029</v>
      </c>
    </row>
    <row r="1256" spans="1:27" ht="15" customHeight="1">
      <c r="A1256" s="313" t="s">
        <v>301</v>
      </c>
      <c r="B1256" s="313" t="s">
        <v>242</v>
      </c>
      <c r="C1256" s="313" t="s">
        <v>7</v>
      </c>
      <c r="D1256" s="313" t="s">
        <v>417</v>
      </c>
      <c r="E1256" s="313" t="s">
        <v>13</v>
      </c>
      <c r="F1256" s="313" t="s">
        <v>11</v>
      </c>
      <c r="G1256" s="313"/>
      <c r="H1256" s="313"/>
      <c r="I1256" s="313"/>
      <c r="J1256" s="313"/>
      <c r="K1256" s="313"/>
      <c r="L1256" s="313"/>
      <c r="M1256" s="313"/>
      <c r="N1256" s="313"/>
      <c r="O1256" s="313"/>
      <c r="P1256" s="313"/>
      <c r="Q1256" s="313"/>
      <c r="R1256" s="313">
        <v>6550</v>
      </c>
      <c r="S1256" s="313"/>
      <c r="T1256" s="313"/>
      <c r="U1256" s="313"/>
      <c r="V1256" s="313"/>
      <c r="W1256" s="313"/>
      <c r="X1256" s="313">
        <v>0</v>
      </c>
      <c r="Y1256" s="313">
        <v>500000000</v>
      </c>
      <c r="Z1256" s="313"/>
      <c r="AA1256" s="313" t="s">
        <v>1029</v>
      </c>
    </row>
    <row r="1257" spans="1:27" ht="15" customHeight="1">
      <c r="A1257" s="313" t="s">
        <v>301</v>
      </c>
      <c r="B1257" s="313" t="s">
        <v>238</v>
      </c>
      <c r="C1257" s="313" t="s">
        <v>7</v>
      </c>
      <c r="D1257" s="313" t="s">
        <v>417</v>
      </c>
      <c r="E1257" s="313" t="s">
        <v>13</v>
      </c>
      <c r="F1257" s="313" t="s">
        <v>11</v>
      </c>
      <c r="G1257" s="313"/>
      <c r="H1257" s="313"/>
      <c r="I1257" s="313"/>
      <c r="J1257" s="313"/>
      <c r="K1257" s="313"/>
      <c r="L1257" s="313"/>
      <c r="M1257" s="313"/>
      <c r="N1257" s="313"/>
      <c r="O1257" s="313"/>
      <c r="P1257" s="313"/>
      <c r="Q1257" s="313"/>
      <c r="R1257" s="313">
        <v>7030</v>
      </c>
      <c r="S1257" s="313"/>
      <c r="T1257" s="313"/>
      <c r="U1257" s="313"/>
      <c r="V1257" s="313"/>
      <c r="W1257" s="313"/>
      <c r="X1257" s="313">
        <v>0</v>
      </c>
      <c r="Y1257" s="313">
        <v>500000000</v>
      </c>
      <c r="Z1257" s="313"/>
      <c r="AA1257" s="313" t="s">
        <v>1029</v>
      </c>
    </row>
    <row r="1258" spans="1:27" ht="15" customHeight="1">
      <c r="A1258" s="313" t="s">
        <v>301</v>
      </c>
      <c r="B1258" s="313" t="s">
        <v>240</v>
      </c>
      <c r="C1258" s="313" t="s">
        <v>7</v>
      </c>
      <c r="D1258" s="313" t="s">
        <v>417</v>
      </c>
      <c r="E1258" s="313" t="s">
        <v>13</v>
      </c>
      <c r="F1258" s="313" t="s">
        <v>11</v>
      </c>
      <c r="G1258" s="313"/>
      <c r="H1258" s="313"/>
      <c r="I1258" s="313"/>
      <c r="J1258" s="313"/>
      <c r="K1258" s="313"/>
      <c r="L1258" s="313"/>
      <c r="M1258" s="313"/>
      <c r="N1258" s="313"/>
      <c r="O1258" s="313"/>
      <c r="P1258" s="313"/>
      <c r="Q1258" s="313"/>
      <c r="R1258" s="313">
        <v>384</v>
      </c>
      <c r="S1258" s="313"/>
      <c r="T1258" s="313"/>
      <c r="U1258" s="313"/>
      <c r="V1258" s="313"/>
      <c r="W1258" s="313"/>
      <c r="X1258" s="313">
        <v>0</v>
      </c>
      <c r="Y1258" s="313">
        <v>500000000</v>
      </c>
      <c r="Z1258" s="313"/>
      <c r="AA1258" s="313" t="s">
        <v>1029</v>
      </c>
    </row>
    <row r="1259" spans="1:27" ht="15" customHeight="1">
      <c r="A1259" s="313" t="s">
        <v>301</v>
      </c>
      <c r="B1259" s="313" t="s">
        <v>243</v>
      </c>
      <c r="C1259" s="313" t="s">
        <v>7</v>
      </c>
      <c r="D1259" s="313" t="s">
        <v>417</v>
      </c>
      <c r="E1259" s="313" t="s">
        <v>13</v>
      </c>
      <c r="F1259" s="313" t="s">
        <v>11</v>
      </c>
      <c r="G1259" s="313"/>
      <c r="H1259" s="313"/>
      <c r="I1259" s="313"/>
      <c r="J1259" s="313"/>
      <c r="K1259" s="313"/>
      <c r="L1259" s="313"/>
      <c r="M1259" s="313"/>
      <c r="N1259" s="313"/>
      <c r="O1259" s="313"/>
      <c r="P1259" s="313"/>
      <c r="Q1259" s="313"/>
      <c r="R1259" s="313">
        <v>6550</v>
      </c>
      <c r="S1259" s="313"/>
      <c r="T1259" s="313"/>
      <c r="U1259" s="313"/>
      <c r="V1259" s="313"/>
      <c r="W1259" s="313"/>
      <c r="X1259" s="313">
        <v>0</v>
      </c>
      <c r="Y1259" s="313">
        <v>500000000</v>
      </c>
      <c r="Z1259" s="313"/>
      <c r="AA1259" s="313" t="s">
        <v>1029</v>
      </c>
    </row>
    <row r="1260" spans="1:27" ht="15" customHeight="1">
      <c r="A1260" s="313" t="s">
        <v>301</v>
      </c>
      <c r="B1260" s="313" t="s">
        <v>226</v>
      </c>
      <c r="C1260" s="313" t="s">
        <v>7</v>
      </c>
      <c r="D1260" s="313" t="s">
        <v>417</v>
      </c>
      <c r="E1260" s="313" t="s">
        <v>13</v>
      </c>
      <c r="F1260" s="313" t="s">
        <v>11</v>
      </c>
      <c r="G1260" s="313"/>
      <c r="H1260" s="313"/>
      <c r="I1260" s="313"/>
      <c r="J1260" s="313"/>
      <c r="K1260" s="313"/>
      <c r="L1260" s="313"/>
      <c r="M1260" s="313"/>
      <c r="N1260" s="313"/>
      <c r="O1260" s="313"/>
      <c r="P1260" s="313"/>
      <c r="Q1260" s="313"/>
      <c r="R1260" s="313">
        <v>701</v>
      </c>
      <c r="S1260" s="313"/>
      <c r="T1260" s="313"/>
      <c r="U1260" s="313"/>
      <c r="V1260" s="313"/>
      <c r="W1260" s="313"/>
      <c r="X1260" s="313">
        <v>0</v>
      </c>
      <c r="Y1260" s="313">
        <v>500000000</v>
      </c>
      <c r="Z1260" s="313"/>
      <c r="AA1260" s="313" t="s">
        <v>1029</v>
      </c>
    </row>
    <row r="1261" spans="1:27" ht="15" customHeight="1">
      <c r="A1261" s="313" t="s">
        <v>301</v>
      </c>
      <c r="B1261" s="313" t="s">
        <v>244</v>
      </c>
      <c r="C1261" s="313" t="s">
        <v>7</v>
      </c>
      <c r="D1261" s="313" t="s">
        <v>417</v>
      </c>
      <c r="E1261" s="313" t="s">
        <v>13</v>
      </c>
      <c r="F1261" s="313" t="s">
        <v>11</v>
      </c>
      <c r="G1261" s="313"/>
      <c r="H1261" s="313"/>
      <c r="I1261" s="313"/>
      <c r="J1261" s="313"/>
      <c r="K1261" s="313"/>
      <c r="L1261" s="313"/>
      <c r="M1261" s="313"/>
      <c r="N1261" s="313"/>
      <c r="O1261" s="313"/>
      <c r="P1261" s="313"/>
      <c r="Q1261" s="313"/>
      <c r="R1261" s="313">
        <v>94.6</v>
      </c>
      <c r="S1261" s="313"/>
      <c r="T1261" s="313"/>
      <c r="U1261" s="313"/>
      <c r="V1261" s="313"/>
      <c r="W1261" s="313"/>
      <c r="X1261" s="313">
        <v>0</v>
      </c>
      <c r="Y1261" s="313">
        <v>500000000</v>
      </c>
      <c r="Z1261" s="313"/>
      <c r="AA1261" s="313" t="s">
        <v>1029</v>
      </c>
    </row>
    <row r="1262" spans="1:27" ht="15" customHeight="1">
      <c r="A1262" s="313" t="s">
        <v>301</v>
      </c>
      <c r="B1262" s="313" t="s">
        <v>230</v>
      </c>
      <c r="C1262" s="313" t="s">
        <v>7</v>
      </c>
      <c r="D1262" s="313" t="s">
        <v>417</v>
      </c>
      <c r="E1262" s="313" t="s">
        <v>13</v>
      </c>
      <c r="F1262" s="313" t="s">
        <v>11</v>
      </c>
      <c r="G1262" s="313"/>
      <c r="H1262" s="313"/>
      <c r="I1262" s="313"/>
      <c r="J1262" s="313"/>
      <c r="K1262" s="313"/>
      <c r="L1262" s="313"/>
      <c r="M1262" s="313"/>
      <c r="N1262" s="313"/>
      <c r="O1262" s="313"/>
      <c r="P1262" s="313"/>
      <c r="Q1262" s="313"/>
      <c r="R1262" s="313">
        <v>701</v>
      </c>
      <c r="S1262" s="313"/>
      <c r="T1262" s="313"/>
      <c r="U1262" s="313"/>
      <c r="V1262" s="313"/>
      <c r="W1262" s="313"/>
      <c r="X1262" s="313">
        <v>0</v>
      </c>
      <c r="Y1262" s="313">
        <v>500000000</v>
      </c>
      <c r="Z1262" s="313"/>
      <c r="AA1262" s="313" t="s">
        <v>1029</v>
      </c>
    </row>
    <row r="1263" spans="1:27" ht="15" customHeight="1">
      <c r="A1263" s="313" t="s">
        <v>301</v>
      </c>
      <c r="B1263" s="313" t="s">
        <v>247</v>
      </c>
      <c r="C1263" s="313" t="s">
        <v>7</v>
      </c>
      <c r="D1263" s="313" t="s">
        <v>417</v>
      </c>
      <c r="E1263" s="313" t="s">
        <v>13</v>
      </c>
      <c r="F1263" s="313" t="s">
        <v>11</v>
      </c>
      <c r="G1263" s="313"/>
      <c r="H1263" s="313"/>
      <c r="I1263" s="313"/>
      <c r="J1263" s="313"/>
      <c r="K1263" s="313"/>
      <c r="L1263" s="313"/>
      <c r="M1263" s="313"/>
      <c r="N1263" s="313"/>
      <c r="O1263" s="313"/>
      <c r="P1263" s="313"/>
      <c r="Q1263" s="313"/>
      <c r="R1263" s="313">
        <v>384</v>
      </c>
      <c r="S1263" s="313"/>
      <c r="T1263" s="313"/>
      <c r="U1263" s="313"/>
      <c r="V1263" s="313"/>
      <c r="W1263" s="313"/>
      <c r="X1263" s="313">
        <v>0</v>
      </c>
      <c r="Y1263" s="313">
        <v>500000000</v>
      </c>
      <c r="Z1263" s="313"/>
      <c r="AA1263" s="313" t="s">
        <v>1029</v>
      </c>
    </row>
    <row r="1264" spans="1:27" ht="15" customHeight="1">
      <c r="A1264" s="313" t="s">
        <v>301</v>
      </c>
      <c r="B1264" s="313" t="s">
        <v>249</v>
      </c>
      <c r="C1264" s="313" t="s">
        <v>7</v>
      </c>
      <c r="D1264" s="313" t="s">
        <v>417</v>
      </c>
      <c r="E1264" s="313" t="s">
        <v>13</v>
      </c>
      <c r="F1264" s="313" t="s">
        <v>11</v>
      </c>
      <c r="G1264" s="313"/>
      <c r="H1264" s="313"/>
      <c r="I1264" s="313"/>
      <c r="J1264" s="313"/>
      <c r="K1264" s="313"/>
      <c r="L1264" s="313"/>
      <c r="M1264" s="313"/>
      <c r="N1264" s="313"/>
      <c r="O1264" s="313"/>
      <c r="P1264" s="313"/>
      <c r="Q1264" s="313"/>
      <c r="R1264" s="313">
        <v>6550</v>
      </c>
      <c r="S1264" s="313"/>
      <c r="T1264" s="313"/>
      <c r="U1264" s="313"/>
      <c r="V1264" s="313"/>
      <c r="W1264" s="313"/>
      <c r="X1264" s="313">
        <v>0</v>
      </c>
      <c r="Y1264" s="313">
        <v>500000000</v>
      </c>
      <c r="Z1264" s="313"/>
      <c r="AA1264" s="313" t="s">
        <v>1029</v>
      </c>
    </row>
    <row r="1265" spans="1:27" ht="15" customHeight="1">
      <c r="A1265" s="313" t="s">
        <v>301</v>
      </c>
      <c r="B1265" s="313" t="s">
        <v>250</v>
      </c>
      <c r="C1265" s="313" t="s">
        <v>7</v>
      </c>
      <c r="D1265" s="313" t="s">
        <v>417</v>
      </c>
      <c r="E1265" s="313" t="s">
        <v>13</v>
      </c>
      <c r="F1265" s="313" t="s">
        <v>11</v>
      </c>
      <c r="G1265" s="313"/>
      <c r="H1265" s="313"/>
      <c r="I1265" s="313"/>
      <c r="J1265" s="313"/>
      <c r="K1265" s="313"/>
      <c r="L1265" s="313"/>
      <c r="M1265" s="313"/>
      <c r="N1265" s="313"/>
      <c r="O1265" s="313"/>
      <c r="P1265" s="313"/>
      <c r="Q1265" s="313"/>
      <c r="R1265" s="313">
        <v>3640</v>
      </c>
      <c r="S1265" s="313">
        <v>756</v>
      </c>
      <c r="T1265" s="313">
        <v>6930</v>
      </c>
      <c r="U1265" s="313"/>
      <c r="V1265" s="313"/>
      <c r="W1265" s="313"/>
      <c r="X1265" s="313">
        <v>0</v>
      </c>
      <c r="Y1265" s="313">
        <v>500000000</v>
      </c>
      <c r="Z1265" s="313"/>
      <c r="AA1265" s="313" t="s">
        <v>1030</v>
      </c>
    </row>
    <row r="1266" spans="1:27" ht="15" customHeight="1">
      <c r="A1266" s="313" t="s">
        <v>301</v>
      </c>
      <c r="B1266" s="313" t="s">
        <v>252</v>
      </c>
      <c r="C1266" s="313" t="s">
        <v>7</v>
      </c>
      <c r="D1266" s="313" t="s">
        <v>417</v>
      </c>
      <c r="E1266" s="313" t="s">
        <v>13</v>
      </c>
      <c r="F1266" s="313" t="s">
        <v>11</v>
      </c>
      <c r="G1266" s="313"/>
      <c r="H1266" s="313"/>
      <c r="I1266" s="313"/>
      <c r="J1266" s="313"/>
      <c r="K1266" s="313"/>
      <c r="L1266" s="313"/>
      <c r="M1266" s="313"/>
      <c r="N1266" s="313"/>
      <c r="O1266" s="313"/>
      <c r="P1266" s="313"/>
      <c r="Q1266" s="313"/>
      <c r="R1266" s="313">
        <v>3390</v>
      </c>
      <c r="S1266" s="313">
        <v>97</v>
      </c>
      <c r="T1266" s="313">
        <v>6270</v>
      </c>
      <c r="U1266" s="313"/>
      <c r="V1266" s="313"/>
      <c r="W1266" s="313"/>
      <c r="X1266" s="313">
        <v>0</v>
      </c>
      <c r="Y1266" s="313">
        <v>500000000</v>
      </c>
      <c r="Z1266" s="313"/>
      <c r="AA1266" s="313" t="s">
        <v>1030</v>
      </c>
    </row>
    <row r="1267" spans="1:27" ht="15" customHeight="1">
      <c r="A1267" s="313" t="s">
        <v>302</v>
      </c>
      <c r="B1267" s="313" t="s">
        <v>234</v>
      </c>
      <c r="C1267" s="313" t="s">
        <v>7</v>
      </c>
      <c r="D1267" s="313" t="s">
        <v>417</v>
      </c>
      <c r="E1267" s="313" t="s">
        <v>13</v>
      </c>
      <c r="F1267" s="313" t="s">
        <v>11</v>
      </c>
      <c r="G1267" s="313" t="s">
        <v>417</v>
      </c>
      <c r="H1267" s="313" t="s">
        <v>431</v>
      </c>
      <c r="I1267" s="313" t="s">
        <v>229</v>
      </c>
      <c r="J1267" s="313"/>
      <c r="K1267" s="313" t="s">
        <v>339</v>
      </c>
      <c r="L1267" s="313" t="s">
        <v>378</v>
      </c>
      <c r="M1267" s="313" t="s">
        <v>39</v>
      </c>
      <c r="N1267" s="313"/>
      <c r="O1267" s="313" t="s">
        <v>379</v>
      </c>
      <c r="P1267" s="313" t="s">
        <v>342</v>
      </c>
      <c r="Q1267" s="313" t="s">
        <v>343</v>
      </c>
      <c r="R1267" s="313">
        <v>959</v>
      </c>
      <c r="S1267" s="313"/>
      <c r="T1267" s="313"/>
      <c r="U1267" s="313">
        <v>958.6</v>
      </c>
      <c r="V1267" s="313">
        <v>47.93</v>
      </c>
      <c r="W1267" s="313">
        <v>0.1</v>
      </c>
      <c r="X1267" s="313">
        <v>0</v>
      </c>
      <c r="Y1267" s="313">
        <v>500000000</v>
      </c>
      <c r="Z1267" s="313">
        <v>0</v>
      </c>
      <c r="AA1267" s="313" t="s">
        <v>1031</v>
      </c>
    </row>
    <row r="1268" spans="1:27" ht="15" customHeight="1">
      <c r="A1268" s="313" t="s">
        <v>302</v>
      </c>
      <c r="B1268" s="313" t="s">
        <v>233</v>
      </c>
      <c r="C1268" s="313" t="s">
        <v>7</v>
      </c>
      <c r="D1268" s="313" t="s">
        <v>417</v>
      </c>
      <c r="E1268" s="313" t="s">
        <v>13</v>
      </c>
      <c r="F1268" s="313" t="s">
        <v>11</v>
      </c>
      <c r="G1268" s="313"/>
      <c r="H1268" s="313"/>
      <c r="I1268" s="313"/>
      <c r="J1268" s="313"/>
      <c r="K1268" s="313"/>
      <c r="L1268" s="313"/>
      <c r="M1268" s="313"/>
      <c r="N1268" s="313"/>
      <c r="O1268" s="313"/>
      <c r="P1268" s="313"/>
      <c r="Q1268" s="313"/>
      <c r="R1268" s="313">
        <v>959</v>
      </c>
      <c r="S1268" s="313"/>
      <c r="T1268" s="313"/>
      <c r="U1268" s="313"/>
      <c r="V1268" s="313"/>
      <c r="W1268" s="313"/>
      <c r="X1268" s="313">
        <v>0</v>
      </c>
      <c r="Y1268" s="313">
        <v>500000000</v>
      </c>
      <c r="Z1268" s="313"/>
      <c r="AA1268" s="313" t="s">
        <v>1029</v>
      </c>
    </row>
    <row r="1269" spans="1:27" ht="15" customHeight="1">
      <c r="A1269" s="313" t="s">
        <v>302</v>
      </c>
      <c r="B1269" s="313" t="s">
        <v>223</v>
      </c>
      <c r="C1269" s="313" t="s">
        <v>7</v>
      </c>
      <c r="D1269" s="313" t="s">
        <v>417</v>
      </c>
      <c r="E1269" s="313" t="s">
        <v>13</v>
      </c>
      <c r="F1269" s="313" t="s">
        <v>11</v>
      </c>
      <c r="G1269" s="313"/>
      <c r="H1269" s="313"/>
      <c r="I1269" s="313"/>
      <c r="J1269" s="313"/>
      <c r="K1269" s="313"/>
      <c r="L1269" s="313"/>
      <c r="M1269" s="313"/>
      <c r="N1269" s="313"/>
      <c r="O1269" s="313"/>
      <c r="P1269" s="313"/>
      <c r="Q1269" s="313"/>
      <c r="R1269" s="313">
        <v>959</v>
      </c>
      <c r="S1269" s="313"/>
      <c r="T1269" s="313"/>
      <c r="U1269" s="313"/>
      <c r="V1269" s="313"/>
      <c r="W1269" s="313"/>
      <c r="X1269" s="313">
        <v>0</v>
      </c>
      <c r="Y1269" s="313">
        <v>500000000</v>
      </c>
      <c r="Z1269" s="313"/>
      <c r="AA1269" s="313" t="s">
        <v>1029</v>
      </c>
    </row>
    <row r="1270" spans="1:27" ht="15" customHeight="1">
      <c r="A1270" s="313" t="s">
        <v>302</v>
      </c>
      <c r="B1270" s="313" t="s">
        <v>236</v>
      </c>
      <c r="C1270" s="313" t="s">
        <v>7</v>
      </c>
      <c r="D1270" s="313" t="s">
        <v>417</v>
      </c>
      <c r="E1270" s="313" t="s">
        <v>13</v>
      </c>
      <c r="F1270" s="313" t="s">
        <v>11</v>
      </c>
      <c r="G1270" s="313"/>
      <c r="H1270" s="313"/>
      <c r="I1270" s="313"/>
      <c r="J1270" s="313"/>
      <c r="K1270" s="313"/>
      <c r="L1270" s="313"/>
      <c r="M1270" s="313"/>
      <c r="N1270" s="313"/>
      <c r="O1270" s="313"/>
      <c r="P1270" s="313"/>
      <c r="Q1270" s="313"/>
      <c r="R1270" s="313">
        <v>959</v>
      </c>
      <c r="S1270" s="313"/>
      <c r="T1270" s="313"/>
      <c r="U1270" s="313"/>
      <c r="V1270" s="313"/>
      <c r="W1270" s="313"/>
      <c r="X1270" s="313">
        <v>0</v>
      </c>
      <c r="Y1270" s="313">
        <v>500000000</v>
      </c>
      <c r="Z1270" s="313"/>
      <c r="AA1270" s="313" t="s">
        <v>1029</v>
      </c>
    </row>
    <row r="1271" spans="1:27" ht="15" customHeight="1">
      <c r="A1271" s="313" t="s">
        <v>303</v>
      </c>
      <c r="B1271" s="313" t="s">
        <v>239</v>
      </c>
      <c r="C1271" s="313" t="s">
        <v>7</v>
      </c>
      <c r="D1271" s="313" t="s">
        <v>417</v>
      </c>
      <c r="E1271" s="313" t="s">
        <v>13</v>
      </c>
      <c r="F1271" s="313" t="s">
        <v>11</v>
      </c>
      <c r="G1271" s="313" t="s">
        <v>417</v>
      </c>
      <c r="H1271" s="313" t="s">
        <v>432</v>
      </c>
      <c r="I1271" s="313" t="s">
        <v>229</v>
      </c>
      <c r="J1271" s="313"/>
      <c r="K1271" s="313" t="s">
        <v>339</v>
      </c>
      <c r="L1271" s="313" t="s">
        <v>381</v>
      </c>
      <c r="M1271" s="313" t="s">
        <v>39</v>
      </c>
      <c r="N1271" s="313"/>
      <c r="O1271" s="313" t="s">
        <v>379</v>
      </c>
      <c r="P1271" s="313" t="s">
        <v>342</v>
      </c>
      <c r="Q1271" s="313" t="s">
        <v>343</v>
      </c>
      <c r="R1271" s="313">
        <v>384</v>
      </c>
      <c r="S1271" s="313"/>
      <c r="T1271" s="313"/>
      <c r="U1271" s="313">
        <v>384.11</v>
      </c>
      <c r="V1271" s="313">
        <v>19.21</v>
      </c>
      <c r="W1271" s="313">
        <v>0.1</v>
      </c>
      <c r="X1271" s="313">
        <v>0</v>
      </c>
      <c r="Y1271" s="313">
        <v>500000000</v>
      </c>
      <c r="Z1271" s="313">
        <v>0</v>
      </c>
      <c r="AA1271" s="313" t="s">
        <v>1031</v>
      </c>
    </row>
    <row r="1272" spans="1:27" ht="15" customHeight="1">
      <c r="A1272" s="313" t="s">
        <v>303</v>
      </c>
      <c r="B1272" s="313" t="s">
        <v>242</v>
      </c>
      <c r="C1272" s="313" t="s">
        <v>7</v>
      </c>
      <c r="D1272" s="313" t="s">
        <v>417</v>
      </c>
      <c r="E1272" s="313" t="s">
        <v>13</v>
      </c>
      <c r="F1272" s="313" t="s">
        <v>11</v>
      </c>
      <c r="G1272" s="313" t="s">
        <v>417</v>
      </c>
      <c r="H1272" s="313" t="s">
        <v>433</v>
      </c>
      <c r="I1272" s="313" t="s">
        <v>229</v>
      </c>
      <c r="J1272" s="313"/>
      <c r="K1272" s="313" t="s">
        <v>339</v>
      </c>
      <c r="L1272" s="313" t="s">
        <v>383</v>
      </c>
      <c r="M1272" s="313" t="s">
        <v>39</v>
      </c>
      <c r="N1272" s="313"/>
      <c r="O1272" s="313" t="s">
        <v>379</v>
      </c>
      <c r="P1272" s="313" t="s">
        <v>342</v>
      </c>
      <c r="Q1272" s="313" t="s">
        <v>343</v>
      </c>
      <c r="R1272" s="313">
        <v>6550</v>
      </c>
      <c r="S1272" s="313"/>
      <c r="T1272" s="313"/>
      <c r="U1272" s="313">
        <v>6551.42</v>
      </c>
      <c r="V1272" s="313">
        <v>327.57</v>
      </c>
      <c r="W1272" s="313">
        <v>0.1</v>
      </c>
      <c r="X1272" s="313">
        <v>0</v>
      </c>
      <c r="Y1272" s="313">
        <v>500000000</v>
      </c>
      <c r="Z1272" s="313">
        <v>0</v>
      </c>
      <c r="AA1272" s="313" t="s">
        <v>1031</v>
      </c>
    </row>
    <row r="1273" spans="1:27" ht="15" customHeight="1">
      <c r="A1273" s="313" t="s">
        <v>303</v>
      </c>
      <c r="B1273" s="313" t="s">
        <v>238</v>
      </c>
      <c r="C1273" s="313" t="s">
        <v>7</v>
      </c>
      <c r="D1273" s="313" t="s">
        <v>417</v>
      </c>
      <c r="E1273" s="313" t="s">
        <v>13</v>
      </c>
      <c r="F1273" s="313" t="s">
        <v>11</v>
      </c>
      <c r="G1273" s="313" t="s">
        <v>417</v>
      </c>
      <c r="H1273" s="313" t="s">
        <v>1004</v>
      </c>
      <c r="I1273" s="313" t="s">
        <v>229</v>
      </c>
      <c r="J1273" s="313" t="s">
        <v>709</v>
      </c>
      <c r="K1273" s="313" t="s">
        <v>339</v>
      </c>
      <c r="L1273" s="313" t="s">
        <v>997</v>
      </c>
      <c r="M1273" s="313" t="s">
        <v>39</v>
      </c>
      <c r="N1273" s="313"/>
      <c r="O1273" s="313" t="s">
        <v>379</v>
      </c>
      <c r="P1273" s="313" t="s">
        <v>342</v>
      </c>
      <c r="Q1273" s="313" t="s">
        <v>343</v>
      </c>
      <c r="R1273" s="313">
        <v>6940</v>
      </c>
      <c r="S1273" s="313"/>
      <c r="T1273" s="313"/>
      <c r="U1273" s="313"/>
      <c r="V1273" s="313"/>
      <c r="W1273" s="313"/>
      <c r="X1273" s="313">
        <v>0</v>
      </c>
      <c r="Y1273" s="313">
        <v>500000000</v>
      </c>
      <c r="Z1273" s="313"/>
      <c r="AA1273" s="313" t="s">
        <v>1029</v>
      </c>
    </row>
    <row r="1274" spans="1:27" ht="15" customHeight="1">
      <c r="A1274" s="313" t="s">
        <v>303</v>
      </c>
      <c r="B1274" s="313" t="s">
        <v>233</v>
      </c>
      <c r="C1274" s="313" t="s">
        <v>7</v>
      </c>
      <c r="D1274" s="313" t="s">
        <v>417</v>
      </c>
      <c r="E1274" s="313" t="s">
        <v>13</v>
      </c>
      <c r="F1274" s="313" t="s">
        <v>11</v>
      </c>
      <c r="G1274" s="313"/>
      <c r="H1274" s="313"/>
      <c r="I1274" s="313"/>
      <c r="J1274" s="313"/>
      <c r="K1274" s="313"/>
      <c r="L1274" s="313"/>
      <c r="M1274" s="313"/>
      <c r="N1274" s="313"/>
      <c r="O1274" s="313"/>
      <c r="P1274" s="313"/>
      <c r="Q1274" s="313"/>
      <c r="R1274" s="313">
        <v>6940</v>
      </c>
      <c r="S1274" s="313"/>
      <c r="T1274" s="313"/>
      <c r="U1274" s="313"/>
      <c r="V1274" s="313"/>
      <c r="W1274" s="313"/>
      <c r="X1274" s="313">
        <v>0</v>
      </c>
      <c r="Y1274" s="313">
        <v>500000000</v>
      </c>
      <c r="Z1274" s="313"/>
      <c r="AA1274" s="313" t="s">
        <v>1029</v>
      </c>
    </row>
    <row r="1275" spans="1:27" ht="15" customHeight="1">
      <c r="A1275" s="313" t="s">
        <v>303</v>
      </c>
      <c r="B1275" s="313" t="s">
        <v>223</v>
      </c>
      <c r="C1275" s="313" t="s">
        <v>7</v>
      </c>
      <c r="D1275" s="313" t="s">
        <v>417</v>
      </c>
      <c r="E1275" s="313" t="s">
        <v>13</v>
      </c>
      <c r="F1275" s="313" t="s">
        <v>11</v>
      </c>
      <c r="G1275" s="313"/>
      <c r="H1275" s="313"/>
      <c r="I1275" s="313"/>
      <c r="J1275" s="313"/>
      <c r="K1275" s="313"/>
      <c r="L1275" s="313"/>
      <c r="M1275" s="313"/>
      <c r="N1275" s="313"/>
      <c r="O1275" s="313"/>
      <c r="P1275" s="313"/>
      <c r="Q1275" s="313"/>
      <c r="R1275" s="313">
        <v>6940</v>
      </c>
      <c r="S1275" s="313"/>
      <c r="T1275" s="313"/>
      <c r="U1275" s="313"/>
      <c r="V1275" s="313"/>
      <c r="W1275" s="313"/>
      <c r="X1275" s="313">
        <v>0</v>
      </c>
      <c r="Y1275" s="313">
        <v>500000000</v>
      </c>
      <c r="Z1275" s="313"/>
      <c r="AA1275" s="313" t="s">
        <v>1029</v>
      </c>
    </row>
    <row r="1276" spans="1:27" ht="15" customHeight="1">
      <c r="A1276" s="313" t="s">
        <v>303</v>
      </c>
      <c r="B1276" s="313" t="s">
        <v>240</v>
      </c>
      <c r="C1276" s="313" t="s">
        <v>7</v>
      </c>
      <c r="D1276" s="313" t="s">
        <v>417</v>
      </c>
      <c r="E1276" s="313" t="s">
        <v>13</v>
      </c>
      <c r="F1276" s="313" t="s">
        <v>11</v>
      </c>
      <c r="G1276" s="313"/>
      <c r="H1276" s="313"/>
      <c r="I1276" s="313"/>
      <c r="J1276" s="313"/>
      <c r="K1276" s="313"/>
      <c r="L1276" s="313"/>
      <c r="M1276" s="313"/>
      <c r="N1276" s="313"/>
      <c r="O1276" s="313"/>
      <c r="P1276" s="313"/>
      <c r="Q1276" s="313"/>
      <c r="R1276" s="313">
        <v>384</v>
      </c>
      <c r="S1276" s="313"/>
      <c r="T1276" s="313"/>
      <c r="U1276" s="313"/>
      <c r="V1276" s="313"/>
      <c r="W1276" s="313"/>
      <c r="X1276" s="313">
        <v>0</v>
      </c>
      <c r="Y1276" s="313">
        <v>500000000</v>
      </c>
      <c r="Z1276" s="313"/>
      <c r="AA1276" s="313" t="s">
        <v>1029</v>
      </c>
    </row>
    <row r="1277" spans="1:27" ht="15" customHeight="1">
      <c r="A1277" s="313" t="s">
        <v>303</v>
      </c>
      <c r="B1277" s="313" t="s">
        <v>243</v>
      </c>
      <c r="C1277" s="313" t="s">
        <v>7</v>
      </c>
      <c r="D1277" s="313" t="s">
        <v>417</v>
      </c>
      <c r="E1277" s="313" t="s">
        <v>13</v>
      </c>
      <c r="F1277" s="313" t="s">
        <v>11</v>
      </c>
      <c r="G1277" s="313"/>
      <c r="H1277" s="313"/>
      <c r="I1277" s="313"/>
      <c r="J1277" s="313"/>
      <c r="K1277" s="313"/>
      <c r="L1277" s="313"/>
      <c r="M1277" s="313"/>
      <c r="N1277" s="313"/>
      <c r="O1277" s="313"/>
      <c r="P1277" s="313"/>
      <c r="Q1277" s="313"/>
      <c r="R1277" s="313">
        <v>6550</v>
      </c>
      <c r="S1277" s="313"/>
      <c r="T1277" s="313"/>
      <c r="U1277" s="313"/>
      <c r="V1277" s="313"/>
      <c r="W1277" s="313"/>
      <c r="X1277" s="313">
        <v>0</v>
      </c>
      <c r="Y1277" s="313">
        <v>500000000</v>
      </c>
      <c r="Z1277" s="313"/>
      <c r="AA1277" s="313" t="s">
        <v>1029</v>
      </c>
    </row>
    <row r="1278" spans="1:27" ht="15" customHeight="1">
      <c r="A1278" s="313" t="s">
        <v>303</v>
      </c>
      <c r="B1278" s="313" t="s">
        <v>247</v>
      </c>
      <c r="C1278" s="313" t="s">
        <v>7</v>
      </c>
      <c r="D1278" s="313" t="s">
        <v>417</v>
      </c>
      <c r="E1278" s="313" t="s">
        <v>13</v>
      </c>
      <c r="F1278" s="313" t="s">
        <v>11</v>
      </c>
      <c r="G1278" s="313"/>
      <c r="H1278" s="313"/>
      <c r="I1278" s="313"/>
      <c r="J1278" s="313"/>
      <c r="K1278" s="313"/>
      <c r="L1278" s="313"/>
      <c r="M1278" s="313"/>
      <c r="N1278" s="313"/>
      <c r="O1278" s="313"/>
      <c r="P1278" s="313"/>
      <c r="Q1278" s="313"/>
      <c r="R1278" s="313">
        <v>384</v>
      </c>
      <c r="S1278" s="313"/>
      <c r="T1278" s="313"/>
      <c r="U1278" s="313"/>
      <c r="V1278" s="313"/>
      <c r="W1278" s="313"/>
      <c r="X1278" s="313">
        <v>0</v>
      </c>
      <c r="Y1278" s="313">
        <v>500000000</v>
      </c>
      <c r="Z1278" s="313"/>
      <c r="AA1278" s="313" t="s">
        <v>1029</v>
      </c>
    </row>
    <row r="1279" spans="1:27" ht="15" customHeight="1">
      <c r="A1279" s="313" t="s">
        <v>303</v>
      </c>
      <c r="B1279" s="313" t="s">
        <v>249</v>
      </c>
      <c r="C1279" s="313" t="s">
        <v>7</v>
      </c>
      <c r="D1279" s="313" t="s">
        <v>417</v>
      </c>
      <c r="E1279" s="313" t="s">
        <v>13</v>
      </c>
      <c r="F1279" s="313" t="s">
        <v>11</v>
      </c>
      <c r="G1279" s="313"/>
      <c r="H1279" s="313"/>
      <c r="I1279" s="313"/>
      <c r="J1279" s="313"/>
      <c r="K1279" s="313"/>
      <c r="L1279" s="313"/>
      <c r="M1279" s="313"/>
      <c r="N1279" s="313"/>
      <c r="O1279" s="313"/>
      <c r="P1279" s="313"/>
      <c r="Q1279" s="313"/>
      <c r="R1279" s="313">
        <v>6550</v>
      </c>
      <c r="S1279" s="313"/>
      <c r="T1279" s="313"/>
      <c r="U1279" s="313"/>
      <c r="V1279" s="313"/>
      <c r="W1279" s="313"/>
      <c r="X1279" s="313">
        <v>0</v>
      </c>
      <c r="Y1279" s="313">
        <v>500000000</v>
      </c>
      <c r="Z1279" s="313"/>
      <c r="AA1279" s="313" t="s">
        <v>1029</v>
      </c>
    </row>
    <row r="1280" spans="1:27" ht="15" customHeight="1">
      <c r="A1280" s="313" t="s">
        <v>303</v>
      </c>
      <c r="B1280" s="313" t="s">
        <v>250</v>
      </c>
      <c r="C1280" s="313" t="s">
        <v>7</v>
      </c>
      <c r="D1280" s="313" t="s">
        <v>417</v>
      </c>
      <c r="E1280" s="313" t="s">
        <v>13</v>
      </c>
      <c r="F1280" s="313" t="s">
        <v>11</v>
      </c>
      <c r="G1280" s="313"/>
      <c r="H1280" s="313"/>
      <c r="I1280" s="313"/>
      <c r="J1280" s="313"/>
      <c r="K1280" s="313"/>
      <c r="L1280" s="313"/>
      <c r="M1280" s="313"/>
      <c r="N1280" s="313"/>
      <c r="O1280" s="313"/>
      <c r="P1280" s="313"/>
      <c r="Q1280" s="313"/>
      <c r="R1280" s="313">
        <v>3560</v>
      </c>
      <c r="S1280" s="313">
        <v>661</v>
      </c>
      <c r="T1280" s="313">
        <v>6930</v>
      </c>
      <c r="U1280" s="313"/>
      <c r="V1280" s="313"/>
      <c r="W1280" s="313"/>
      <c r="X1280" s="313">
        <v>0</v>
      </c>
      <c r="Y1280" s="313">
        <v>500000000</v>
      </c>
      <c r="Z1280" s="313"/>
      <c r="AA1280" s="313" t="s">
        <v>1030</v>
      </c>
    </row>
    <row r="1281" spans="1:27" ht="15" customHeight="1">
      <c r="A1281" s="313" t="s">
        <v>303</v>
      </c>
      <c r="B1281" s="313" t="s">
        <v>252</v>
      </c>
      <c r="C1281" s="313" t="s">
        <v>7</v>
      </c>
      <c r="D1281" s="313" t="s">
        <v>417</v>
      </c>
      <c r="E1281" s="313" t="s">
        <v>13</v>
      </c>
      <c r="F1281" s="313" t="s">
        <v>11</v>
      </c>
      <c r="G1281" s="313"/>
      <c r="H1281" s="313"/>
      <c r="I1281" s="313"/>
      <c r="J1281" s="313"/>
      <c r="K1281" s="313"/>
      <c r="L1281" s="313"/>
      <c r="M1281" s="313"/>
      <c r="N1281" s="313"/>
      <c r="O1281" s="313"/>
      <c r="P1281" s="313"/>
      <c r="Q1281" s="313"/>
      <c r="R1281" s="313">
        <v>3380</v>
      </c>
      <c r="S1281" s="313">
        <v>2.42</v>
      </c>
      <c r="T1281" s="313">
        <v>6270</v>
      </c>
      <c r="U1281" s="313"/>
      <c r="V1281" s="313"/>
      <c r="W1281" s="313"/>
      <c r="X1281" s="313">
        <v>0</v>
      </c>
      <c r="Y1281" s="313">
        <v>500000000</v>
      </c>
      <c r="Z1281" s="313"/>
      <c r="AA1281" s="313" t="s">
        <v>1030</v>
      </c>
    </row>
    <row r="1282" spans="1:27" ht="15" customHeight="1">
      <c r="A1282" s="313" t="s">
        <v>304</v>
      </c>
      <c r="B1282" s="313" t="s">
        <v>226</v>
      </c>
      <c r="C1282" s="313" t="s">
        <v>7</v>
      </c>
      <c r="D1282" s="313" t="s">
        <v>417</v>
      </c>
      <c r="E1282" s="313" t="s">
        <v>13</v>
      </c>
      <c r="F1282" s="313" t="s">
        <v>11</v>
      </c>
      <c r="G1282" s="313" t="s">
        <v>417</v>
      </c>
      <c r="H1282" s="313" t="s">
        <v>434</v>
      </c>
      <c r="I1282" s="313" t="s">
        <v>229</v>
      </c>
      <c r="J1282" s="313"/>
      <c r="K1282" s="313" t="s">
        <v>339</v>
      </c>
      <c r="L1282" s="313" t="s">
        <v>385</v>
      </c>
      <c r="M1282" s="313" t="s">
        <v>39</v>
      </c>
      <c r="N1282" s="313"/>
      <c r="O1282" s="313" t="s">
        <v>379</v>
      </c>
      <c r="P1282" s="313" t="s">
        <v>342</v>
      </c>
      <c r="Q1282" s="313" t="s">
        <v>343</v>
      </c>
      <c r="R1282" s="313">
        <v>701</v>
      </c>
      <c r="S1282" s="313"/>
      <c r="T1282" s="313"/>
      <c r="U1282" s="313">
        <v>700.98</v>
      </c>
      <c r="V1282" s="313">
        <v>35.049999999999997</v>
      </c>
      <c r="W1282" s="313">
        <v>0.1</v>
      </c>
      <c r="X1282" s="313">
        <v>0</v>
      </c>
      <c r="Y1282" s="313">
        <v>500000000</v>
      </c>
      <c r="Z1282" s="313">
        <v>0</v>
      </c>
      <c r="AA1282" s="313" t="s">
        <v>1031</v>
      </c>
    </row>
    <row r="1283" spans="1:27" ht="15" customHeight="1">
      <c r="A1283" s="313" t="s">
        <v>304</v>
      </c>
      <c r="B1283" s="313" t="s">
        <v>244</v>
      </c>
      <c r="C1283" s="313" t="s">
        <v>7</v>
      </c>
      <c r="D1283" s="313" t="s">
        <v>417</v>
      </c>
      <c r="E1283" s="313" t="s">
        <v>13</v>
      </c>
      <c r="F1283" s="313" t="s">
        <v>11</v>
      </c>
      <c r="G1283" s="313" t="s">
        <v>417</v>
      </c>
      <c r="H1283" s="313" t="s">
        <v>435</v>
      </c>
      <c r="I1283" s="313" t="s">
        <v>229</v>
      </c>
      <c r="J1283" s="313"/>
      <c r="K1283" s="313" t="s">
        <v>339</v>
      </c>
      <c r="L1283" s="313" t="s">
        <v>387</v>
      </c>
      <c r="M1283" s="313" t="s">
        <v>39</v>
      </c>
      <c r="N1283" s="313"/>
      <c r="O1283" s="313" t="s">
        <v>379</v>
      </c>
      <c r="P1283" s="313" t="s">
        <v>342</v>
      </c>
      <c r="Q1283" s="313" t="s">
        <v>343</v>
      </c>
      <c r="R1283" s="313">
        <v>94.6</v>
      </c>
      <c r="S1283" s="313"/>
      <c r="T1283" s="313"/>
      <c r="U1283" s="313">
        <v>94.58</v>
      </c>
      <c r="V1283" s="313">
        <v>4.7300000000000004</v>
      </c>
      <c r="W1283" s="313">
        <v>0.1</v>
      </c>
      <c r="X1283" s="313">
        <v>0</v>
      </c>
      <c r="Y1283" s="313">
        <v>500000000</v>
      </c>
      <c r="Z1283" s="313">
        <v>0</v>
      </c>
      <c r="AA1283" s="313" t="s">
        <v>1031</v>
      </c>
    </row>
    <row r="1284" spans="1:27" ht="15" customHeight="1">
      <c r="A1284" s="313" t="s">
        <v>304</v>
      </c>
      <c r="B1284" s="313" t="s">
        <v>223</v>
      </c>
      <c r="C1284" s="313" t="s">
        <v>7</v>
      </c>
      <c r="D1284" s="313" t="s">
        <v>417</v>
      </c>
      <c r="E1284" s="313" t="s">
        <v>13</v>
      </c>
      <c r="F1284" s="313" t="s">
        <v>11</v>
      </c>
      <c r="G1284" s="313"/>
      <c r="H1284" s="313"/>
      <c r="I1284" s="313"/>
      <c r="J1284" s="313"/>
      <c r="K1284" s="313"/>
      <c r="L1284" s="313"/>
      <c r="M1284" s="313"/>
      <c r="N1284" s="313"/>
      <c r="O1284" s="313"/>
      <c r="P1284" s="313"/>
      <c r="Q1284" s="313"/>
      <c r="R1284" s="313">
        <v>796</v>
      </c>
      <c r="S1284" s="313"/>
      <c r="T1284" s="313"/>
      <c r="U1284" s="313"/>
      <c r="V1284" s="313"/>
      <c r="W1284" s="313"/>
      <c r="X1284" s="313">
        <v>0</v>
      </c>
      <c r="Y1284" s="313">
        <v>500000000</v>
      </c>
      <c r="Z1284" s="313"/>
      <c r="AA1284" s="313" t="s">
        <v>1029</v>
      </c>
    </row>
    <row r="1285" spans="1:27" ht="15" customHeight="1">
      <c r="A1285" s="313" t="s">
        <v>304</v>
      </c>
      <c r="B1285" s="313" t="s">
        <v>238</v>
      </c>
      <c r="C1285" s="313" t="s">
        <v>7</v>
      </c>
      <c r="D1285" s="313" t="s">
        <v>417</v>
      </c>
      <c r="E1285" s="313" t="s">
        <v>13</v>
      </c>
      <c r="F1285" s="313" t="s">
        <v>11</v>
      </c>
      <c r="G1285" s="313" t="s">
        <v>417</v>
      </c>
      <c r="H1285" s="313" t="s">
        <v>435</v>
      </c>
      <c r="I1285" s="313" t="s">
        <v>229</v>
      </c>
      <c r="J1285" s="313" t="s">
        <v>709</v>
      </c>
      <c r="K1285" s="313" t="s">
        <v>339</v>
      </c>
      <c r="L1285" s="313" t="s">
        <v>387</v>
      </c>
      <c r="M1285" s="313" t="s">
        <v>39</v>
      </c>
      <c r="N1285" s="313"/>
      <c r="O1285" s="313" t="s">
        <v>379</v>
      </c>
      <c r="P1285" s="313" t="s">
        <v>342</v>
      </c>
      <c r="Q1285" s="313" t="s">
        <v>343</v>
      </c>
      <c r="R1285" s="313">
        <v>94.6</v>
      </c>
      <c r="S1285" s="313"/>
      <c r="T1285" s="313"/>
      <c r="U1285" s="313"/>
      <c r="V1285" s="313"/>
      <c r="W1285" s="313"/>
      <c r="X1285" s="313">
        <v>0</v>
      </c>
      <c r="Y1285" s="313">
        <v>500000000</v>
      </c>
      <c r="Z1285" s="313"/>
      <c r="AA1285" s="313" t="s">
        <v>1029</v>
      </c>
    </row>
    <row r="1286" spans="1:27" ht="15" customHeight="1">
      <c r="A1286" s="313" t="s">
        <v>304</v>
      </c>
      <c r="B1286" s="313" t="s">
        <v>233</v>
      </c>
      <c r="C1286" s="313" t="s">
        <v>7</v>
      </c>
      <c r="D1286" s="313" t="s">
        <v>417</v>
      </c>
      <c r="E1286" s="313" t="s">
        <v>13</v>
      </c>
      <c r="F1286" s="313" t="s">
        <v>11</v>
      </c>
      <c r="G1286" s="313"/>
      <c r="H1286" s="313"/>
      <c r="I1286" s="313"/>
      <c r="J1286" s="313"/>
      <c r="K1286" s="313"/>
      <c r="L1286" s="313"/>
      <c r="M1286" s="313"/>
      <c r="N1286" s="313"/>
      <c r="O1286" s="313"/>
      <c r="P1286" s="313"/>
      <c r="Q1286" s="313"/>
      <c r="R1286" s="313">
        <v>94.6</v>
      </c>
      <c r="S1286" s="313"/>
      <c r="T1286" s="313"/>
      <c r="U1286" s="313"/>
      <c r="V1286" s="313"/>
      <c r="W1286" s="313"/>
      <c r="X1286" s="313">
        <v>0</v>
      </c>
      <c r="Y1286" s="313">
        <v>500000000</v>
      </c>
      <c r="Z1286" s="313"/>
      <c r="AA1286" s="313" t="s">
        <v>1029</v>
      </c>
    </row>
    <row r="1287" spans="1:27" ht="15" customHeight="1">
      <c r="A1287" s="313" t="s">
        <v>304</v>
      </c>
      <c r="B1287" s="313" t="s">
        <v>230</v>
      </c>
      <c r="C1287" s="313" t="s">
        <v>7</v>
      </c>
      <c r="D1287" s="313" t="s">
        <v>417</v>
      </c>
      <c r="E1287" s="313" t="s">
        <v>13</v>
      </c>
      <c r="F1287" s="313" t="s">
        <v>11</v>
      </c>
      <c r="G1287" s="313" t="s">
        <v>417</v>
      </c>
      <c r="H1287" s="313" t="s">
        <v>1005</v>
      </c>
      <c r="I1287" s="313" t="s">
        <v>229</v>
      </c>
      <c r="J1287" s="313" t="s">
        <v>709</v>
      </c>
      <c r="K1287" s="313" t="s">
        <v>339</v>
      </c>
      <c r="L1287" s="313" t="s">
        <v>999</v>
      </c>
      <c r="M1287" s="313" t="s">
        <v>39</v>
      </c>
      <c r="N1287" s="313"/>
      <c r="O1287" s="313" t="s">
        <v>379</v>
      </c>
      <c r="P1287" s="313" t="s">
        <v>342</v>
      </c>
      <c r="Q1287" s="313" t="s">
        <v>343</v>
      </c>
      <c r="R1287" s="313">
        <v>701</v>
      </c>
      <c r="S1287" s="313"/>
      <c r="T1287" s="313"/>
      <c r="U1287" s="313"/>
      <c r="V1287" s="313"/>
      <c r="W1287" s="313"/>
      <c r="X1287" s="313">
        <v>0</v>
      </c>
      <c r="Y1287" s="313">
        <v>500000000</v>
      </c>
      <c r="Z1287" s="313"/>
      <c r="AA1287" s="313" t="s">
        <v>1029</v>
      </c>
    </row>
    <row r="1288" spans="1:27" ht="15" customHeight="1">
      <c r="A1288" s="313" t="s">
        <v>304</v>
      </c>
      <c r="B1288" s="313" t="s">
        <v>250</v>
      </c>
      <c r="C1288" s="313" t="s">
        <v>7</v>
      </c>
      <c r="D1288" s="313" t="s">
        <v>417</v>
      </c>
      <c r="E1288" s="313" t="s">
        <v>13</v>
      </c>
      <c r="F1288" s="313" t="s">
        <v>11</v>
      </c>
      <c r="G1288" s="313"/>
      <c r="H1288" s="313"/>
      <c r="I1288" s="313"/>
      <c r="J1288" s="313"/>
      <c r="K1288" s="313"/>
      <c r="L1288" s="313"/>
      <c r="M1288" s="313"/>
      <c r="N1288" s="313"/>
      <c r="O1288" s="313"/>
      <c r="P1288" s="313"/>
      <c r="Q1288" s="313"/>
      <c r="R1288" s="313">
        <v>84.6</v>
      </c>
      <c r="S1288" s="313">
        <v>0</v>
      </c>
      <c r="T1288" s="313">
        <v>94.6</v>
      </c>
      <c r="U1288" s="313"/>
      <c r="V1288" s="313"/>
      <c r="W1288" s="313"/>
      <c r="X1288" s="313">
        <v>0</v>
      </c>
      <c r="Y1288" s="313">
        <v>500000000</v>
      </c>
      <c r="Z1288" s="313"/>
      <c r="AA1288" s="313" t="s">
        <v>1030</v>
      </c>
    </row>
    <row r="1289" spans="1:27" ht="15" customHeight="1">
      <c r="A1289" s="313" t="s">
        <v>304</v>
      </c>
      <c r="B1289" s="313" t="s">
        <v>252</v>
      </c>
      <c r="C1289" s="313" t="s">
        <v>7</v>
      </c>
      <c r="D1289" s="313" t="s">
        <v>417</v>
      </c>
      <c r="E1289" s="313" t="s">
        <v>13</v>
      </c>
      <c r="F1289" s="313" t="s">
        <v>11</v>
      </c>
      <c r="G1289" s="313"/>
      <c r="H1289" s="313"/>
      <c r="I1289" s="313"/>
      <c r="J1289" s="313"/>
      <c r="K1289" s="313"/>
      <c r="L1289" s="313"/>
      <c r="M1289" s="313"/>
      <c r="N1289" s="313"/>
      <c r="O1289" s="313"/>
      <c r="P1289" s="313"/>
      <c r="Q1289" s="313"/>
      <c r="R1289" s="313">
        <v>10</v>
      </c>
      <c r="S1289" s="313">
        <v>0</v>
      </c>
      <c r="T1289" s="313">
        <v>94.6</v>
      </c>
      <c r="U1289" s="313"/>
      <c r="V1289" s="313"/>
      <c r="W1289" s="313"/>
      <c r="X1289" s="313">
        <v>0</v>
      </c>
      <c r="Y1289" s="313">
        <v>500000000</v>
      </c>
      <c r="Z1289" s="313"/>
      <c r="AA1289" s="313" t="s">
        <v>1030</v>
      </c>
    </row>
    <row r="1290" spans="1:27" ht="15" customHeight="1">
      <c r="A1290" s="313" t="s">
        <v>305</v>
      </c>
      <c r="B1290" s="313" t="s">
        <v>295</v>
      </c>
      <c r="C1290" s="313" t="s">
        <v>7</v>
      </c>
      <c r="D1290" s="313" t="s">
        <v>417</v>
      </c>
      <c r="E1290" s="313" t="s">
        <v>13</v>
      </c>
      <c r="F1290" s="313" t="s">
        <v>11</v>
      </c>
      <c r="G1290" s="313"/>
      <c r="H1290" s="313"/>
      <c r="I1290" s="313"/>
      <c r="J1290" s="313"/>
      <c r="K1290" s="313"/>
      <c r="L1290" s="313"/>
      <c r="M1290" s="313"/>
      <c r="N1290" s="313"/>
      <c r="O1290" s="313"/>
      <c r="P1290" s="313"/>
      <c r="Q1290" s="313"/>
      <c r="R1290" s="313">
        <v>689</v>
      </c>
      <c r="S1290" s="313"/>
      <c r="T1290" s="313"/>
      <c r="U1290" s="313"/>
      <c r="V1290" s="313"/>
      <c r="W1290" s="313"/>
      <c r="X1290" s="313">
        <v>0</v>
      </c>
      <c r="Y1290" s="313">
        <v>500000000</v>
      </c>
      <c r="Z1290" s="313"/>
      <c r="AA1290" s="313" t="s">
        <v>1029</v>
      </c>
    </row>
    <row r="1291" spans="1:27" ht="15" customHeight="1">
      <c r="A1291" s="313" t="s">
        <v>305</v>
      </c>
      <c r="B1291" s="313" t="s">
        <v>293</v>
      </c>
      <c r="C1291" s="313" t="s">
        <v>7</v>
      </c>
      <c r="D1291" s="313" t="s">
        <v>417</v>
      </c>
      <c r="E1291" s="313" t="s">
        <v>13</v>
      </c>
      <c r="F1291" s="313" t="s">
        <v>11</v>
      </c>
      <c r="G1291" s="313"/>
      <c r="H1291" s="313"/>
      <c r="I1291" s="313"/>
      <c r="J1291" s="313"/>
      <c r="K1291" s="313"/>
      <c r="L1291" s="313"/>
      <c r="M1291" s="313"/>
      <c r="N1291" s="313"/>
      <c r="O1291" s="313"/>
      <c r="P1291" s="313"/>
      <c r="Q1291" s="313"/>
      <c r="R1291" s="313">
        <v>1200</v>
      </c>
      <c r="S1291" s="313"/>
      <c r="T1291" s="313"/>
      <c r="U1291" s="313"/>
      <c r="V1291" s="313"/>
      <c r="W1291" s="313"/>
      <c r="X1291" s="313">
        <v>0</v>
      </c>
      <c r="Y1291" s="313">
        <v>500000000</v>
      </c>
      <c r="Z1291" s="313"/>
      <c r="AA1291" s="313" t="s">
        <v>1029</v>
      </c>
    </row>
    <row r="1292" spans="1:27" ht="15" customHeight="1">
      <c r="A1292" s="313" t="s">
        <v>305</v>
      </c>
      <c r="B1292" s="313" t="s">
        <v>298</v>
      </c>
      <c r="C1292" s="313" t="s">
        <v>7</v>
      </c>
      <c r="D1292" s="313" t="s">
        <v>417</v>
      </c>
      <c r="E1292" s="313" t="s">
        <v>13</v>
      </c>
      <c r="F1292" s="313" t="s">
        <v>11</v>
      </c>
      <c r="G1292" s="313"/>
      <c r="H1292" s="313"/>
      <c r="I1292" s="313"/>
      <c r="J1292" s="313"/>
      <c r="K1292" s="313"/>
      <c r="L1292" s="313"/>
      <c r="M1292" s="313"/>
      <c r="N1292" s="313"/>
      <c r="O1292" s="313"/>
      <c r="P1292" s="313"/>
      <c r="Q1292" s="313"/>
      <c r="R1292" s="313">
        <v>76.2</v>
      </c>
      <c r="S1292" s="313"/>
      <c r="T1292" s="313"/>
      <c r="U1292" s="313"/>
      <c r="V1292" s="313"/>
      <c r="W1292" s="313"/>
      <c r="X1292" s="313">
        <v>0</v>
      </c>
      <c r="Y1292" s="313">
        <v>500000000</v>
      </c>
      <c r="Z1292" s="313"/>
      <c r="AA1292" s="313" t="s">
        <v>1029</v>
      </c>
    </row>
    <row r="1293" spans="1:27" ht="15" customHeight="1">
      <c r="A1293" s="313" t="s">
        <v>305</v>
      </c>
      <c r="B1293" s="313" t="s">
        <v>299</v>
      </c>
      <c r="C1293" s="313" t="s">
        <v>7</v>
      </c>
      <c r="D1293" s="313" t="s">
        <v>417</v>
      </c>
      <c r="E1293" s="313" t="s">
        <v>13</v>
      </c>
      <c r="F1293" s="313" t="s">
        <v>11</v>
      </c>
      <c r="G1293" s="313"/>
      <c r="H1293" s="313"/>
      <c r="I1293" s="313"/>
      <c r="J1293" s="313"/>
      <c r="K1293" s="313"/>
      <c r="L1293" s="313"/>
      <c r="M1293" s="313"/>
      <c r="N1293" s="313"/>
      <c r="O1293" s="313"/>
      <c r="P1293" s="313"/>
      <c r="Q1293" s="313"/>
      <c r="R1293" s="313">
        <v>432</v>
      </c>
      <c r="S1293" s="313"/>
      <c r="T1293" s="313"/>
      <c r="U1293" s="313"/>
      <c r="V1293" s="313"/>
      <c r="W1293" s="313"/>
      <c r="X1293" s="313">
        <v>0</v>
      </c>
      <c r="Y1293" s="313">
        <v>500000000</v>
      </c>
      <c r="Z1293" s="313"/>
      <c r="AA1293" s="313" t="s">
        <v>1029</v>
      </c>
    </row>
    <row r="1294" spans="1:27" ht="15" customHeight="1">
      <c r="A1294" s="313" t="s">
        <v>305</v>
      </c>
      <c r="B1294" s="313" t="s">
        <v>297</v>
      </c>
      <c r="C1294" s="313" t="s">
        <v>7</v>
      </c>
      <c r="D1294" s="313" t="s">
        <v>417</v>
      </c>
      <c r="E1294" s="313" t="s">
        <v>13</v>
      </c>
      <c r="F1294" s="313" t="s">
        <v>11</v>
      </c>
      <c r="G1294" s="313"/>
      <c r="H1294" s="313"/>
      <c r="I1294" s="313"/>
      <c r="J1294" s="313"/>
      <c r="K1294" s="313"/>
      <c r="L1294" s="313"/>
      <c r="M1294" s="313"/>
      <c r="N1294" s="313"/>
      <c r="O1294" s="313"/>
      <c r="P1294" s="313"/>
      <c r="Q1294" s="313"/>
      <c r="R1294" s="313">
        <v>508</v>
      </c>
      <c r="S1294" s="313"/>
      <c r="T1294" s="313"/>
      <c r="U1294" s="313"/>
      <c r="V1294" s="313"/>
      <c r="W1294" s="313"/>
      <c r="X1294" s="313">
        <v>0</v>
      </c>
      <c r="Y1294" s="313">
        <v>500000000</v>
      </c>
      <c r="Z1294" s="313"/>
      <c r="AA1294" s="313" t="s">
        <v>1029</v>
      </c>
    </row>
    <row r="1295" spans="1:27" ht="15" customHeight="1">
      <c r="A1295" s="313" t="s">
        <v>305</v>
      </c>
      <c r="B1295" s="313" t="s">
        <v>261</v>
      </c>
      <c r="C1295" s="313" t="s">
        <v>7</v>
      </c>
      <c r="D1295" s="313" t="s">
        <v>417</v>
      </c>
      <c r="E1295" s="313" t="s">
        <v>13</v>
      </c>
      <c r="F1295" s="313" t="s">
        <v>11</v>
      </c>
      <c r="G1295" s="313"/>
      <c r="H1295" s="313"/>
      <c r="I1295" s="313"/>
      <c r="J1295" s="313"/>
      <c r="K1295" s="313"/>
      <c r="L1295" s="313"/>
      <c r="M1295" s="313"/>
      <c r="N1295" s="313"/>
      <c r="O1295" s="313"/>
      <c r="P1295" s="313"/>
      <c r="Q1295" s="313"/>
      <c r="R1295" s="313">
        <v>181</v>
      </c>
      <c r="S1295" s="313">
        <v>0</v>
      </c>
      <c r="T1295" s="313">
        <v>397</v>
      </c>
      <c r="U1295" s="313"/>
      <c r="V1295" s="313"/>
      <c r="W1295" s="313"/>
      <c r="X1295" s="313">
        <v>0</v>
      </c>
      <c r="Y1295" s="313">
        <v>500000000</v>
      </c>
      <c r="Z1295" s="313"/>
      <c r="AA1295" s="313" t="s">
        <v>1030</v>
      </c>
    </row>
    <row r="1296" spans="1:27" ht="15" customHeight="1">
      <c r="A1296" s="313" t="s">
        <v>305</v>
      </c>
      <c r="B1296" s="313" t="s">
        <v>266</v>
      </c>
      <c r="C1296" s="313" t="s">
        <v>7</v>
      </c>
      <c r="D1296" s="313" t="s">
        <v>417</v>
      </c>
      <c r="E1296" s="313" t="s">
        <v>13</v>
      </c>
      <c r="F1296" s="313" t="s">
        <v>11</v>
      </c>
      <c r="G1296" s="313"/>
      <c r="H1296" s="313"/>
      <c r="I1296" s="313"/>
      <c r="J1296" s="313"/>
      <c r="K1296" s="313"/>
      <c r="L1296" s="313"/>
      <c r="M1296" s="313"/>
      <c r="N1296" s="313"/>
      <c r="O1296" s="313"/>
      <c r="P1296" s="313"/>
      <c r="Q1296" s="313"/>
      <c r="R1296" s="313">
        <v>217</v>
      </c>
      <c r="S1296" s="313">
        <v>0</v>
      </c>
      <c r="T1296" s="313">
        <v>397</v>
      </c>
      <c r="U1296" s="313"/>
      <c r="V1296" s="313"/>
      <c r="W1296" s="313"/>
      <c r="X1296" s="313">
        <v>0</v>
      </c>
      <c r="Y1296" s="313">
        <v>500000000</v>
      </c>
      <c r="Z1296" s="313"/>
      <c r="AA1296" s="313" t="s">
        <v>1030</v>
      </c>
    </row>
    <row r="1297" spans="1:27" ht="15" customHeight="1">
      <c r="A1297" s="313" t="s">
        <v>305</v>
      </c>
      <c r="B1297" s="313" t="s">
        <v>271</v>
      </c>
      <c r="C1297" s="313" t="s">
        <v>7</v>
      </c>
      <c r="D1297" s="313" t="s">
        <v>417</v>
      </c>
      <c r="E1297" s="313" t="s">
        <v>13</v>
      </c>
      <c r="F1297" s="313" t="s">
        <v>11</v>
      </c>
      <c r="G1297" s="313"/>
      <c r="H1297" s="313"/>
      <c r="I1297" s="313"/>
      <c r="J1297" s="313"/>
      <c r="K1297" s="313"/>
      <c r="L1297" s="313"/>
      <c r="M1297" s="313"/>
      <c r="N1297" s="313"/>
      <c r="O1297" s="313"/>
      <c r="P1297" s="313"/>
      <c r="Q1297" s="313"/>
      <c r="R1297" s="313">
        <v>16.600000000000001</v>
      </c>
      <c r="S1297" s="313">
        <v>0</v>
      </c>
      <c r="T1297" s="313">
        <v>49.8</v>
      </c>
      <c r="U1297" s="313"/>
      <c r="V1297" s="313"/>
      <c r="W1297" s="313"/>
      <c r="X1297" s="313">
        <v>0</v>
      </c>
      <c r="Y1297" s="313">
        <v>500000000</v>
      </c>
      <c r="Z1297" s="313"/>
      <c r="AA1297" s="313" t="s">
        <v>1030</v>
      </c>
    </row>
    <row r="1298" spans="1:27" ht="15" customHeight="1">
      <c r="A1298" s="313" t="s">
        <v>305</v>
      </c>
      <c r="B1298" s="313" t="s">
        <v>275</v>
      </c>
      <c r="C1298" s="313" t="s">
        <v>7</v>
      </c>
      <c r="D1298" s="313" t="s">
        <v>417</v>
      </c>
      <c r="E1298" s="313" t="s">
        <v>13</v>
      </c>
      <c r="F1298" s="313" t="s">
        <v>11</v>
      </c>
      <c r="G1298" s="313"/>
      <c r="H1298" s="313"/>
      <c r="I1298" s="313"/>
      <c r="J1298" s="313"/>
      <c r="K1298" s="313"/>
      <c r="L1298" s="313"/>
      <c r="M1298" s="313"/>
      <c r="N1298" s="313"/>
      <c r="O1298" s="313"/>
      <c r="P1298" s="313"/>
      <c r="Q1298" s="313"/>
      <c r="R1298" s="313">
        <v>16.600000000000001</v>
      </c>
      <c r="S1298" s="313">
        <v>0</v>
      </c>
      <c r="T1298" s="313">
        <v>49.8</v>
      </c>
      <c r="U1298" s="313"/>
      <c r="V1298" s="313"/>
      <c r="W1298" s="313"/>
      <c r="X1298" s="313">
        <v>0</v>
      </c>
      <c r="Y1298" s="313">
        <v>500000000</v>
      </c>
      <c r="Z1298" s="313"/>
      <c r="AA1298" s="313" t="s">
        <v>1030</v>
      </c>
    </row>
    <row r="1299" spans="1:27" ht="15" customHeight="1">
      <c r="A1299" s="313" t="s">
        <v>305</v>
      </c>
      <c r="B1299" s="313" t="s">
        <v>273</v>
      </c>
      <c r="C1299" s="313" t="s">
        <v>7</v>
      </c>
      <c r="D1299" s="313" t="s">
        <v>417</v>
      </c>
      <c r="E1299" s="313" t="s">
        <v>13</v>
      </c>
      <c r="F1299" s="313" t="s">
        <v>11</v>
      </c>
      <c r="G1299" s="313"/>
      <c r="H1299" s="313"/>
      <c r="I1299" s="313"/>
      <c r="J1299" s="313"/>
      <c r="K1299" s="313"/>
      <c r="L1299" s="313"/>
      <c r="M1299" s="313"/>
      <c r="N1299" s="313"/>
      <c r="O1299" s="313"/>
      <c r="P1299" s="313"/>
      <c r="Q1299" s="313"/>
      <c r="R1299" s="313">
        <v>16.600000000000001</v>
      </c>
      <c r="S1299" s="313">
        <v>0</v>
      </c>
      <c r="T1299" s="313">
        <v>49.8</v>
      </c>
      <c r="U1299" s="313"/>
      <c r="V1299" s="313"/>
      <c r="W1299" s="313"/>
      <c r="X1299" s="313">
        <v>0</v>
      </c>
      <c r="Y1299" s="313">
        <v>500000000</v>
      </c>
      <c r="Z1299" s="313"/>
      <c r="AA1299" s="313" t="s">
        <v>1030</v>
      </c>
    </row>
    <row r="1300" spans="1:27" ht="15" customHeight="1">
      <c r="A1300" s="313" t="s">
        <v>305</v>
      </c>
      <c r="B1300" s="313" t="s">
        <v>277</v>
      </c>
      <c r="C1300" s="313" t="s">
        <v>7</v>
      </c>
      <c r="D1300" s="313" t="s">
        <v>417</v>
      </c>
      <c r="E1300" s="313" t="s">
        <v>13</v>
      </c>
      <c r="F1300" s="313" t="s">
        <v>11</v>
      </c>
      <c r="G1300" s="313"/>
      <c r="H1300" s="313"/>
      <c r="I1300" s="313"/>
      <c r="J1300" s="313"/>
      <c r="K1300" s="313"/>
      <c r="L1300" s="313"/>
      <c r="M1300" s="313"/>
      <c r="N1300" s="313"/>
      <c r="O1300" s="313"/>
      <c r="P1300" s="313"/>
      <c r="Q1300" s="313"/>
      <c r="R1300" s="313">
        <v>71.7</v>
      </c>
      <c r="S1300" s="313"/>
      <c r="T1300" s="313"/>
      <c r="U1300" s="313"/>
      <c r="V1300" s="313"/>
      <c r="W1300" s="313"/>
      <c r="X1300" s="313">
        <v>0</v>
      </c>
      <c r="Y1300" s="313">
        <v>500000000</v>
      </c>
      <c r="Z1300" s="313"/>
      <c r="AA1300" s="313" t="s">
        <v>1029</v>
      </c>
    </row>
    <row r="1301" spans="1:27" ht="15" customHeight="1">
      <c r="A1301" s="313" t="s">
        <v>305</v>
      </c>
      <c r="B1301" s="313" t="s">
        <v>256</v>
      </c>
      <c r="C1301" s="313" t="s">
        <v>7</v>
      </c>
      <c r="D1301" s="313" t="s">
        <v>417</v>
      </c>
      <c r="E1301" s="313" t="s">
        <v>13</v>
      </c>
      <c r="F1301" s="313" t="s">
        <v>11</v>
      </c>
      <c r="G1301" s="313"/>
      <c r="H1301" s="313"/>
      <c r="I1301" s="313"/>
      <c r="J1301" s="313"/>
      <c r="K1301" s="313"/>
      <c r="L1301" s="313"/>
      <c r="M1301" s="313"/>
      <c r="N1301" s="313"/>
      <c r="O1301" s="313"/>
      <c r="P1301" s="313"/>
      <c r="Q1301" s="313"/>
      <c r="R1301" s="313">
        <v>195</v>
      </c>
      <c r="S1301" s="313"/>
      <c r="T1301" s="313"/>
      <c r="U1301" s="313"/>
      <c r="V1301" s="313"/>
      <c r="W1301" s="313"/>
      <c r="X1301" s="313">
        <v>0</v>
      </c>
      <c r="Y1301" s="313">
        <v>500000000</v>
      </c>
      <c r="Z1301" s="313"/>
      <c r="AA1301" s="313" t="s">
        <v>1029</v>
      </c>
    </row>
    <row r="1302" spans="1:27" ht="15" customHeight="1">
      <c r="A1302" s="313" t="s">
        <v>305</v>
      </c>
      <c r="B1302" s="313" t="s">
        <v>254</v>
      </c>
      <c r="C1302" s="313" t="s">
        <v>7</v>
      </c>
      <c r="D1302" s="313" t="s">
        <v>417</v>
      </c>
      <c r="E1302" s="313" t="s">
        <v>13</v>
      </c>
      <c r="F1302" s="313" t="s">
        <v>11</v>
      </c>
      <c r="G1302" s="313"/>
      <c r="H1302" s="313"/>
      <c r="I1302" s="313"/>
      <c r="J1302" s="313"/>
      <c r="K1302" s="313"/>
      <c r="L1302" s="313"/>
      <c r="M1302" s="313"/>
      <c r="N1302" s="313"/>
      <c r="O1302" s="313"/>
      <c r="P1302" s="313"/>
      <c r="Q1302" s="313"/>
      <c r="R1302" s="313">
        <v>713</v>
      </c>
      <c r="S1302" s="313"/>
      <c r="T1302" s="313"/>
      <c r="U1302" s="313"/>
      <c r="V1302" s="313"/>
      <c r="W1302" s="313"/>
      <c r="X1302" s="313">
        <v>0</v>
      </c>
      <c r="Y1302" s="313">
        <v>500000000</v>
      </c>
      <c r="Z1302" s="313"/>
      <c r="AA1302" s="313" t="s">
        <v>1029</v>
      </c>
    </row>
    <row r="1303" spans="1:27" ht="15" customHeight="1">
      <c r="A1303" s="313" t="s">
        <v>305</v>
      </c>
      <c r="B1303" s="313" t="s">
        <v>260</v>
      </c>
      <c r="C1303" s="313" t="s">
        <v>7</v>
      </c>
      <c r="D1303" s="313" t="s">
        <v>417</v>
      </c>
      <c r="E1303" s="313" t="s">
        <v>13</v>
      </c>
      <c r="F1303" s="313" t="s">
        <v>11</v>
      </c>
      <c r="G1303" s="313"/>
      <c r="H1303" s="313"/>
      <c r="I1303" s="313"/>
      <c r="J1303" s="313"/>
      <c r="K1303" s="313"/>
      <c r="L1303" s="313"/>
      <c r="M1303" s="313"/>
      <c r="N1303" s="313"/>
      <c r="O1303" s="313"/>
      <c r="P1303" s="313"/>
      <c r="Q1303" s="313"/>
      <c r="R1303" s="313">
        <v>181</v>
      </c>
      <c r="S1303" s="313">
        <v>0</v>
      </c>
      <c r="T1303" s="313">
        <v>397</v>
      </c>
      <c r="U1303" s="313"/>
      <c r="V1303" s="313"/>
      <c r="W1303" s="313"/>
      <c r="X1303" s="313">
        <v>0</v>
      </c>
      <c r="Y1303" s="313">
        <v>500000000</v>
      </c>
      <c r="Z1303" s="313"/>
      <c r="AA1303" s="313" t="s">
        <v>1030</v>
      </c>
    </row>
    <row r="1304" spans="1:27" ht="15" customHeight="1">
      <c r="A1304" s="313" t="s">
        <v>305</v>
      </c>
      <c r="B1304" s="313" t="s">
        <v>259</v>
      </c>
      <c r="C1304" s="313" t="s">
        <v>7</v>
      </c>
      <c r="D1304" s="313" t="s">
        <v>417</v>
      </c>
      <c r="E1304" s="313" t="s">
        <v>13</v>
      </c>
      <c r="F1304" s="313" t="s">
        <v>11</v>
      </c>
      <c r="G1304" s="313"/>
      <c r="H1304" s="313"/>
      <c r="I1304" s="313"/>
      <c r="J1304" s="313"/>
      <c r="K1304" s="313"/>
      <c r="L1304" s="313"/>
      <c r="M1304" s="313"/>
      <c r="N1304" s="313"/>
      <c r="O1304" s="313"/>
      <c r="P1304" s="313"/>
      <c r="Q1304" s="313"/>
      <c r="R1304" s="313">
        <v>397</v>
      </c>
      <c r="S1304" s="313"/>
      <c r="T1304" s="313"/>
      <c r="U1304" s="313"/>
      <c r="V1304" s="313"/>
      <c r="W1304" s="313"/>
      <c r="X1304" s="313">
        <v>0</v>
      </c>
      <c r="Y1304" s="313">
        <v>500000000</v>
      </c>
      <c r="Z1304" s="313"/>
      <c r="AA1304" s="313" t="s">
        <v>1029</v>
      </c>
    </row>
    <row r="1305" spans="1:27" ht="15" customHeight="1">
      <c r="A1305" s="313" t="s">
        <v>305</v>
      </c>
      <c r="B1305" s="313" t="s">
        <v>265</v>
      </c>
      <c r="C1305" s="313" t="s">
        <v>7</v>
      </c>
      <c r="D1305" s="313" t="s">
        <v>417</v>
      </c>
      <c r="E1305" s="313" t="s">
        <v>13</v>
      </c>
      <c r="F1305" s="313" t="s">
        <v>11</v>
      </c>
      <c r="G1305" s="313"/>
      <c r="H1305" s="313"/>
      <c r="I1305" s="313"/>
      <c r="J1305" s="313"/>
      <c r="K1305" s="313"/>
      <c r="L1305" s="313"/>
      <c r="M1305" s="313"/>
      <c r="N1305" s="313"/>
      <c r="O1305" s="313"/>
      <c r="P1305" s="313"/>
      <c r="Q1305" s="313"/>
      <c r="R1305" s="313">
        <v>217</v>
      </c>
      <c r="S1305" s="313">
        <v>0</v>
      </c>
      <c r="T1305" s="313">
        <v>397</v>
      </c>
      <c r="U1305" s="313"/>
      <c r="V1305" s="313"/>
      <c r="W1305" s="313"/>
      <c r="X1305" s="313">
        <v>0</v>
      </c>
      <c r="Y1305" s="313">
        <v>500000000</v>
      </c>
      <c r="Z1305" s="313"/>
      <c r="AA1305" s="313" t="s">
        <v>1030</v>
      </c>
    </row>
    <row r="1306" spans="1:27" ht="15" customHeight="1">
      <c r="A1306" s="313" t="s">
        <v>305</v>
      </c>
      <c r="B1306" s="313" t="s">
        <v>258</v>
      </c>
      <c r="C1306" s="313" t="s">
        <v>7</v>
      </c>
      <c r="D1306" s="313" t="s">
        <v>417</v>
      </c>
      <c r="E1306" s="313" t="s">
        <v>13</v>
      </c>
      <c r="F1306" s="313" t="s">
        <v>11</v>
      </c>
      <c r="G1306" s="313"/>
      <c r="H1306" s="313"/>
      <c r="I1306" s="313"/>
      <c r="J1306" s="313"/>
      <c r="K1306" s="313"/>
      <c r="L1306" s="313"/>
      <c r="M1306" s="313"/>
      <c r="N1306" s="313"/>
      <c r="O1306" s="313"/>
      <c r="P1306" s="313"/>
      <c r="Q1306" s="313"/>
      <c r="R1306" s="313">
        <v>519</v>
      </c>
      <c r="S1306" s="313"/>
      <c r="T1306" s="313"/>
      <c r="U1306" s="313"/>
      <c r="V1306" s="313"/>
      <c r="W1306" s="313"/>
      <c r="X1306" s="313">
        <v>0</v>
      </c>
      <c r="Y1306" s="313">
        <v>500000000</v>
      </c>
      <c r="Z1306" s="313"/>
      <c r="AA1306" s="313" t="s">
        <v>1029</v>
      </c>
    </row>
    <row r="1307" spans="1:27" ht="15" customHeight="1">
      <c r="A1307" s="313" t="s">
        <v>305</v>
      </c>
      <c r="B1307" s="313" t="s">
        <v>270</v>
      </c>
      <c r="C1307" s="313" t="s">
        <v>7</v>
      </c>
      <c r="D1307" s="313" t="s">
        <v>417</v>
      </c>
      <c r="E1307" s="313" t="s">
        <v>13</v>
      </c>
      <c r="F1307" s="313" t="s">
        <v>11</v>
      </c>
      <c r="G1307" s="313"/>
      <c r="H1307" s="313"/>
      <c r="I1307" s="313"/>
      <c r="J1307" s="313"/>
      <c r="K1307" s="313"/>
      <c r="L1307" s="313"/>
      <c r="M1307" s="313"/>
      <c r="N1307" s="313"/>
      <c r="O1307" s="313"/>
      <c r="P1307" s="313"/>
      <c r="Q1307" s="313"/>
      <c r="R1307" s="313">
        <v>49.8</v>
      </c>
      <c r="S1307" s="313"/>
      <c r="T1307" s="313"/>
      <c r="U1307" s="313"/>
      <c r="V1307" s="313"/>
      <c r="W1307" s="313"/>
      <c r="X1307" s="313">
        <v>0</v>
      </c>
      <c r="Y1307" s="313">
        <v>500000000</v>
      </c>
      <c r="Z1307" s="313"/>
      <c r="AA1307" s="313" t="s">
        <v>1029</v>
      </c>
    </row>
    <row r="1308" spans="1:27" ht="15" customHeight="1">
      <c r="A1308" s="313" t="s">
        <v>305</v>
      </c>
      <c r="B1308" s="313" t="s">
        <v>269</v>
      </c>
      <c r="C1308" s="313" t="s">
        <v>7</v>
      </c>
      <c r="D1308" s="313" t="s">
        <v>417</v>
      </c>
      <c r="E1308" s="313" t="s">
        <v>13</v>
      </c>
      <c r="F1308" s="313" t="s">
        <v>11</v>
      </c>
      <c r="G1308" s="313"/>
      <c r="H1308" s="313"/>
      <c r="I1308" s="313"/>
      <c r="J1308" s="313"/>
      <c r="K1308" s="313"/>
      <c r="L1308" s="313"/>
      <c r="M1308" s="313"/>
      <c r="N1308" s="313"/>
      <c r="O1308" s="313"/>
      <c r="P1308" s="313"/>
      <c r="Q1308" s="313"/>
      <c r="R1308" s="313">
        <v>49.8</v>
      </c>
      <c r="S1308" s="313"/>
      <c r="T1308" s="313"/>
      <c r="U1308" s="313"/>
      <c r="V1308" s="313"/>
      <c r="W1308" s="313"/>
      <c r="X1308" s="313">
        <v>0</v>
      </c>
      <c r="Y1308" s="313">
        <v>500000000</v>
      </c>
      <c r="Z1308" s="313"/>
      <c r="AA1308" s="313" t="s">
        <v>1029</v>
      </c>
    </row>
    <row r="1309" spans="1:27" ht="15" customHeight="1">
      <c r="A1309" s="313" t="s">
        <v>305</v>
      </c>
      <c r="B1309" s="313" t="s">
        <v>263</v>
      </c>
      <c r="C1309" s="313" t="s">
        <v>7</v>
      </c>
      <c r="D1309" s="313" t="s">
        <v>417</v>
      </c>
      <c r="E1309" s="313" t="s">
        <v>13</v>
      </c>
      <c r="F1309" s="313" t="s">
        <v>11</v>
      </c>
      <c r="G1309" s="313"/>
      <c r="H1309" s="313"/>
      <c r="I1309" s="313"/>
      <c r="J1309" s="313"/>
      <c r="K1309" s="313"/>
      <c r="L1309" s="313"/>
      <c r="M1309" s="313"/>
      <c r="N1309" s="313"/>
      <c r="O1309" s="313"/>
      <c r="P1309" s="313"/>
      <c r="Q1309" s="313"/>
      <c r="R1309" s="313">
        <v>181</v>
      </c>
      <c r="S1309" s="313">
        <v>0</v>
      </c>
      <c r="T1309" s="313">
        <v>397</v>
      </c>
      <c r="U1309" s="313"/>
      <c r="V1309" s="313"/>
      <c r="W1309" s="313"/>
      <c r="X1309" s="313">
        <v>0</v>
      </c>
      <c r="Y1309" s="313">
        <v>500000000</v>
      </c>
      <c r="Z1309" s="313"/>
      <c r="AA1309" s="313" t="s">
        <v>1030</v>
      </c>
    </row>
    <row r="1310" spans="1:27" ht="15" customHeight="1">
      <c r="A1310" s="313" t="s">
        <v>305</v>
      </c>
      <c r="B1310" s="313" t="s">
        <v>272</v>
      </c>
      <c r="C1310" s="313" t="s">
        <v>7</v>
      </c>
      <c r="D1310" s="313" t="s">
        <v>417</v>
      </c>
      <c r="E1310" s="313" t="s">
        <v>13</v>
      </c>
      <c r="F1310" s="313" t="s">
        <v>11</v>
      </c>
      <c r="G1310" s="313"/>
      <c r="H1310" s="313"/>
      <c r="I1310" s="313"/>
      <c r="J1310" s="313"/>
      <c r="K1310" s="313"/>
      <c r="L1310" s="313"/>
      <c r="M1310" s="313"/>
      <c r="N1310" s="313"/>
      <c r="O1310" s="313"/>
      <c r="P1310" s="313"/>
      <c r="Q1310" s="313"/>
      <c r="R1310" s="313">
        <v>16.600000000000001</v>
      </c>
      <c r="S1310" s="313">
        <v>0</v>
      </c>
      <c r="T1310" s="313">
        <v>49.8</v>
      </c>
      <c r="U1310" s="313"/>
      <c r="V1310" s="313"/>
      <c r="W1310" s="313"/>
      <c r="X1310" s="313">
        <v>0</v>
      </c>
      <c r="Y1310" s="313">
        <v>500000000</v>
      </c>
      <c r="Z1310" s="313"/>
      <c r="AA1310" s="313" t="s">
        <v>1030</v>
      </c>
    </row>
    <row r="1311" spans="1:27" ht="15" customHeight="1">
      <c r="A1311" s="313" t="s">
        <v>305</v>
      </c>
      <c r="B1311" s="313" t="s">
        <v>274</v>
      </c>
      <c r="C1311" s="313" t="s">
        <v>7</v>
      </c>
      <c r="D1311" s="313" t="s">
        <v>417</v>
      </c>
      <c r="E1311" s="313" t="s">
        <v>13</v>
      </c>
      <c r="F1311" s="313" t="s">
        <v>11</v>
      </c>
      <c r="G1311" s="313"/>
      <c r="H1311" s="313"/>
      <c r="I1311" s="313"/>
      <c r="J1311" s="313"/>
      <c r="K1311" s="313"/>
      <c r="L1311" s="313"/>
      <c r="M1311" s="313"/>
      <c r="N1311" s="313"/>
      <c r="O1311" s="313"/>
      <c r="P1311" s="313"/>
      <c r="Q1311" s="313"/>
      <c r="R1311" s="313">
        <v>16.600000000000001</v>
      </c>
      <c r="S1311" s="313">
        <v>0</v>
      </c>
      <c r="T1311" s="313">
        <v>49.8</v>
      </c>
      <c r="U1311" s="313"/>
      <c r="V1311" s="313"/>
      <c r="W1311" s="313"/>
      <c r="X1311" s="313">
        <v>0</v>
      </c>
      <c r="Y1311" s="313">
        <v>500000000</v>
      </c>
      <c r="Z1311" s="313"/>
      <c r="AA1311" s="313" t="s">
        <v>1030</v>
      </c>
    </row>
    <row r="1312" spans="1:27" ht="15" customHeight="1">
      <c r="A1312" s="313" t="s">
        <v>305</v>
      </c>
      <c r="B1312" s="313" t="s">
        <v>276</v>
      </c>
      <c r="C1312" s="313" t="s">
        <v>7</v>
      </c>
      <c r="D1312" s="313" t="s">
        <v>417</v>
      </c>
      <c r="E1312" s="313" t="s">
        <v>13</v>
      </c>
      <c r="F1312" s="313" t="s">
        <v>11</v>
      </c>
      <c r="G1312" s="313"/>
      <c r="H1312" s="313"/>
      <c r="I1312" s="313"/>
      <c r="J1312" s="313"/>
      <c r="K1312" s="313"/>
      <c r="L1312" s="313"/>
      <c r="M1312" s="313"/>
      <c r="N1312" s="313"/>
      <c r="O1312" s="313"/>
      <c r="P1312" s="313"/>
      <c r="Q1312" s="313"/>
      <c r="R1312" s="313">
        <v>16.600000000000001</v>
      </c>
      <c r="S1312" s="313">
        <v>0</v>
      </c>
      <c r="T1312" s="313">
        <v>49.8</v>
      </c>
      <c r="U1312" s="313"/>
      <c r="V1312" s="313"/>
      <c r="W1312" s="313"/>
      <c r="X1312" s="313">
        <v>0</v>
      </c>
      <c r="Y1312" s="313">
        <v>500000000</v>
      </c>
      <c r="Z1312" s="313"/>
      <c r="AA1312" s="313" t="s">
        <v>1030</v>
      </c>
    </row>
    <row r="1313" spans="1:27" ht="15" customHeight="1">
      <c r="A1313" s="313" t="s">
        <v>305</v>
      </c>
      <c r="B1313" s="313" t="s">
        <v>287</v>
      </c>
      <c r="C1313" s="313" t="s">
        <v>7</v>
      </c>
      <c r="D1313" s="313" t="s">
        <v>417</v>
      </c>
      <c r="E1313" s="313" t="s">
        <v>13</v>
      </c>
      <c r="F1313" s="313" t="s">
        <v>11</v>
      </c>
      <c r="G1313" s="313"/>
      <c r="H1313" s="313"/>
      <c r="I1313" s="313"/>
      <c r="J1313" s="313"/>
      <c r="K1313" s="313"/>
      <c r="L1313" s="313"/>
      <c r="M1313" s="313"/>
      <c r="N1313" s="313"/>
      <c r="O1313" s="313"/>
      <c r="P1313" s="313"/>
      <c r="Q1313" s="313"/>
      <c r="R1313" s="313">
        <v>98.2</v>
      </c>
      <c r="S1313" s="313"/>
      <c r="T1313" s="313"/>
      <c r="U1313" s="313"/>
      <c r="V1313" s="313"/>
      <c r="W1313" s="313"/>
      <c r="X1313" s="313">
        <v>0</v>
      </c>
      <c r="Y1313" s="313">
        <v>500000000</v>
      </c>
      <c r="Z1313" s="313"/>
      <c r="AA1313" s="313" t="s">
        <v>1029</v>
      </c>
    </row>
    <row r="1314" spans="1:27" ht="15" customHeight="1">
      <c r="A1314" s="313" t="s">
        <v>305</v>
      </c>
      <c r="B1314" s="313" t="s">
        <v>285</v>
      </c>
      <c r="C1314" s="313" t="s">
        <v>7</v>
      </c>
      <c r="D1314" s="313" t="s">
        <v>417</v>
      </c>
      <c r="E1314" s="313" t="s">
        <v>13</v>
      </c>
      <c r="F1314" s="313" t="s">
        <v>11</v>
      </c>
      <c r="G1314" s="313"/>
      <c r="H1314" s="313"/>
      <c r="I1314" s="313"/>
      <c r="J1314" s="313"/>
      <c r="K1314" s="313"/>
      <c r="L1314" s="313"/>
      <c r="M1314" s="313"/>
      <c r="N1314" s="313"/>
      <c r="O1314" s="313"/>
      <c r="P1314" s="313"/>
      <c r="Q1314" s="313"/>
      <c r="R1314" s="313">
        <v>252</v>
      </c>
      <c r="S1314" s="313"/>
      <c r="T1314" s="313"/>
      <c r="U1314" s="313"/>
      <c r="V1314" s="313"/>
      <c r="W1314" s="313"/>
      <c r="X1314" s="313">
        <v>0</v>
      </c>
      <c r="Y1314" s="313">
        <v>500000000</v>
      </c>
      <c r="Z1314" s="313"/>
      <c r="AA1314" s="313" t="s">
        <v>1029</v>
      </c>
    </row>
    <row r="1315" spans="1:27" ht="15" customHeight="1">
      <c r="A1315" s="313" t="s">
        <v>305</v>
      </c>
      <c r="B1315" s="313" t="s">
        <v>290</v>
      </c>
      <c r="C1315" s="313" t="s">
        <v>7</v>
      </c>
      <c r="D1315" s="313" t="s">
        <v>417</v>
      </c>
      <c r="E1315" s="313" t="s">
        <v>13</v>
      </c>
      <c r="F1315" s="313" t="s">
        <v>11</v>
      </c>
      <c r="G1315" s="313"/>
      <c r="H1315" s="313"/>
      <c r="I1315" s="313"/>
      <c r="J1315" s="313"/>
      <c r="K1315" s="313"/>
      <c r="L1315" s="313"/>
      <c r="M1315" s="313"/>
      <c r="N1315" s="313"/>
      <c r="O1315" s="313"/>
      <c r="P1315" s="313"/>
      <c r="Q1315" s="313"/>
      <c r="R1315" s="313">
        <v>23.6</v>
      </c>
      <c r="S1315" s="313"/>
      <c r="T1315" s="313"/>
      <c r="U1315" s="313"/>
      <c r="V1315" s="313"/>
      <c r="W1315" s="313"/>
      <c r="X1315" s="313">
        <v>0</v>
      </c>
      <c r="Y1315" s="313">
        <v>500000000</v>
      </c>
      <c r="Z1315" s="313"/>
      <c r="AA1315" s="313" t="s">
        <v>1029</v>
      </c>
    </row>
    <row r="1316" spans="1:27" ht="15" customHeight="1">
      <c r="A1316" s="313" t="s">
        <v>305</v>
      </c>
      <c r="B1316" s="313" t="s">
        <v>291</v>
      </c>
      <c r="C1316" s="313" t="s">
        <v>7</v>
      </c>
      <c r="D1316" s="313" t="s">
        <v>417</v>
      </c>
      <c r="E1316" s="313" t="s">
        <v>13</v>
      </c>
      <c r="F1316" s="313" t="s">
        <v>11</v>
      </c>
      <c r="G1316" s="313"/>
      <c r="H1316" s="313"/>
      <c r="I1316" s="313"/>
      <c r="J1316" s="313"/>
      <c r="K1316" s="313"/>
      <c r="L1316" s="313"/>
      <c r="M1316" s="313"/>
      <c r="N1316" s="313"/>
      <c r="O1316" s="313"/>
      <c r="P1316" s="313"/>
      <c r="Q1316" s="313"/>
      <c r="R1316" s="313">
        <v>70.8</v>
      </c>
      <c r="S1316" s="313"/>
      <c r="T1316" s="313"/>
      <c r="U1316" s="313"/>
      <c r="V1316" s="313"/>
      <c r="W1316" s="313"/>
      <c r="X1316" s="313">
        <v>0</v>
      </c>
      <c r="Y1316" s="313">
        <v>500000000</v>
      </c>
      <c r="Z1316" s="313"/>
      <c r="AA1316" s="313" t="s">
        <v>1029</v>
      </c>
    </row>
    <row r="1317" spans="1:27" ht="15" customHeight="1">
      <c r="A1317" s="313" t="s">
        <v>305</v>
      </c>
      <c r="B1317" s="313" t="s">
        <v>292</v>
      </c>
      <c r="C1317" s="313" t="s">
        <v>7</v>
      </c>
      <c r="D1317" s="313" t="s">
        <v>417</v>
      </c>
      <c r="E1317" s="313" t="s">
        <v>13</v>
      </c>
      <c r="F1317" s="313" t="s">
        <v>11</v>
      </c>
      <c r="G1317" s="313"/>
      <c r="H1317" s="313"/>
      <c r="I1317" s="313"/>
      <c r="J1317" s="313"/>
      <c r="K1317" s="313"/>
      <c r="L1317" s="313"/>
      <c r="M1317" s="313"/>
      <c r="N1317" s="313"/>
      <c r="O1317" s="313"/>
      <c r="P1317" s="313"/>
      <c r="Q1317" s="313"/>
      <c r="R1317" s="313">
        <v>59</v>
      </c>
      <c r="S1317" s="313"/>
      <c r="T1317" s="313"/>
      <c r="U1317" s="313"/>
      <c r="V1317" s="313"/>
      <c r="W1317" s="313"/>
      <c r="X1317" s="313">
        <v>0</v>
      </c>
      <c r="Y1317" s="313">
        <v>500000000</v>
      </c>
      <c r="Z1317" s="313"/>
      <c r="AA1317" s="313" t="s">
        <v>1029</v>
      </c>
    </row>
    <row r="1318" spans="1:27" ht="15" customHeight="1">
      <c r="A1318" s="313" t="s">
        <v>305</v>
      </c>
      <c r="B1318" s="313" t="s">
        <v>289</v>
      </c>
      <c r="C1318" s="313" t="s">
        <v>7</v>
      </c>
      <c r="D1318" s="313" t="s">
        <v>417</v>
      </c>
      <c r="E1318" s="313" t="s">
        <v>13</v>
      </c>
      <c r="F1318" s="313" t="s">
        <v>11</v>
      </c>
      <c r="G1318" s="313"/>
      <c r="H1318" s="313"/>
      <c r="I1318" s="313"/>
      <c r="J1318" s="313"/>
      <c r="K1318" s="313"/>
      <c r="L1318" s="313"/>
      <c r="M1318" s="313"/>
      <c r="N1318" s="313"/>
      <c r="O1318" s="313"/>
      <c r="P1318" s="313"/>
      <c r="Q1318" s="313"/>
      <c r="R1318" s="313">
        <v>153</v>
      </c>
      <c r="S1318" s="313"/>
      <c r="T1318" s="313"/>
      <c r="U1318" s="313"/>
      <c r="V1318" s="313"/>
      <c r="W1318" s="313"/>
      <c r="X1318" s="313">
        <v>0</v>
      </c>
      <c r="Y1318" s="313">
        <v>500000000</v>
      </c>
      <c r="Z1318" s="313"/>
      <c r="AA1318" s="313" t="s">
        <v>1029</v>
      </c>
    </row>
    <row r="1319" spans="1:27" ht="15" customHeight="1">
      <c r="A1319" s="313" t="s">
        <v>305</v>
      </c>
      <c r="B1319" s="313" t="s">
        <v>278</v>
      </c>
      <c r="C1319" s="313" t="s">
        <v>7</v>
      </c>
      <c r="D1319" s="313" t="s">
        <v>417</v>
      </c>
      <c r="E1319" s="313" t="s">
        <v>13</v>
      </c>
      <c r="F1319" s="313" t="s">
        <v>11</v>
      </c>
      <c r="G1319" s="313"/>
      <c r="H1319" s="313"/>
      <c r="I1319" s="313"/>
      <c r="J1319" s="313"/>
      <c r="K1319" s="313"/>
      <c r="L1319" s="313"/>
      <c r="M1319" s="313"/>
      <c r="N1319" s="313"/>
      <c r="O1319" s="313"/>
      <c r="P1319" s="313"/>
      <c r="Q1319" s="313"/>
      <c r="R1319" s="313">
        <v>50</v>
      </c>
      <c r="S1319" s="313"/>
      <c r="T1319" s="313"/>
      <c r="U1319" s="313"/>
      <c r="V1319" s="313"/>
      <c r="W1319" s="313"/>
      <c r="X1319" s="313">
        <v>0</v>
      </c>
      <c r="Y1319" s="313">
        <v>500000000</v>
      </c>
      <c r="Z1319" s="313"/>
      <c r="AA1319" s="313" t="s">
        <v>1029</v>
      </c>
    </row>
    <row r="1320" spans="1:27" ht="15" customHeight="1">
      <c r="A1320" s="313" t="s">
        <v>305</v>
      </c>
      <c r="B1320" s="313" t="s">
        <v>282</v>
      </c>
      <c r="C1320" s="313" t="s">
        <v>7</v>
      </c>
      <c r="D1320" s="313" t="s">
        <v>417</v>
      </c>
      <c r="E1320" s="313" t="s">
        <v>13</v>
      </c>
      <c r="F1320" s="313" t="s">
        <v>11</v>
      </c>
      <c r="G1320" s="313"/>
      <c r="H1320" s="313"/>
      <c r="I1320" s="313"/>
      <c r="J1320" s="313"/>
      <c r="K1320" s="313"/>
      <c r="L1320" s="313"/>
      <c r="M1320" s="313"/>
      <c r="N1320" s="313"/>
      <c r="O1320" s="313"/>
      <c r="P1320" s="313"/>
      <c r="Q1320" s="313"/>
      <c r="R1320" s="313">
        <v>21.6</v>
      </c>
      <c r="S1320" s="313"/>
      <c r="T1320" s="313"/>
      <c r="U1320" s="313"/>
      <c r="V1320" s="313"/>
      <c r="W1320" s="313"/>
      <c r="X1320" s="313">
        <v>0</v>
      </c>
      <c r="Y1320" s="313">
        <v>500000000</v>
      </c>
      <c r="Z1320" s="313"/>
      <c r="AA1320" s="313" t="s">
        <v>1029</v>
      </c>
    </row>
    <row r="1321" spans="1:27" ht="15" customHeight="1">
      <c r="A1321" s="313" t="s">
        <v>305</v>
      </c>
      <c r="B1321" s="313" t="s">
        <v>281</v>
      </c>
      <c r="C1321" s="313" t="s">
        <v>7</v>
      </c>
      <c r="D1321" s="313" t="s">
        <v>417</v>
      </c>
      <c r="E1321" s="313" t="s">
        <v>13</v>
      </c>
      <c r="F1321" s="313" t="s">
        <v>11</v>
      </c>
      <c r="G1321" s="313"/>
      <c r="H1321" s="313"/>
      <c r="I1321" s="313"/>
      <c r="J1321" s="313"/>
      <c r="K1321" s="313"/>
      <c r="L1321" s="313"/>
      <c r="M1321" s="313"/>
      <c r="N1321" s="313"/>
      <c r="O1321" s="313"/>
      <c r="P1321" s="313"/>
      <c r="Q1321" s="313"/>
      <c r="R1321" s="313">
        <v>21.6</v>
      </c>
      <c r="S1321" s="313"/>
      <c r="T1321" s="313"/>
      <c r="U1321" s="313"/>
      <c r="V1321" s="313"/>
      <c r="W1321" s="313"/>
      <c r="X1321" s="313">
        <v>0</v>
      </c>
      <c r="Y1321" s="313">
        <v>500000000</v>
      </c>
      <c r="Z1321" s="313"/>
      <c r="AA1321" s="313" t="s">
        <v>1029</v>
      </c>
    </row>
    <row r="1322" spans="1:27" ht="15" customHeight="1">
      <c r="A1322" s="313" t="s">
        <v>305</v>
      </c>
      <c r="B1322" s="313" t="s">
        <v>280</v>
      </c>
      <c r="C1322" s="313" t="s">
        <v>7</v>
      </c>
      <c r="D1322" s="313" t="s">
        <v>417</v>
      </c>
      <c r="E1322" s="313" t="s">
        <v>13</v>
      </c>
      <c r="F1322" s="313" t="s">
        <v>11</v>
      </c>
      <c r="G1322" s="313"/>
      <c r="H1322" s="313"/>
      <c r="I1322" s="313"/>
      <c r="J1322" s="313"/>
      <c r="K1322" s="313"/>
      <c r="L1322" s="313"/>
      <c r="M1322" s="313"/>
      <c r="N1322" s="313"/>
      <c r="O1322" s="313"/>
      <c r="P1322" s="313"/>
      <c r="Q1322" s="313"/>
      <c r="R1322" s="313">
        <v>21.6</v>
      </c>
      <c r="S1322" s="313"/>
      <c r="T1322" s="313"/>
      <c r="U1322" s="313"/>
      <c r="V1322" s="313"/>
      <c r="W1322" s="313"/>
      <c r="X1322" s="313">
        <v>0</v>
      </c>
      <c r="Y1322" s="313">
        <v>500000000</v>
      </c>
      <c r="Z1322" s="313"/>
      <c r="AA1322" s="313" t="s">
        <v>1029</v>
      </c>
    </row>
    <row r="1323" spans="1:27" ht="15" customHeight="1">
      <c r="A1323" s="313" t="s">
        <v>305</v>
      </c>
      <c r="B1323" s="313" t="s">
        <v>279</v>
      </c>
      <c r="C1323" s="313" t="s">
        <v>7</v>
      </c>
      <c r="D1323" s="313" t="s">
        <v>417</v>
      </c>
      <c r="E1323" s="313" t="s">
        <v>13</v>
      </c>
      <c r="F1323" s="313" t="s">
        <v>11</v>
      </c>
      <c r="G1323" s="313"/>
      <c r="H1323" s="313"/>
      <c r="I1323" s="313"/>
      <c r="J1323" s="313"/>
      <c r="K1323" s="313"/>
      <c r="L1323" s="313"/>
      <c r="M1323" s="313"/>
      <c r="N1323" s="313"/>
      <c r="O1323" s="313"/>
      <c r="P1323" s="313"/>
      <c r="Q1323" s="313"/>
      <c r="R1323" s="313">
        <v>50</v>
      </c>
      <c r="S1323" s="313"/>
      <c r="T1323" s="313"/>
      <c r="U1323" s="313"/>
      <c r="V1323" s="313"/>
      <c r="W1323" s="313"/>
      <c r="X1323" s="313">
        <v>0</v>
      </c>
      <c r="Y1323" s="313">
        <v>500000000</v>
      </c>
      <c r="Z1323" s="313"/>
      <c r="AA1323" s="313" t="s">
        <v>1029</v>
      </c>
    </row>
    <row r="1324" spans="1:27" ht="15" customHeight="1">
      <c r="A1324" s="313" t="s">
        <v>305</v>
      </c>
      <c r="B1324" s="313" t="s">
        <v>283</v>
      </c>
      <c r="C1324" s="313" t="s">
        <v>7</v>
      </c>
      <c r="D1324" s="313" t="s">
        <v>417</v>
      </c>
      <c r="E1324" s="313" t="s">
        <v>13</v>
      </c>
      <c r="F1324" s="313" t="s">
        <v>11</v>
      </c>
      <c r="G1324" s="313"/>
      <c r="H1324" s="313"/>
      <c r="I1324" s="313"/>
      <c r="J1324" s="313"/>
      <c r="K1324" s="313"/>
      <c r="L1324" s="313"/>
      <c r="M1324" s="313"/>
      <c r="N1324" s="313"/>
      <c r="O1324" s="313"/>
      <c r="P1324" s="313"/>
      <c r="Q1324" s="313"/>
      <c r="R1324" s="313">
        <v>21.6</v>
      </c>
      <c r="S1324" s="313"/>
      <c r="T1324" s="313"/>
      <c r="U1324" s="313"/>
      <c r="V1324" s="313"/>
      <c r="W1324" s="313"/>
      <c r="X1324" s="313">
        <v>0</v>
      </c>
      <c r="Y1324" s="313">
        <v>500000000</v>
      </c>
      <c r="Z1324" s="313"/>
      <c r="AA1324" s="313" t="s">
        <v>1029</v>
      </c>
    </row>
    <row r="1325" spans="1:27" ht="15" customHeight="1">
      <c r="A1325" s="313" t="s">
        <v>305</v>
      </c>
      <c r="B1325" s="313" t="s">
        <v>267</v>
      </c>
      <c r="C1325" s="313" t="s">
        <v>7</v>
      </c>
      <c r="D1325" s="313" t="s">
        <v>417</v>
      </c>
      <c r="E1325" s="313" t="s">
        <v>13</v>
      </c>
      <c r="F1325" s="313" t="s">
        <v>11</v>
      </c>
      <c r="G1325" s="313"/>
      <c r="H1325" s="313"/>
      <c r="I1325" s="313"/>
      <c r="J1325" s="313"/>
      <c r="K1325" s="313"/>
      <c r="L1325" s="313"/>
      <c r="M1325" s="313"/>
      <c r="N1325" s="313"/>
      <c r="O1325" s="313"/>
      <c r="P1325" s="313"/>
      <c r="Q1325" s="313"/>
      <c r="R1325" s="313">
        <v>108</v>
      </c>
      <c r="S1325" s="313">
        <v>0</v>
      </c>
      <c r="T1325" s="313">
        <v>397</v>
      </c>
      <c r="U1325" s="313"/>
      <c r="V1325" s="313"/>
      <c r="W1325" s="313"/>
      <c r="X1325" s="313">
        <v>0</v>
      </c>
      <c r="Y1325" s="313">
        <v>500000000</v>
      </c>
      <c r="Z1325" s="313"/>
      <c r="AA1325" s="313" t="s">
        <v>1030</v>
      </c>
    </row>
    <row r="1326" spans="1:27" ht="15" customHeight="1">
      <c r="A1326" s="313" t="s">
        <v>305</v>
      </c>
      <c r="B1326" s="313" t="s">
        <v>268</v>
      </c>
      <c r="C1326" s="313" t="s">
        <v>7</v>
      </c>
      <c r="D1326" s="313" t="s">
        <v>417</v>
      </c>
      <c r="E1326" s="313" t="s">
        <v>13</v>
      </c>
      <c r="F1326" s="313" t="s">
        <v>11</v>
      </c>
      <c r="G1326" s="313"/>
      <c r="H1326" s="313"/>
      <c r="I1326" s="313"/>
      <c r="J1326" s="313"/>
      <c r="K1326" s="313"/>
      <c r="L1326" s="313"/>
      <c r="M1326" s="313"/>
      <c r="N1326" s="313"/>
      <c r="O1326" s="313"/>
      <c r="P1326" s="313"/>
      <c r="Q1326" s="313"/>
      <c r="R1326" s="313">
        <v>108</v>
      </c>
      <c r="S1326" s="313">
        <v>0</v>
      </c>
      <c r="T1326" s="313">
        <v>397</v>
      </c>
      <c r="U1326" s="313"/>
      <c r="V1326" s="313"/>
      <c r="W1326" s="313"/>
      <c r="X1326" s="313">
        <v>0</v>
      </c>
      <c r="Y1326" s="313">
        <v>500000000</v>
      </c>
      <c r="Z1326" s="313"/>
      <c r="AA1326" s="313" t="s">
        <v>1030</v>
      </c>
    </row>
    <row r="1327" spans="1:27" ht="15" customHeight="1">
      <c r="A1327" s="313" t="s">
        <v>306</v>
      </c>
      <c r="B1327" s="313" t="s">
        <v>295</v>
      </c>
      <c r="C1327" s="313" t="s">
        <v>7</v>
      </c>
      <c r="D1327" s="313" t="s">
        <v>417</v>
      </c>
      <c r="E1327" s="313" t="s">
        <v>13</v>
      </c>
      <c r="F1327" s="313" t="s">
        <v>11</v>
      </c>
      <c r="G1327" s="313"/>
      <c r="H1327" s="313" t="s">
        <v>1000</v>
      </c>
      <c r="I1327" s="313"/>
      <c r="J1327" s="313"/>
      <c r="K1327" s="313"/>
      <c r="L1327" s="313" t="s">
        <v>1000</v>
      </c>
      <c r="M1327" s="313"/>
      <c r="N1327" s="313"/>
      <c r="O1327" s="313" t="s">
        <v>348</v>
      </c>
      <c r="P1327" s="313" t="s">
        <v>693</v>
      </c>
      <c r="Q1327" s="313" t="s">
        <v>694</v>
      </c>
      <c r="R1327" s="313">
        <v>689</v>
      </c>
      <c r="S1327" s="313"/>
      <c r="T1327" s="313"/>
      <c r="U1327" s="313"/>
      <c r="V1327" s="313"/>
      <c r="W1327" s="313"/>
      <c r="X1327" s="313">
        <v>0</v>
      </c>
      <c r="Y1327" s="313">
        <v>500000000</v>
      </c>
      <c r="Z1327" s="313"/>
      <c r="AA1327" s="313" t="s">
        <v>1029</v>
      </c>
    </row>
    <row r="1328" spans="1:27" ht="15" customHeight="1">
      <c r="A1328" s="313" t="s">
        <v>306</v>
      </c>
      <c r="B1328" s="313" t="s">
        <v>293</v>
      </c>
      <c r="C1328" s="313" t="s">
        <v>7</v>
      </c>
      <c r="D1328" s="313" t="s">
        <v>417</v>
      </c>
      <c r="E1328" s="313" t="s">
        <v>13</v>
      </c>
      <c r="F1328" s="313" t="s">
        <v>11</v>
      </c>
      <c r="G1328" s="313"/>
      <c r="H1328" s="313"/>
      <c r="I1328" s="313"/>
      <c r="J1328" s="313"/>
      <c r="K1328" s="313"/>
      <c r="L1328" s="313"/>
      <c r="M1328" s="313"/>
      <c r="N1328" s="313"/>
      <c r="O1328" s="313"/>
      <c r="P1328" s="313"/>
      <c r="Q1328" s="313"/>
      <c r="R1328" s="313">
        <v>689</v>
      </c>
      <c r="S1328" s="313"/>
      <c r="T1328" s="313"/>
      <c r="U1328" s="313"/>
      <c r="V1328" s="313"/>
      <c r="W1328" s="313"/>
      <c r="X1328" s="313">
        <v>0</v>
      </c>
      <c r="Y1328" s="313">
        <v>500000000</v>
      </c>
      <c r="Z1328" s="313"/>
      <c r="AA1328" s="313" t="s">
        <v>1029</v>
      </c>
    </row>
    <row r="1329" spans="1:27" ht="15" customHeight="1">
      <c r="A1329" s="313" t="s">
        <v>306</v>
      </c>
      <c r="B1329" s="313" t="s">
        <v>256</v>
      </c>
      <c r="C1329" s="313" t="s">
        <v>7</v>
      </c>
      <c r="D1329" s="313" t="s">
        <v>417</v>
      </c>
      <c r="E1329" s="313" t="s">
        <v>13</v>
      </c>
      <c r="F1329" s="313" t="s">
        <v>11</v>
      </c>
      <c r="G1329" s="313" t="s">
        <v>417</v>
      </c>
      <c r="H1329" s="313" t="s">
        <v>767</v>
      </c>
      <c r="I1329" s="313" t="s">
        <v>229</v>
      </c>
      <c r="J1329" s="313" t="s">
        <v>768</v>
      </c>
      <c r="K1329" s="313" t="s">
        <v>697</v>
      </c>
      <c r="L1329" s="313" t="s">
        <v>698</v>
      </c>
      <c r="M1329" s="313" t="s">
        <v>46</v>
      </c>
      <c r="N1329" s="313"/>
      <c r="O1329" s="313" t="s">
        <v>364</v>
      </c>
      <c r="P1329" s="313" t="s">
        <v>699</v>
      </c>
      <c r="Q1329" s="313" t="s">
        <v>343</v>
      </c>
      <c r="R1329" s="313">
        <v>195</v>
      </c>
      <c r="S1329" s="313"/>
      <c r="T1329" s="313"/>
      <c r="U1329" s="313"/>
      <c r="V1329" s="313"/>
      <c r="W1329" s="313"/>
      <c r="X1329" s="313">
        <v>0</v>
      </c>
      <c r="Y1329" s="313">
        <v>500000000</v>
      </c>
      <c r="Z1329" s="313"/>
      <c r="AA1329" s="313" t="s">
        <v>1029</v>
      </c>
    </row>
    <row r="1330" spans="1:27" ht="15" customHeight="1">
      <c r="A1330" s="313" t="s">
        <v>306</v>
      </c>
      <c r="B1330" s="313" t="s">
        <v>254</v>
      </c>
      <c r="C1330" s="313" t="s">
        <v>7</v>
      </c>
      <c r="D1330" s="313" t="s">
        <v>417</v>
      </c>
      <c r="E1330" s="313" t="s">
        <v>13</v>
      </c>
      <c r="F1330" s="313" t="s">
        <v>11</v>
      </c>
      <c r="G1330" s="313"/>
      <c r="H1330" s="313"/>
      <c r="I1330" s="313"/>
      <c r="J1330" s="313"/>
      <c r="K1330" s="313"/>
      <c r="L1330" s="313"/>
      <c r="M1330" s="313"/>
      <c r="N1330" s="313"/>
      <c r="O1330" s="313"/>
      <c r="P1330" s="313"/>
      <c r="Q1330" s="313"/>
      <c r="R1330" s="313">
        <v>195</v>
      </c>
      <c r="S1330" s="313"/>
      <c r="T1330" s="313"/>
      <c r="U1330" s="313"/>
      <c r="V1330" s="313"/>
      <c r="W1330" s="313"/>
      <c r="X1330" s="313">
        <v>0</v>
      </c>
      <c r="Y1330" s="313">
        <v>500000000</v>
      </c>
      <c r="Z1330" s="313"/>
      <c r="AA1330" s="313" t="s">
        <v>1029</v>
      </c>
    </row>
    <row r="1331" spans="1:27" ht="15" customHeight="1">
      <c r="A1331" s="313" t="s">
        <v>306</v>
      </c>
      <c r="B1331" s="313" t="s">
        <v>287</v>
      </c>
      <c r="C1331" s="313" t="s">
        <v>7</v>
      </c>
      <c r="D1331" s="313" t="s">
        <v>417</v>
      </c>
      <c r="E1331" s="313" t="s">
        <v>13</v>
      </c>
      <c r="F1331" s="313" t="s">
        <v>11</v>
      </c>
      <c r="G1331" s="313" t="s">
        <v>181</v>
      </c>
      <c r="H1331" s="313" t="s">
        <v>708</v>
      </c>
      <c r="I1331" s="313" t="s">
        <v>288</v>
      </c>
      <c r="J1331" s="313" t="s">
        <v>709</v>
      </c>
      <c r="K1331" s="313" t="s">
        <v>697</v>
      </c>
      <c r="L1331" s="313" t="s">
        <v>710</v>
      </c>
      <c r="M1331" s="313" t="s">
        <v>47</v>
      </c>
      <c r="N1331" s="313"/>
      <c r="O1331" s="313" t="s">
        <v>348</v>
      </c>
      <c r="P1331" s="313" t="s">
        <v>699</v>
      </c>
      <c r="Q1331" s="313" t="s">
        <v>343</v>
      </c>
      <c r="R1331" s="313">
        <v>98.2</v>
      </c>
      <c r="S1331" s="313"/>
      <c r="T1331" s="313"/>
      <c r="U1331" s="313"/>
      <c r="V1331" s="313"/>
      <c r="W1331" s="313"/>
      <c r="X1331" s="313">
        <v>0</v>
      </c>
      <c r="Y1331" s="313">
        <v>500000000</v>
      </c>
      <c r="Z1331" s="313"/>
      <c r="AA1331" s="313" t="s">
        <v>1029</v>
      </c>
    </row>
    <row r="1332" spans="1:27" ht="15" customHeight="1">
      <c r="A1332" s="313" t="s">
        <v>306</v>
      </c>
      <c r="B1332" s="313" t="s">
        <v>285</v>
      </c>
      <c r="C1332" s="313" t="s">
        <v>7</v>
      </c>
      <c r="D1332" s="313" t="s">
        <v>417</v>
      </c>
      <c r="E1332" s="313" t="s">
        <v>13</v>
      </c>
      <c r="F1332" s="313" t="s">
        <v>11</v>
      </c>
      <c r="G1332" s="313"/>
      <c r="H1332" s="313"/>
      <c r="I1332" s="313"/>
      <c r="J1332" s="313"/>
      <c r="K1332" s="313"/>
      <c r="L1332" s="313"/>
      <c r="M1332" s="313"/>
      <c r="N1332" s="313"/>
      <c r="O1332" s="313"/>
      <c r="P1332" s="313"/>
      <c r="Q1332" s="313"/>
      <c r="R1332" s="313">
        <v>98.2</v>
      </c>
      <c r="S1332" s="313"/>
      <c r="T1332" s="313"/>
      <c r="U1332" s="313"/>
      <c r="V1332" s="313"/>
      <c r="W1332" s="313"/>
      <c r="X1332" s="313">
        <v>0</v>
      </c>
      <c r="Y1332" s="313">
        <v>500000000</v>
      </c>
      <c r="Z1332" s="313"/>
      <c r="AA1332" s="313" t="s">
        <v>1029</v>
      </c>
    </row>
    <row r="1333" spans="1:27" ht="15" customHeight="1">
      <c r="A1333" s="313" t="s">
        <v>307</v>
      </c>
      <c r="B1333" s="313" t="s">
        <v>298</v>
      </c>
      <c r="C1333" s="313" t="s">
        <v>7</v>
      </c>
      <c r="D1333" s="313" t="s">
        <v>417</v>
      </c>
      <c r="E1333" s="313" t="s">
        <v>13</v>
      </c>
      <c r="F1333" s="313" t="s">
        <v>11</v>
      </c>
      <c r="G1333" s="313" t="s">
        <v>709</v>
      </c>
      <c r="H1333" s="313" t="s">
        <v>754</v>
      </c>
      <c r="I1333" s="313" t="s">
        <v>251</v>
      </c>
      <c r="J1333" s="313" t="s">
        <v>755</v>
      </c>
      <c r="K1333" s="313" t="s">
        <v>702</v>
      </c>
      <c r="L1333" s="313" t="s">
        <v>756</v>
      </c>
      <c r="M1333" s="313" t="s">
        <v>48</v>
      </c>
      <c r="N1333" s="313"/>
      <c r="O1333" s="313" t="s">
        <v>357</v>
      </c>
      <c r="P1333" s="313" t="s">
        <v>699</v>
      </c>
      <c r="Q1333" s="313" t="s">
        <v>343</v>
      </c>
      <c r="R1333" s="313">
        <v>76.2</v>
      </c>
      <c r="S1333" s="313"/>
      <c r="T1333" s="313"/>
      <c r="U1333" s="313"/>
      <c r="V1333" s="313"/>
      <c r="W1333" s="313"/>
      <c r="X1333" s="313">
        <v>0</v>
      </c>
      <c r="Y1333" s="313">
        <v>500000000</v>
      </c>
      <c r="Z1333" s="313"/>
      <c r="AA1333" s="313" t="s">
        <v>1029</v>
      </c>
    </row>
    <row r="1334" spans="1:27" ht="15" customHeight="1">
      <c r="A1334" s="313" t="s">
        <v>307</v>
      </c>
      <c r="B1334" s="313" t="s">
        <v>299</v>
      </c>
      <c r="C1334" s="313" t="s">
        <v>7</v>
      </c>
      <c r="D1334" s="313" t="s">
        <v>417</v>
      </c>
      <c r="E1334" s="313" t="s">
        <v>13</v>
      </c>
      <c r="F1334" s="313" t="s">
        <v>11</v>
      </c>
      <c r="G1334" s="313"/>
      <c r="H1334" s="313"/>
      <c r="I1334" s="313"/>
      <c r="J1334" s="313"/>
      <c r="K1334" s="313"/>
      <c r="L1334" s="313"/>
      <c r="M1334" s="313"/>
      <c r="N1334" s="313"/>
      <c r="O1334" s="313" t="s">
        <v>357</v>
      </c>
      <c r="P1334" s="313" t="s">
        <v>693</v>
      </c>
      <c r="Q1334" s="313" t="s">
        <v>694</v>
      </c>
      <c r="R1334" s="313">
        <v>432</v>
      </c>
      <c r="S1334" s="313"/>
      <c r="T1334" s="313"/>
      <c r="U1334" s="313"/>
      <c r="V1334" s="313"/>
      <c r="W1334" s="313"/>
      <c r="X1334" s="313">
        <v>0</v>
      </c>
      <c r="Y1334" s="313">
        <v>500000000</v>
      </c>
      <c r="Z1334" s="313"/>
      <c r="AA1334" s="313" t="s">
        <v>1029</v>
      </c>
    </row>
    <row r="1335" spans="1:27" ht="15" customHeight="1">
      <c r="A1335" s="313" t="s">
        <v>307</v>
      </c>
      <c r="B1335" s="313" t="s">
        <v>297</v>
      </c>
      <c r="C1335" s="313" t="s">
        <v>7</v>
      </c>
      <c r="D1335" s="313" t="s">
        <v>417</v>
      </c>
      <c r="E1335" s="313" t="s">
        <v>13</v>
      </c>
      <c r="F1335" s="313" t="s">
        <v>11</v>
      </c>
      <c r="G1335" s="313"/>
      <c r="H1335" s="313"/>
      <c r="I1335" s="313"/>
      <c r="J1335" s="313"/>
      <c r="K1335" s="313"/>
      <c r="L1335" s="313"/>
      <c r="M1335" s="313"/>
      <c r="N1335" s="313"/>
      <c r="O1335" s="313"/>
      <c r="P1335" s="313"/>
      <c r="Q1335" s="313"/>
      <c r="R1335" s="313">
        <v>508</v>
      </c>
      <c r="S1335" s="313"/>
      <c r="T1335" s="313"/>
      <c r="U1335" s="313"/>
      <c r="V1335" s="313"/>
      <c r="W1335" s="313"/>
      <c r="X1335" s="313">
        <v>0</v>
      </c>
      <c r="Y1335" s="313">
        <v>500000000</v>
      </c>
      <c r="Z1335" s="313"/>
      <c r="AA1335" s="313" t="s">
        <v>1029</v>
      </c>
    </row>
    <row r="1336" spans="1:27" ht="15" customHeight="1">
      <c r="A1336" s="313" t="s">
        <v>307</v>
      </c>
      <c r="B1336" s="313" t="s">
        <v>293</v>
      </c>
      <c r="C1336" s="313" t="s">
        <v>7</v>
      </c>
      <c r="D1336" s="313" t="s">
        <v>417</v>
      </c>
      <c r="E1336" s="313" t="s">
        <v>13</v>
      </c>
      <c r="F1336" s="313" t="s">
        <v>11</v>
      </c>
      <c r="G1336" s="313"/>
      <c r="H1336" s="313"/>
      <c r="I1336" s="313"/>
      <c r="J1336" s="313"/>
      <c r="K1336" s="313"/>
      <c r="L1336" s="313"/>
      <c r="M1336" s="313"/>
      <c r="N1336" s="313"/>
      <c r="O1336" s="313"/>
      <c r="P1336" s="313"/>
      <c r="Q1336" s="313"/>
      <c r="R1336" s="313">
        <v>508</v>
      </c>
      <c r="S1336" s="313"/>
      <c r="T1336" s="313"/>
      <c r="U1336" s="313"/>
      <c r="V1336" s="313"/>
      <c r="W1336" s="313"/>
      <c r="X1336" s="313">
        <v>0</v>
      </c>
      <c r="Y1336" s="313">
        <v>500000000</v>
      </c>
      <c r="Z1336" s="313"/>
      <c r="AA1336" s="313" t="s">
        <v>1029</v>
      </c>
    </row>
    <row r="1337" spans="1:27" ht="15" customHeight="1">
      <c r="A1337" s="313" t="s">
        <v>307</v>
      </c>
      <c r="B1337" s="313" t="s">
        <v>290</v>
      </c>
      <c r="C1337" s="313" t="s">
        <v>7</v>
      </c>
      <c r="D1337" s="313" t="s">
        <v>417</v>
      </c>
      <c r="E1337" s="313" t="s">
        <v>13</v>
      </c>
      <c r="F1337" s="313" t="s">
        <v>11</v>
      </c>
      <c r="G1337" s="313" t="s">
        <v>181</v>
      </c>
      <c r="H1337" s="313" t="s">
        <v>713</v>
      </c>
      <c r="I1337" s="313" t="s">
        <v>288</v>
      </c>
      <c r="J1337" s="313" t="s">
        <v>709</v>
      </c>
      <c r="K1337" s="313" t="s">
        <v>697</v>
      </c>
      <c r="L1337" s="313" t="s">
        <v>714</v>
      </c>
      <c r="M1337" s="313" t="s">
        <v>47</v>
      </c>
      <c r="N1337" s="313"/>
      <c r="O1337" s="313" t="s">
        <v>348</v>
      </c>
      <c r="P1337" s="313" t="s">
        <v>699</v>
      </c>
      <c r="Q1337" s="313" t="s">
        <v>343</v>
      </c>
      <c r="R1337" s="313">
        <v>23.6</v>
      </c>
      <c r="S1337" s="313"/>
      <c r="T1337" s="313"/>
      <c r="U1337" s="313"/>
      <c r="V1337" s="313"/>
      <c r="W1337" s="313"/>
      <c r="X1337" s="313">
        <v>0</v>
      </c>
      <c r="Y1337" s="313">
        <v>500000000</v>
      </c>
      <c r="Z1337" s="313"/>
      <c r="AA1337" s="313" t="s">
        <v>1029</v>
      </c>
    </row>
    <row r="1338" spans="1:27" ht="15" customHeight="1">
      <c r="A1338" s="313" t="s">
        <v>307</v>
      </c>
      <c r="B1338" s="313" t="s">
        <v>291</v>
      </c>
      <c r="C1338" s="313" t="s">
        <v>7</v>
      </c>
      <c r="D1338" s="313" t="s">
        <v>417</v>
      </c>
      <c r="E1338" s="313" t="s">
        <v>13</v>
      </c>
      <c r="F1338" s="313" t="s">
        <v>11</v>
      </c>
      <c r="G1338" s="313" t="s">
        <v>181</v>
      </c>
      <c r="H1338" s="313" t="s">
        <v>715</v>
      </c>
      <c r="I1338" s="313" t="s">
        <v>288</v>
      </c>
      <c r="J1338" s="313" t="s">
        <v>709</v>
      </c>
      <c r="K1338" s="313" t="s">
        <v>697</v>
      </c>
      <c r="L1338" s="313" t="s">
        <v>716</v>
      </c>
      <c r="M1338" s="313" t="s">
        <v>47</v>
      </c>
      <c r="N1338" s="313"/>
      <c r="O1338" s="313" t="s">
        <v>348</v>
      </c>
      <c r="P1338" s="313" t="s">
        <v>699</v>
      </c>
      <c r="Q1338" s="313" t="s">
        <v>343</v>
      </c>
      <c r="R1338" s="313">
        <v>70.8</v>
      </c>
      <c r="S1338" s="313"/>
      <c r="T1338" s="313"/>
      <c r="U1338" s="313"/>
      <c r="V1338" s="313"/>
      <c r="W1338" s="313"/>
      <c r="X1338" s="313">
        <v>0</v>
      </c>
      <c r="Y1338" s="313">
        <v>500000000</v>
      </c>
      <c r="Z1338" s="313"/>
      <c r="AA1338" s="313" t="s">
        <v>1029</v>
      </c>
    </row>
    <row r="1339" spans="1:27" ht="15" customHeight="1">
      <c r="A1339" s="313" t="s">
        <v>307</v>
      </c>
      <c r="B1339" s="313" t="s">
        <v>292</v>
      </c>
      <c r="C1339" s="313" t="s">
        <v>7</v>
      </c>
      <c r="D1339" s="313" t="s">
        <v>417</v>
      </c>
      <c r="E1339" s="313" t="s">
        <v>13</v>
      </c>
      <c r="F1339" s="313" t="s">
        <v>11</v>
      </c>
      <c r="G1339" s="313" t="s">
        <v>181</v>
      </c>
      <c r="H1339" s="313" t="s">
        <v>717</v>
      </c>
      <c r="I1339" s="313" t="s">
        <v>288</v>
      </c>
      <c r="J1339" s="313" t="s">
        <v>709</v>
      </c>
      <c r="K1339" s="313" t="s">
        <v>697</v>
      </c>
      <c r="L1339" s="313" t="s">
        <v>718</v>
      </c>
      <c r="M1339" s="313" t="s">
        <v>47</v>
      </c>
      <c r="N1339" s="313"/>
      <c r="O1339" s="313" t="s">
        <v>348</v>
      </c>
      <c r="P1339" s="313" t="s">
        <v>699</v>
      </c>
      <c r="Q1339" s="313" t="s">
        <v>343</v>
      </c>
      <c r="R1339" s="313">
        <v>59</v>
      </c>
      <c r="S1339" s="313"/>
      <c r="T1339" s="313"/>
      <c r="U1339" s="313"/>
      <c r="V1339" s="313"/>
      <c r="W1339" s="313"/>
      <c r="X1339" s="313">
        <v>0</v>
      </c>
      <c r="Y1339" s="313">
        <v>500000000</v>
      </c>
      <c r="Z1339" s="313"/>
      <c r="AA1339" s="313" t="s">
        <v>1029</v>
      </c>
    </row>
    <row r="1340" spans="1:27" ht="15" customHeight="1">
      <c r="A1340" s="313" t="s">
        <v>307</v>
      </c>
      <c r="B1340" s="313" t="s">
        <v>289</v>
      </c>
      <c r="C1340" s="313" t="s">
        <v>7</v>
      </c>
      <c r="D1340" s="313" t="s">
        <v>417</v>
      </c>
      <c r="E1340" s="313" t="s">
        <v>13</v>
      </c>
      <c r="F1340" s="313" t="s">
        <v>11</v>
      </c>
      <c r="G1340" s="313"/>
      <c r="H1340" s="313"/>
      <c r="I1340" s="313"/>
      <c r="J1340" s="313"/>
      <c r="K1340" s="313"/>
      <c r="L1340" s="313"/>
      <c r="M1340" s="313"/>
      <c r="N1340" s="313"/>
      <c r="O1340" s="313"/>
      <c r="P1340" s="313"/>
      <c r="Q1340" s="313"/>
      <c r="R1340" s="313">
        <v>153</v>
      </c>
      <c r="S1340" s="313"/>
      <c r="T1340" s="313"/>
      <c r="U1340" s="313"/>
      <c r="V1340" s="313"/>
      <c r="W1340" s="313"/>
      <c r="X1340" s="313">
        <v>0</v>
      </c>
      <c r="Y1340" s="313">
        <v>500000000</v>
      </c>
      <c r="Z1340" s="313"/>
      <c r="AA1340" s="313" t="s">
        <v>1029</v>
      </c>
    </row>
    <row r="1341" spans="1:27" ht="15" customHeight="1">
      <c r="A1341" s="313" t="s">
        <v>307</v>
      </c>
      <c r="B1341" s="313" t="s">
        <v>285</v>
      </c>
      <c r="C1341" s="313" t="s">
        <v>7</v>
      </c>
      <c r="D1341" s="313" t="s">
        <v>417</v>
      </c>
      <c r="E1341" s="313" t="s">
        <v>13</v>
      </c>
      <c r="F1341" s="313" t="s">
        <v>11</v>
      </c>
      <c r="G1341" s="313"/>
      <c r="H1341" s="313"/>
      <c r="I1341" s="313"/>
      <c r="J1341" s="313"/>
      <c r="K1341" s="313"/>
      <c r="L1341" s="313"/>
      <c r="M1341" s="313"/>
      <c r="N1341" s="313"/>
      <c r="O1341" s="313"/>
      <c r="P1341" s="313"/>
      <c r="Q1341" s="313"/>
      <c r="R1341" s="313">
        <v>153</v>
      </c>
      <c r="S1341" s="313"/>
      <c r="T1341" s="313"/>
      <c r="U1341" s="313"/>
      <c r="V1341" s="313"/>
      <c r="W1341" s="313"/>
      <c r="X1341" s="313">
        <v>0</v>
      </c>
      <c r="Y1341" s="313">
        <v>500000000</v>
      </c>
      <c r="Z1341" s="313"/>
      <c r="AA1341" s="313" t="s">
        <v>1029</v>
      </c>
    </row>
    <row r="1342" spans="1:27" ht="15" customHeight="1">
      <c r="A1342" s="313" t="s">
        <v>307</v>
      </c>
      <c r="B1342" s="313" t="s">
        <v>258</v>
      </c>
      <c r="C1342" s="313" t="s">
        <v>7</v>
      </c>
      <c r="D1342" s="313" t="s">
        <v>417</v>
      </c>
      <c r="E1342" s="313" t="s">
        <v>13</v>
      </c>
      <c r="F1342" s="313" t="s">
        <v>11</v>
      </c>
      <c r="G1342" s="313"/>
      <c r="H1342" s="313"/>
      <c r="I1342" s="313"/>
      <c r="J1342" s="313"/>
      <c r="K1342" s="313"/>
      <c r="L1342" s="313"/>
      <c r="M1342" s="313"/>
      <c r="N1342" s="313"/>
      <c r="O1342" s="313"/>
      <c r="P1342" s="313"/>
      <c r="Q1342" s="313"/>
      <c r="R1342" s="313">
        <v>519</v>
      </c>
      <c r="S1342" s="313"/>
      <c r="T1342" s="313"/>
      <c r="U1342" s="313"/>
      <c r="V1342" s="313"/>
      <c r="W1342" s="313"/>
      <c r="X1342" s="313">
        <v>0</v>
      </c>
      <c r="Y1342" s="313">
        <v>500000000</v>
      </c>
      <c r="Z1342" s="313"/>
      <c r="AA1342" s="313" t="s">
        <v>1029</v>
      </c>
    </row>
    <row r="1343" spans="1:27" ht="15" customHeight="1">
      <c r="A1343" s="313" t="s">
        <v>307</v>
      </c>
      <c r="B1343" s="313" t="s">
        <v>278</v>
      </c>
      <c r="C1343" s="313" t="s">
        <v>7</v>
      </c>
      <c r="D1343" s="313" t="s">
        <v>417</v>
      </c>
      <c r="E1343" s="313" t="s">
        <v>13</v>
      </c>
      <c r="F1343" s="313" t="s">
        <v>11</v>
      </c>
      <c r="G1343" s="313" t="s">
        <v>417</v>
      </c>
      <c r="H1343" s="313" t="s">
        <v>436</v>
      </c>
      <c r="I1343" s="313" t="s">
        <v>251</v>
      </c>
      <c r="J1343" s="313"/>
      <c r="K1343" s="313" t="s">
        <v>339</v>
      </c>
      <c r="L1343" s="313" t="s">
        <v>389</v>
      </c>
      <c r="M1343" s="313" t="s">
        <v>48</v>
      </c>
      <c r="N1343" s="313"/>
      <c r="O1343" s="313" t="s">
        <v>341</v>
      </c>
      <c r="P1343" s="313" t="s">
        <v>342</v>
      </c>
      <c r="Q1343" s="313" t="s">
        <v>343</v>
      </c>
      <c r="R1343" s="313">
        <v>50</v>
      </c>
      <c r="S1343" s="313"/>
      <c r="T1343" s="313"/>
      <c r="U1343" s="313">
        <v>50</v>
      </c>
      <c r="V1343" s="313">
        <v>2.5</v>
      </c>
      <c r="W1343" s="313">
        <v>0.1</v>
      </c>
      <c r="X1343" s="313">
        <v>0</v>
      </c>
      <c r="Y1343" s="313">
        <v>500000000</v>
      </c>
      <c r="Z1343" s="313">
        <v>0</v>
      </c>
      <c r="AA1343" s="313" t="s">
        <v>1031</v>
      </c>
    </row>
    <row r="1344" spans="1:27" ht="15" customHeight="1">
      <c r="A1344" s="313" t="s">
        <v>307</v>
      </c>
      <c r="B1344" s="313" t="s">
        <v>269</v>
      </c>
      <c r="C1344" s="313" t="s">
        <v>7</v>
      </c>
      <c r="D1344" s="313" t="s">
        <v>417</v>
      </c>
      <c r="E1344" s="313" t="s">
        <v>13</v>
      </c>
      <c r="F1344" s="313" t="s">
        <v>11</v>
      </c>
      <c r="G1344" s="313" t="s">
        <v>417</v>
      </c>
      <c r="H1344" s="313" t="s">
        <v>437</v>
      </c>
      <c r="I1344" s="313" t="s">
        <v>251</v>
      </c>
      <c r="J1344" s="313"/>
      <c r="K1344" s="313" t="s">
        <v>339</v>
      </c>
      <c r="L1344" s="313" t="s">
        <v>391</v>
      </c>
      <c r="M1344" s="313" t="s">
        <v>48</v>
      </c>
      <c r="N1344" s="313"/>
      <c r="O1344" s="313" t="s">
        <v>341</v>
      </c>
      <c r="P1344" s="313" t="s">
        <v>342</v>
      </c>
      <c r="Q1344" s="313" t="s">
        <v>343</v>
      </c>
      <c r="R1344" s="313">
        <v>49.8</v>
      </c>
      <c r="S1344" s="313"/>
      <c r="T1344" s="313"/>
      <c r="U1344" s="313">
        <v>49.79</v>
      </c>
      <c r="V1344" s="313">
        <v>2.4900000000000002</v>
      </c>
      <c r="W1344" s="313">
        <v>0.1</v>
      </c>
      <c r="X1344" s="313">
        <v>0</v>
      </c>
      <c r="Y1344" s="313">
        <v>500000000</v>
      </c>
      <c r="Z1344" s="313">
        <v>0</v>
      </c>
      <c r="AA1344" s="313" t="s">
        <v>1031</v>
      </c>
    </row>
    <row r="1345" spans="1:27" ht="15" customHeight="1">
      <c r="A1345" s="313" t="s">
        <v>307</v>
      </c>
      <c r="B1345" s="313" t="s">
        <v>259</v>
      </c>
      <c r="C1345" s="313" t="s">
        <v>7</v>
      </c>
      <c r="D1345" s="313" t="s">
        <v>417</v>
      </c>
      <c r="E1345" s="313" t="s">
        <v>13</v>
      </c>
      <c r="F1345" s="313" t="s">
        <v>11</v>
      </c>
      <c r="G1345" s="313" t="s">
        <v>417</v>
      </c>
      <c r="H1345" s="313" t="s">
        <v>438</v>
      </c>
      <c r="I1345" s="313" t="s">
        <v>251</v>
      </c>
      <c r="J1345" s="313"/>
      <c r="K1345" s="313" t="s">
        <v>339</v>
      </c>
      <c r="L1345" s="313" t="s">
        <v>393</v>
      </c>
      <c r="M1345" s="313" t="s">
        <v>48</v>
      </c>
      <c r="N1345" s="313"/>
      <c r="O1345" s="313" t="s">
        <v>341</v>
      </c>
      <c r="P1345" s="313" t="s">
        <v>342</v>
      </c>
      <c r="Q1345" s="313" t="s">
        <v>343</v>
      </c>
      <c r="R1345" s="313">
        <v>397</v>
      </c>
      <c r="S1345" s="313"/>
      <c r="T1345" s="313"/>
      <c r="U1345" s="313">
        <v>397.22</v>
      </c>
      <c r="V1345" s="313">
        <v>19.86</v>
      </c>
      <c r="W1345" s="313">
        <v>0.1</v>
      </c>
      <c r="X1345" s="313">
        <v>0</v>
      </c>
      <c r="Y1345" s="313">
        <v>500000000</v>
      </c>
      <c r="Z1345" s="313">
        <v>0</v>
      </c>
      <c r="AA1345" s="313" t="s">
        <v>1031</v>
      </c>
    </row>
    <row r="1346" spans="1:27" ht="15" customHeight="1">
      <c r="A1346" s="313" t="s">
        <v>307</v>
      </c>
      <c r="B1346" s="313" t="s">
        <v>282</v>
      </c>
      <c r="C1346" s="313" t="s">
        <v>7</v>
      </c>
      <c r="D1346" s="313" t="s">
        <v>417</v>
      </c>
      <c r="E1346" s="313" t="s">
        <v>13</v>
      </c>
      <c r="F1346" s="313" t="s">
        <v>11</v>
      </c>
      <c r="G1346" s="313" t="s">
        <v>417</v>
      </c>
      <c r="H1346" s="313" t="s">
        <v>439</v>
      </c>
      <c r="I1346" s="313" t="s">
        <v>251</v>
      </c>
      <c r="J1346" s="313"/>
      <c r="K1346" s="313" t="s">
        <v>339</v>
      </c>
      <c r="L1346" s="313" t="s">
        <v>395</v>
      </c>
      <c r="M1346" s="313" t="s">
        <v>48</v>
      </c>
      <c r="N1346" s="313"/>
      <c r="O1346" s="313" t="s">
        <v>341</v>
      </c>
      <c r="P1346" s="313" t="s">
        <v>342</v>
      </c>
      <c r="Q1346" s="313" t="s">
        <v>343</v>
      </c>
      <c r="R1346" s="313">
        <v>21.6</v>
      </c>
      <c r="S1346" s="313"/>
      <c r="T1346" s="313"/>
      <c r="U1346" s="313">
        <v>21.65</v>
      </c>
      <c r="V1346" s="313">
        <v>1.08</v>
      </c>
      <c r="W1346" s="313">
        <v>0.1</v>
      </c>
      <c r="X1346" s="313">
        <v>0</v>
      </c>
      <c r="Y1346" s="313">
        <v>500000000</v>
      </c>
      <c r="Z1346" s="313">
        <v>0</v>
      </c>
      <c r="AA1346" s="313" t="s">
        <v>1031</v>
      </c>
    </row>
    <row r="1347" spans="1:27" ht="15" customHeight="1">
      <c r="A1347" s="313" t="s">
        <v>307</v>
      </c>
      <c r="B1347" s="313" t="s">
        <v>277</v>
      </c>
      <c r="C1347" s="313" t="s">
        <v>7</v>
      </c>
      <c r="D1347" s="313" t="s">
        <v>417</v>
      </c>
      <c r="E1347" s="313" t="s">
        <v>13</v>
      </c>
      <c r="F1347" s="313" t="s">
        <v>11</v>
      </c>
      <c r="G1347" s="313"/>
      <c r="H1347" s="313"/>
      <c r="I1347" s="313"/>
      <c r="J1347" s="313"/>
      <c r="K1347" s="313"/>
      <c r="L1347" s="313"/>
      <c r="M1347" s="313"/>
      <c r="N1347" s="313"/>
      <c r="O1347" s="313"/>
      <c r="P1347" s="313"/>
      <c r="Q1347" s="313"/>
      <c r="R1347" s="313">
        <v>71.7</v>
      </c>
      <c r="S1347" s="313"/>
      <c r="T1347" s="313"/>
      <c r="U1347" s="313"/>
      <c r="V1347" s="313"/>
      <c r="W1347" s="313"/>
      <c r="X1347" s="313">
        <v>0</v>
      </c>
      <c r="Y1347" s="313">
        <v>500000000</v>
      </c>
      <c r="Z1347" s="313"/>
      <c r="AA1347" s="313" t="s">
        <v>1029</v>
      </c>
    </row>
    <row r="1348" spans="1:27" ht="15" customHeight="1">
      <c r="A1348" s="313" t="s">
        <v>307</v>
      </c>
      <c r="B1348" s="313" t="s">
        <v>281</v>
      </c>
      <c r="C1348" s="313" t="s">
        <v>7</v>
      </c>
      <c r="D1348" s="313" t="s">
        <v>417</v>
      </c>
      <c r="E1348" s="313" t="s">
        <v>13</v>
      </c>
      <c r="F1348" s="313" t="s">
        <v>11</v>
      </c>
      <c r="G1348" s="313"/>
      <c r="H1348" s="313"/>
      <c r="I1348" s="313"/>
      <c r="J1348" s="313"/>
      <c r="K1348" s="313"/>
      <c r="L1348" s="313"/>
      <c r="M1348" s="313"/>
      <c r="N1348" s="313"/>
      <c r="O1348" s="313"/>
      <c r="P1348" s="313"/>
      <c r="Q1348" s="313"/>
      <c r="R1348" s="313">
        <v>21.6</v>
      </c>
      <c r="S1348" s="313"/>
      <c r="T1348" s="313"/>
      <c r="U1348" s="313"/>
      <c r="V1348" s="313"/>
      <c r="W1348" s="313"/>
      <c r="X1348" s="313">
        <v>0</v>
      </c>
      <c r="Y1348" s="313">
        <v>500000000</v>
      </c>
      <c r="Z1348" s="313"/>
      <c r="AA1348" s="313" t="s">
        <v>1029</v>
      </c>
    </row>
    <row r="1349" spans="1:27" ht="15" customHeight="1">
      <c r="A1349" s="313" t="s">
        <v>307</v>
      </c>
      <c r="B1349" s="313" t="s">
        <v>280</v>
      </c>
      <c r="C1349" s="313" t="s">
        <v>7</v>
      </c>
      <c r="D1349" s="313" t="s">
        <v>417</v>
      </c>
      <c r="E1349" s="313" t="s">
        <v>13</v>
      </c>
      <c r="F1349" s="313" t="s">
        <v>11</v>
      </c>
      <c r="G1349" s="313"/>
      <c r="H1349" s="313"/>
      <c r="I1349" s="313"/>
      <c r="J1349" s="313"/>
      <c r="K1349" s="313"/>
      <c r="L1349" s="313"/>
      <c r="M1349" s="313"/>
      <c r="N1349" s="313"/>
      <c r="O1349" s="313"/>
      <c r="P1349" s="313"/>
      <c r="Q1349" s="313"/>
      <c r="R1349" s="313">
        <v>21.6</v>
      </c>
      <c r="S1349" s="313"/>
      <c r="T1349" s="313"/>
      <c r="U1349" s="313"/>
      <c r="V1349" s="313"/>
      <c r="W1349" s="313"/>
      <c r="X1349" s="313">
        <v>0</v>
      </c>
      <c r="Y1349" s="313">
        <v>500000000</v>
      </c>
      <c r="Z1349" s="313"/>
      <c r="AA1349" s="313" t="s">
        <v>1029</v>
      </c>
    </row>
    <row r="1350" spans="1:27" ht="15" customHeight="1">
      <c r="A1350" s="313" t="s">
        <v>307</v>
      </c>
      <c r="B1350" s="313" t="s">
        <v>254</v>
      </c>
      <c r="C1350" s="313" t="s">
        <v>7</v>
      </c>
      <c r="D1350" s="313" t="s">
        <v>417</v>
      </c>
      <c r="E1350" s="313" t="s">
        <v>13</v>
      </c>
      <c r="F1350" s="313" t="s">
        <v>11</v>
      </c>
      <c r="G1350" s="313"/>
      <c r="H1350" s="313"/>
      <c r="I1350" s="313"/>
      <c r="J1350" s="313"/>
      <c r="K1350" s="313"/>
      <c r="L1350" s="313"/>
      <c r="M1350" s="313"/>
      <c r="N1350" s="313"/>
      <c r="O1350" s="313"/>
      <c r="P1350" s="313"/>
      <c r="Q1350" s="313"/>
      <c r="R1350" s="313">
        <v>519</v>
      </c>
      <c r="S1350" s="313"/>
      <c r="T1350" s="313"/>
      <c r="U1350" s="313"/>
      <c r="V1350" s="313"/>
      <c r="W1350" s="313"/>
      <c r="X1350" s="313">
        <v>0</v>
      </c>
      <c r="Y1350" s="313">
        <v>500000000</v>
      </c>
      <c r="Z1350" s="313"/>
      <c r="AA1350" s="313" t="s">
        <v>1029</v>
      </c>
    </row>
    <row r="1351" spans="1:27" ht="15" customHeight="1">
      <c r="A1351" s="313" t="s">
        <v>307</v>
      </c>
      <c r="B1351" s="313" t="s">
        <v>270</v>
      </c>
      <c r="C1351" s="313" t="s">
        <v>7</v>
      </c>
      <c r="D1351" s="313" t="s">
        <v>417</v>
      </c>
      <c r="E1351" s="313" t="s">
        <v>13</v>
      </c>
      <c r="F1351" s="313" t="s">
        <v>11</v>
      </c>
      <c r="G1351" s="313"/>
      <c r="H1351" s="313"/>
      <c r="I1351" s="313"/>
      <c r="J1351" s="313"/>
      <c r="K1351" s="313"/>
      <c r="L1351" s="313"/>
      <c r="M1351" s="313"/>
      <c r="N1351" s="313"/>
      <c r="O1351" s="313"/>
      <c r="P1351" s="313"/>
      <c r="Q1351" s="313"/>
      <c r="R1351" s="313">
        <v>49.8</v>
      </c>
      <c r="S1351" s="313"/>
      <c r="T1351" s="313"/>
      <c r="U1351" s="313"/>
      <c r="V1351" s="313"/>
      <c r="W1351" s="313"/>
      <c r="X1351" s="313">
        <v>0</v>
      </c>
      <c r="Y1351" s="313">
        <v>500000000</v>
      </c>
      <c r="Z1351" s="313"/>
      <c r="AA1351" s="313" t="s">
        <v>1029</v>
      </c>
    </row>
    <row r="1352" spans="1:27" ht="15" customHeight="1">
      <c r="A1352" s="313" t="s">
        <v>307</v>
      </c>
      <c r="B1352" s="313" t="s">
        <v>279</v>
      </c>
      <c r="C1352" s="313" t="s">
        <v>7</v>
      </c>
      <c r="D1352" s="313" t="s">
        <v>417</v>
      </c>
      <c r="E1352" s="313" t="s">
        <v>13</v>
      </c>
      <c r="F1352" s="313" t="s">
        <v>11</v>
      </c>
      <c r="G1352" s="313"/>
      <c r="H1352" s="313"/>
      <c r="I1352" s="313"/>
      <c r="J1352" s="313"/>
      <c r="K1352" s="313"/>
      <c r="L1352" s="313"/>
      <c r="M1352" s="313"/>
      <c r="N1352" s="313"/>
      <c r="O1352" s="313"/>
      <c r="P1352" s="313"/>
      <c r="Q1352" s="313"/>
      <c r="R1352" s="313">
        <v>50</v>
      </c>
      <c r="S1352" s="313"/>
      <c r="T1352" s="313"/>
      <c r="U1352" s="313"/>
      <c r="V1352" s="313"/>
      <c r="W1352" s="313"/>
      <c r="X1352" s="313">
        <v>0</v>
      </c>
      <c r="Y1352" s="313">
        <v>500000000</v>
      </c>
      <c r="Z1352" s="313"/>
      <c r="AA1352" s="313" t="s">
        <v>1029</v>
      </c>
    </row>
    <row r="1353" spans="1:27" ht="15" customHeight="1">
      <c r="A1353" s="313" t="s">
        <v>307</v>
      </c>
      <c r="B1353" s="313" t="s">
        <v>283</v>
      </c>
      <c r="C1353" s="313" t="s">
        <v>7</v>
      </c>
      <c r="D1353" s="313" t="s">
        <v>417</v>
      </c>
      <c r="E1353" s="313" t="s">
        <v>13</v>
      </c>
      <c r="F1353" s="313" t="s">
        <v>11</v>
      </c>
      <c r="G1353" s="313"/>
      <c r="H1353" s="313"/>
      <c r="I1353" s="313"/>
      <c r="J1353" s="313"/>
      <c r="K1353" s="313"/>
      <c r="L1353" s="313"/>
      <c r="M1353" s="313"/>
      <c r="N1353" s="313"/>
      <c r="O1353" s="313"/>
      <c r="P1353" s="313"/>
      <c r="Q1353" s="313"/>
      <c r="R1353" s="313">
        <v>21.6</v>
      </c>
      <c r="S1353" s="313"/>
      <c r="T1353" s="313"/>
      <c r="U1353" s="313"/>
      <c r="V1353" s="313"/>
      <c r="W1353" s="313"/>
      <c r="X1353" s="313">
        <v>0</v>
      </c>
      <c r="Y1353" s="313">
        <v>500000000</v>
      </c>
      <c r="Z1353" s="313"/>
      <c r="AA1353" s="313" t="s">
        <v>1029</v>
      </c>
    </row>
    <row r="1354" spans="1:27" ht="15" customHeight="1">
      <c r="A1354" s="313" t="s">
        <v>307</v>
      </c>
      <c r="B1354" s="313" t="s">
        <v>261</v>
      </c>
      <c r="C1354" s="313" t="s">
        <v>7</v>
      </c>
      <c r="D1354" s="313" t="s">
        <v>417</v>
      </c>
      <c r="E1354" s="313" t="s">
        <v>13</v>
      </c>
      <c r="F1354" s="313" t="s">
        <v>11</v>
      </c>
      <c r="G1354" s="313"/>
      <c r="H1354" s="313"/>
      <c r="I1354" s="313"/>
      <c r="J1354" s="313"/>
      <c r="K1354" s="313"/>
      <c r="L1354" s="313"/>
      <c r="M1354" s="313"/>
      <c r="N1354" s="313"/>
      <c r="O1354" s="313"/>
      <c r="P1354" s="313"/>
      <c r="Q1354" s="313"/>
      <c r="R1354" s="313">
        <v>181</v>
      </c>
      <c r="S1354" s="313">
        <v>0</v>
      </c>
      <c r="T1354" s="313">
        <v>397</v>
      </c>
      <c r="U1354" s="313"/>
      <c r="V1354" s="313"/>
      <c r="W1354" s="313"/>
      <c r="X1354" s="313">
        <v>0</v>
      </c>
      <c r="Y1354" s="313">
        <v>500000000</v>
      </c>
      <c r="Z1354" s="313"/>
      <c r="AA1354" s="313" t="s">
        <v>1030</v>
      </c>
    </row>
    <row r="1355" spans="1:27" ht="15" customHeight="1">
      <c r="A1355" s="313" t="s">
        <v>307</v>
      </c>
      <c r="B1355" s="313" t="s">
        <v>266</v>
      </c>
      <c r="C1355" s="313" t="s">
        <v>7</v>
      </c>
      <c r="D1355" s="313" t="s">
        <v>417</v>
      </c>
      <c r="E1355" s="313" t="s">
        <v>13</v>
      </c>
      <c r="F1355" s="313" t="s">
        <v>11</v>
      </c>
      <c r="G1355" s="313"/>
      <c r="H1355" s="313"/>
      <c r="I1355" s="313"/>
      <c r="J1355" s="313"/>
      <c r="K1355" s="313"/>
      <c r="L1355" s="313"/>
      <c r="M1355" s="313"/>
      <c r="N1355" s="313"/>
      <c r="O1355" s="313"/>
      <c r="P1355" s="313"/>
      <c r="Q1355" s="313"/>
      <c r="R1355" s="313">
        <v>217</v>
      </c>
      <c r="S1355" s="313">
        <v>0</v>
      </c>
      <c r="T1355" s="313">
        <v>397</v>
      </c>
      <c r="U1355" s="313"/>
      <c r="V1355" s="313"/>
      <c r="W1355" s="313"/>
      <c r="X1355" s="313">
        <v>0</v>
      </c>
      <c r="Y1355" s="313">
        <v>500000000</v>
      </c>
      <c r="Z1355" s="313"/>
      <c r="AA1355" s="313" t="s">
        <v>1030</v>
      </c>
    </row>
    <row r="1356" spans="1:27" ht="15" customHeight="1">
      <c r="A1356" s="313" t="s">
        <v>307</v>
      </c>
      <c r="B1356" s="313" t="s">
        <v>275</v>
      </c>
      <c r="C1356" s="313" t="s">
        <v>7</v>
      </c>
      <c r="D1356" s="313" t="s">
        <v>417</v>
      </c>
      <c r="E1356" s="313" t="s">
        <v>13</v>
      </c>
      <c r="F1356" s="313" t="s">
        <v>11</v>
      </c>
      <c r="G1356" s="313"/>
      <c r="H1356" s="313"/>
      <c r="I1356" s="313"/>
      <c r="J1356" s="313"/>
      <c r="K1356" s="313"/>
      <c r="L1356" s="313"/>
      <c r="M1356" s="313"/>
      <c r="N1356" s="313"/>
      <c r="O1356" s="313"/>
      <c r="P1356" s="313"/>
      <c r="Q1356" s="313"/>
      <c r="R1356" s="313">
        <v>16.600000000000001</v>
      </c>
      <c r="S1356" s="313">
        <v>0</v>
      </c>
      <c r="T1356" s="313">
        <v>49.8</v>
      </c>
      <c r="U1356" s="313"/>
      <c r="V1356" s="313"/>
      <c r="W1356" s="313"/>
      <c r="X1356" s="313">
        <v>0</v>
      </c>
      <c r="Y1356" s="313">
        <v>500000000</v>
      </c>
      <c r="Z1356" s="313"/>
      <c r="AA1356" s="313" t="s">
        <v>1030</v>
      </c>
    </row>
    <row r="1357" spans="1:27" ht="15" customHeight="1">
      <c r="A1357" s="313" t="s">
        <v>307</v>
      </c>
      <c r="B1357" s="313" t="s">
        <v>273</v>
      </c>
      <c r="C1357" s="313" t="s">
        <v>7</v>
      </c>
      <c r="D1357" s="313" t="s">
        <v>417</v>
      </c>
      <c r="E1357" s="313" t="s">
        <v>13</v>
      </c>
      <c r="F1357" s="313" t="s">
        <v>11</v>
      </c>
      <c r="G1357" s="313"/>
      <c r="H1357" s="313"/>
      <c r="I1357" s="313"/>
      <c r="J1357" s="313"/>
      <c r="K1357" s="313"/>
      <c r="L1357" s="313"/>
      <c r="M1357" s="313"/>
      <c r="N1357" s="313"/>
      <c r="O1357" s="313"/>
      <c r="P1357" s="313"/>
      <c r="Q1357" s="313"/>
      <c r="R1357" s="313">
        <v>16.600000000000001</v>
      </c>
      <c r="S1357" s="313">
        <v>0</v>
      </c>
      <c r="T1357" s="313">
        <v>49.8</v>
      </c>
      <c r="U1357" s="313"/>
      <c r="V1357" s="313"/>
      <c r="W1357" s="313"/>
      <c r="X1357" s="313">
        <v>0</v>
      </c>
      <c r="Y1357" s="313">
        <v>500000000</v>
      </c>
      <c r="Z1357" s="313"/>
      <c r="AA1357" s="313" t="s">
        <v>1030</v>
      </c>
    </row>
    <row r="1358" spans="1:27" ht="15" customHeight="1">
      <c r="A1358" s="313" t="s">
        <v>307</v>
      </c>
      <c r="B1358" s="313" t="s">
        <v>260</v>
      </c>
      <c r="C1358" s="313" t="s">
        <v>7</v>
      </c>
      <c r="D1358" s="313" t="s">
        <v>417</v>
      </c>
      <c r="E1358" s="313" t="s">
        <v>13</v>
      </c>
      <c r="F1358" s="313" t="s">
        <v>11</v>
      </c>
      <c r="G1358" s="313"/>
      <c r="H1358" s="313"/>
      <c r="I1358" s="313"/>
      <c r="J1358" s="313"/>
      <c r="K1358" s="313"/>
      <c r="L1358" s="313"/>
      <c r="M1358" s="313"/>
      <c r="N1358" s="313"/>
      <c r="O1358" s="313"/>
      <c r="P1358" s="313"/>
      <c r="Q1358" s="313"/>
      <c r="R1358" s="313">
        <v>181</v>
      </c>
      <c r="S1358" s="313">
        <v>0</v>
      </c>
      <c r="T1358" s="313">
        <v>397</v>
      </c>
      <c r="U1358" s="313"/>
      <c r="V1358" s="313"/>
      <c r="W1358" s="313"/>
      <c r="X1358" s="313">
        <v>0</v>
      </c>
      <c r="Y1358" s="313">
        <v>500000000</v>
      </c>
      <c r="Z1358" s="313"/>
      <c r="AA1358" s="313" t="s">
        <v>1030</v>
      </c>
    </row>
    <row r="1359" spans="1:27" ht="15" customHeight="1">
      <c r="A1359" s="313" t="s">
        <v>307</v>
      </c>
      <c r="B1359" s="313" t="s">
        <v>265</v>
      </c>
      <c r="C1359" s="313" t="s">
        <v>7</v>
      </c>
      <c r="D1359" s="313" t="s">
        <v>417</v>
      </c>
      <c r="E1359" s="313" t="s">
        <v>13</v>
      </c>
      <c r="F1359" s="313" t="s">
        <v>11</v>
      </c>
      <c r="G1359" s="313"/>
      <c r="H1359" s="313"/>
      <c r="I1359" s="313"/>
      <c r="J1359" s="313"/>
      <c r="K1359" s="313"/>
      <c r="L1359" s="313"/>
      <c r="M1359" s="313"/>
      <c r="N1359" s="313"/>
      <c r="O1359" s="313"/>
      <c r="P1359" s="313"/>
      <c r="Q1359" s="313"/>
      <c r="R1359" s="313">
        <v>217</v>
      </c>
      <c r="S1359" s="313">
        <v>0</v>
      </c>
      <c r="T1359" s="313">
        <v>397</v>
      </c>
      <c r="U1359" s="313"/>
      <c r="V1359" s="313"/>
      <c r="W1359" s="313"/>
      <c r="X1359" s="313">
        <v>0</v>
      </c>
      <c r="Y1359" s="313">
        <v>500000000</v>
      </c>
      <c r="Z1359" s="313"/>
      <c r="AA1359" s="313" t="s">
        <v>1030</v>
      </c>
    </row>
    <row r="1360" spans="1:27" ht="15" customHeight="1">
      <c r="A1360" s="313" t="s">
        <v>307</v>
      </c>
      <c r="B1360" s="313" t="s">
        <v>263</v>
      </c>
      <c r="C1360" s="313" t="s">
        <v>7</v>
      </c>
      <c r="D1360" s="313" t="s">
        <v>417</v>
      </c>
      <c r="E1360" s="313" t="s">
        <v>13</v>
      </c>
      <c r="F1360" s="313" t="s">
        <v>11</v>
      </c>
      <c r="G1360" s="313"/>
      <c r="H1360" s="313"/>
      <c r="I1360" s="313"/>
      <c r="J1360" s="313"/>
      <c r="K1360" s="313"/>
      <c r="L1360" s="313"/>
      <c r="M1360" s="313"/>
      <c r="N1360" s="313"/>
      <c r="O1360" s="313"/>
      <c r="P1360" s="313"/>
      <c r="Q1360" s="313"/>
      <c r="R1360" s="313">
        <v>181</v>
      </c>
      <c r="S1360" s="313">
        <v>0</v>
      </c>
      <c r="T1360" s="313">
        <v>397</v>
      </c>
      <c r="U1360" s="313"/>
      <c r="V1360" s="313"/>
      <c r="W1360" s="313"/>
      <c r="X1360" s="313">
        <v>0</v>
      </c>
      <c r="Y1360" s="313">
        <v>500000000</v>
      </c>
      <c r="Z1360" s="313"/>
      <c r="AA1360" s="313" t="s">
        <v>1030</v>
      </c>
    </row>
    <row r="1361" spans="1:27" ht="15" customHeight="1">
      <c r="A1361" s="313" t="s">
        <v>307</v>
      </c>
      <c r="B1361" s="313" t="s">
        <v>272</v>
      </c>
      <c r="C1361" s="313" t="s">
        <v>7</v>
      </c>
      <c r="D1361" s="313" t="s">
        <v>417</v>
      </c>
      <c r="E1361" s="313" t="s">
        <v>13</v>
      </c>
      <c r="F1361" s="313" t="s">
        <v>11</v>
      </c>
      <c r="G1361" s="313"/>
      <c r="H1361" s="313"/>
      <c r="I1361" s="313"/>
      <c r="J1361" s="313"/>
      <c r="K1361" s="313"/>
      <c r="L1361" s="313"/>
      <c r="M1361" s="313"/>
      <c r="N1361" s="313"/>
      <c r="O1361" s="313"/>
      <c r="P1361" s="313"/>
      <c r="Q1361" s="313"/>
      <c r="R1361" s="313">
        <v>16.600000000000001</v>
      </c>
      <c r="S1361" s="313">
        <v>0</v>
      </c>
      <c r="T1361" s="313">
        <v>49.8</v>
      </c>
      <c r="U1361" s="313"/>
      <c r="V1361" s="313"/>
      <c r="W1361" s="313"/>
      <c r="X1361" s="313">
        <v>0</v>
      </c>
      <c r="Y1361" s="313">
        <v>500000000</v>
      </c>
      <c r="Z1361" s="313"/>
      <c r="AA1361" s="313" t="s">
        <v>1030</v>
      </c>
    </row>
    <row r="1362" spans="1:27" ht="15" customHeight="1">
      <c r="A1362" s="313" t="s">
        <v>307</v>
      </c>
      <c r="B1362" s="313" t="s">
        <v>274</v>
      </c>
      <c r="C1362" s="313" t="s">
        <v>7</v>
      </c>
      <c r="D1362" s="313" t="s">
        <v>417</v>
      </c>
      <c r="E1362" s="313" t="s">
        <v>13</v>
      </c>
      <c r="F1362" s="313" t="s">
        <v>11</v>
      </c>
      <c r="G1362" s="313"/>
      <c r="H1362" s="313"/>
      <c r="I1362" s="313"/>
      <c r="J1362" s="313"/>
      <c r="K1362" s="313"/>
      <c r="L1362" s="313"/>
      <c r="M1362" s="313"/>
      <c r="N1362" s="313"/>
      <c r="O1362" s="313"/>
      <c r="P1362" s="313"/>
      <c r="Q1362" s="313"/>
      <c r="R1362" s="313">
        <v>16.600000000000001</v>
      </c>
      <c r="S1362" s="313">
        <v>0</v>
      </c>
      <c r="T1362" s="313">
        <v>49.8</v>
      </c>
      <c r="U1362" s="313"/>
      <c r="V1362" s="313"/>
      <c r="W1362" s="313"/>
      <c r="X1362" s="313">
        <v>0</v>
      </c>
      <c r="Y1362" s="313">
        <v>500000000</v>
      </c>
      <c r="Z1362" s="313"/>
      <c r="AA1362" s="313" t="s">
        <v>1030</v>
      </c>
    </row>
    <row r="1363" spans="1:27" ht="15" customHeight="1">
      <c r="A1363" s="313" t="s">
        <v>307</v>
      </c>
      <c r="B1363" s="313" t="s">
        <v>276</v>
      </c>
      <c r="C1363" s="313" t="s">
        <v>7</v>
      </c>
      <c r="D1363" s="313" t="s">
        <v>417</v>
      </c>
      <c r="E1363" s="313" t="s">
        <v>13</v>
      </c>
      <c r="F1363" s="313" t="s">
        <v>11</v>
      </c>
      <c r="G1363" s="313"/>
      <c r="H1363" s="313"/>
      <c r="I1363" s="313"/>
      <c r="J1363" s="313"/>
      <c r="K1363" s="313"/>
      <c r="L1363" s="313"/>
      <c r="M1363" s="313"/>
      <c r="N1363" s="313"/>
      <c r="O1363" s="313"/>
      <c r="P1363" s="313"/>
      <c r="Q1363" s="313"/>
      <c r="R1363" s="313">
        <v>16.600000000000001</v>
      </c>
      <c r="S1363" s="313">
        <v>0</v>
      </c>
      <c r="T1363" s="313">
        <v>49.8</v>
      </c>
      <c r="U1363" s="313"/>
      <c r="V1363" s="313"/>
      <c r="W1363" s="313"/>
      <c r="X1363" s="313">
        <v>0</v>
      </c>
      <c r="Y1363" s="313">
        <v>500000000</v>
      </c>
      <c r="Z1363" s="313"/>
      <c r="AA1363" s="313" t="s">
        <v>1030</v>
      </c>
    </row>
    <row r="1364" spans="1:27" ht="15" customHeight="1">
      <c r="A1364" s="313" t="s">
        <v>307</v>
      </c>
      <c r="B1364" s="313" t="s">
        <v>267</v>
      </c>
      <c r="C1364" s="313" t="s">
        <v>7</v>
      </c>
      <c r="D1364" s="313" t="s">
        <v>417</v>
      </c>
      <c r="E1364" s="313" t="s">
        <v>13</v>
      </c>
      <c r="F1364" s="313" t="s">
        <v>11</v>
      </c>
      <c r="G1364" s="313"/>
      <c r="H1364" s="313"/>
      <c r="I1364" s="313"/>
      <c r="J1364" s="313"/>
      <c r="K1364" s="313"/>
      <c r="L1364" s="313"/>
      <c r="M1364" s="313"/>
      <c r="N1364" s="313"/>
      <c r="O1364" s="313"/>
      <c r="P1364" s="313"/>
      <c r="Q1364" s="313"/>
      <c r="R1364" s="313">
        <v>108</v>
      </c>
      <c r="S1364" s="313">
        <v>0</v>
      </c>
      <c r="T1364" s="313">
        <v>397</v>
      </c>
      <c r="U1364" s="313"/>
      <c r="V1364" s="313"/>
      <c r="W1364" s="313"/>
      <c r="X1364" s="313">
        <v>0</v>
      </c>
      <c r="Y1364" s="313">
        <v>500000000</v>
      </c>
      <c r="Z1364" s="313"/>
      <c r="AA1364" s="313" t="s">
        <v>1030</v>
      </c>
    </row>
    <row r="1365" spans="1:27" ht="15" customHeight="1">
      <c r="A1365" s="313" t="s">
        <v>307</v>
      </c>
      <c r="B1365" s="313" t="s">
        <v>268</v>
      </c>
      <c r="C1365" s="313" t="s">
        <v>7</v>
      </c>
      <c r="D1365" s="313" t="s">
        <v>417</v>
      </c>
      <c r="E1365" s="313" t="s">
        <v>13</v>
      </c>
      <c r="F1365" s="313" t="s">
        <v>11</v>
      </c>
      <c r="G1365" s="313"/>
      <c r="H1365" s="313"/>
      <c r="I1365" s="313"/>
      <c r="J1365" s="313"/>
      <c r="K1365" s="313"/>
      <c r="L1365" s="313"/>
      <c r="M1365" s="313"/>
      <c r="N1365" s="313"/>
      <c r="O1365" s="313"/>
      <c r="P1365" s="313"/>
      <c r="Q1365" s="313"/>
      <c r="R1365" s="313">
        <v>108</v>
      </c>
      <c r="S1365" s="313">
        <v>0</v>
      </c>
      <c r="T1365" s="313">
        <v>397</v>
      </c>
      <c r="U1365" s="313"/>
      <c r="V1365" s="313"/>
      <c r="W1365" s="313"/>
      <c r="X1365" s="313">
        <v>0</v>
      </c>
      <c r="Y1365" s="313">
        <v>500000000</v>
      </c>
      <c r="Z1365" s="313"/>
      <c r="AA1365" s="313" t="s">
        <v>1030</v>
      </c>
    </row>
    <row r="1366" spans="1:27" ht="15" customHeight="1">
      <c r="A1366" s="313" t="s">
        <v>307</v>
      </c>
      <c r="B1366" s="313" t="s">
        <v>271</v>
      </c>
      <c r="C1366" s="313" t="s">
        <v>7</v>
      </c>
      <c r="D1366" s="313" t="s">
        <v>417</v>
      </c>
      <c r="E1366" s="313" t="s">
        <v>13</v>
      </c>
      <c r="F1366" s="313" t="s">
        <v>11</v>
      </c>
      <c r="G1366" s="313"/>
      <c r="H1366" s="313"/>
      <c r="I1366" s="313"/>
      <c r="J1366" s="313"/>
      <c r="K1366" s="313"/>
      <c r="L1366" s="313"/>
      <c r="M1366" s="313"/>
      <c r="N1366" s="313"/>
      <c r="O1366" s="313"/>
      <c r="P1366" s="313"/>
      <c r="Q1366" s="313"/>
      <c r="R1366" s="313">
        <v>16.600000000000001</v>
      </c>
      <c r="S1366" s="313">
        <v>0</v>
      </c>
      <c r="T1366" s="313">
        <v>49.8</v>
      </c>
      <c r="U1366" s="313"/>
      <c r="V1366" s="313"/>
      <c r="W1366" s="313"/>
      <c r="X1366" s="313">
        <v>0</v>
      </c>
      <c r="Y1366" s="313">
        <v>500000000</v>
      </c>
      <c r="Z1366" s="313"/>
      <c r="AA1366" s="313" t="s">
        <v>1030</v>
      </c>
    </row>
    <row r="1367" spans="1:27" ht="15" customHeight="1">
      <c r="A1367" s="313" t="s">
        <v>308</v>
      </c>
      <c r="B1367" s="313" t="s">
        <v>297</v>
      </c>
      <c r="C1367" s="313" t="s">
        <v>7</v>
      </c>
      <c r="D1367" s="313" t="s">
        <v>417</v>
      </c>
      <c r="E1367" s="313" t="s">
        <v>13</v>
      </c>
      <c r="F1367" s="313" t="s">
        <v>11</v>
      </c>
      <c r="G1367" s="313"/>
      <c r="H1367" s="313" t="s">
        <v>1000</v>
      </c>
      <c r="I1367" s="313"/>
      <c r="J1367" s="313"/>
      <c r="K1367" s="313"/>
      <c r="L1367" s="313" t="s">
        <v>1000</v>
      </c>
      <c r="M1367" s="313"/>
      <c r="N1367" s="313"/>
      <c r="O1367" s="313"/>
      <c r="P1367" s="313"/>
      <c r="Q1367" s="313"/>
      <c r="R1367" s="313">
        <v>173</v>
      </c>
      <c r="S1367" s="313">
        <v>0</v>
      </c>
      <c r="T1367" s="313">
        <v>432</v>
      </c>
      <c r="U1367" s="313"/>
      <c r="V1367" s="313"/>
      <c r="W1367" s="313"/>
      <c r="X1367" s="313">
        <v>0</v>
      </c>
      <c r="Y1367" s="313">
        <v>500000000</v>
      </c>
      <c r="Z1367" s="313"/>
      <c r="AA1367" s="313" t="s">
        <v>1030</v>
      </c>
    </row>
    <row r="1368" spans="1:27" ht="15" customHeight="1">
      <c r="A1368" s="313" t="s">
        <v>308</v>
      </c>
      <c r="B1368" s="313" t="s">
        <v>293</v>
      </c>
      <c r="C1368" s="313" t="s">
        <v>7</v>
      </c>
      <c r="D1368" s="313" t="s">
        <v>417</v>
      </c>
      <c r="E1368" s="313" t="s">
        <v>13</v>
      </c>
      <c r="F1368" s="313" t="s">
        <v>11</v>
      </c>
      <c r="G1368" s="313"/>
      <c r="H1368" s="313"/>
      <c r="I1368" s="313"/>
      <c r="J1368" s="313"/>
      <c r="K1368" s="313"/>
      <c r="L1368" s="313"/>
      <c r="M1368" s="313"/>
      <c r="N1368" s="313"/>
      <c r="O1368" s="313"/>
      <c r="P1368" s="313"/>
      <c r="Q1368" s="313"/>
      <c r="R1368" s="313">
        <v>173</v>
      </c>
      <c r="S1368" s="313">
        <v>0</v>
      </c>
      <c r="T1368" s="313">
        <v>432</v>
      </c>
      <c r="U1368" s="313"/>
      <c r="V1368" s="313"/>
      <c r="W1368" s="313"/>
      <c r="X1368" s="313">
        <v>0</v>
      </c>
      <c r="Y1368" s="313">
        <v>500000000</v>
      </c>
      <c r="Z1368" s="313"/>
      <c r="AA1368" s="313" t="s">
        <v>1030</v>
      </c>
    </row>
    <row r="1369" spans="1:27" ht="15" customHeight="1">
      <c r="A1369" s="313" t="s">
        <v>308</v>
      </c>
      <c r="B1369" s="313" t="s">
        <v>258</v>
      </c>
      <c r="C1369" s="313" t="s">
        <v>7</v>
      </c>
      <c r="D1369" s="313" t="s">
        <v>417</v>
      </c>
      <c r="E1369" s="313" t="s">
        <v>13</v>
      </c>
      <c r="F1369" s="313" t="s">
        <v>11</v>
      </c>
      <c r="G1369" s="313"/>
      <c r="H1369" s="313"/>
      <c r="I1369" s="313"/>
      <c r="J1369" s="313"/>
      <c r="K1369" s="313"/>
      <c r="L1369" s="313"/>
      <c r="M1369" s="313"/>
      <c r="N1369" s="313"/>
      <c r="O1369" s="313"/>
      <c r="P1369" s="313"/>
      <c r="Q1369" s="313"/>
      <c r="R1369" s="313">
        <v>50</v>
      </c>
      <c r="S1369" s="313"/>
      <c r="T1369" s="313"/>
      <c r="U1369" s="313"/>
      <c r="V1369" s="313"/>
      <c r="W1369" s="313"/>
      <c r="X1369" s="313">
        <v>0</v>
      </c>
      <c r="Y1369" s="313">
        <v>500000000</v>
      </c>
      <c r="Z1369" s="313"/>
      <c r="AA1369" s="313" t="s">
        <v>1029</v>
      </c>
    </row>
    <row r="1370" spans="1:27" ht="15" customHeight="1">
      <c r="A1370" s="313" t="s">
        <v>308</v>
      </c>
      <c r="B1370" s="313" t="s">
        <v>254</v>
      </c>
      <c r="C1370" s="313" t="s">
        <v>7</v>
      </c>
      <c r="D1370" s="313" t="s">
        <v>417</v>
      </c>
      <c r="E1370" s="313" t="s">
        <v>13</v>
      </c>
      <c r="F1370" s="313" t="s">
        <v>11</v>
      </c>
      <c r="G1370" s="313"/>
      <c r="H1370" s="313"/>
      <c r="I1370" s="313"/>
      <c r="J1370" s="313"/>
      <c r="K1370" s="313"/>
      <c r="L1370" s="313"/>
      <c r="M1370" s="313"/>
      <c r="N1370" s="313"/>
      <c r="O1370" s="313"/>
      <c r="P1370" s="313"/>
      <c r="Q1370" s="313"/>
      <c r="R1370" s="313">
        <v>50</v>
      </c>
      <c r="S1370" s="313"/>
      <c r="T1370" s="313"/>
      <c r="U1370" s="313"/>
      <c r="V1370" s="313"/>
      <c r="W1370" s="313"/>
      <c r="X1370" s="313">
        <v>0</v>
      </c>
      <c r="Y1370" s="313">
        <v>500000000</v>
      </c>
      <c r="Z1370" s="313"/>
      <c r="AA1370" s="313" t="s">
        <v>1029</v>
      </c>
    </row>
    <row r="1371" spans="1:27" ht="15" customHeight="1">
      <c r="A1371" s="313" t="s">
        <v>308</v>
      </c>
      <c r="B1371" s="313" t="s">
        <v>277</v>
      </c>
      <c r="C1371" s="313" t="s">
        <v>7</v>
      </c>
      <c r="D1371" s="313" t="s">
        <v>417</v>
      </c>
      <c r="E1371" s="313" t="s">
        <v>13</v>
      </c>
      <c r="F1371" s="313" t="s">
        <v>11</v>
      </c>
      <c r="G1371" s="313"/>
      <c r="H1371" s="313"/>
      <c r="I1371" s="313"/>
      <c r="J1371" s="313"/>
      <c r="K1371" s="313"/>
      <c r="L1371" s="313"/>
      <c r="M1371" s="313"/>
      <c r="N1371" s="313"/>
      <c r="O1371" s="313"/>
      <c r="P1371" s="313"/>
      <c r="Q1371" s="313"/>
      <c r="R1371" s="313">
        <v>50</v>
      </c>
      <c r="S1371" s="313"/>
      <c r="T1371" s="313"/>
      <c r="U1371" s="313"/>
      <c r="V1371" s="313"/>
      <c r="W1371" s="313"/>
      <c r="X1371" s="313">
        <v>0</v>
      </c>
      <c r="Y1371" s="313">
        <v>500000000</v>
      </c>
      <c r="Z1371" s="313"/>
      <c r="AA1371" s="313" t="s">
        <v>1029</v>
      </c>
    </row>
    <row r="1372" spans="1:27" ht="15" customHeight="1">
      <c r="A1372" s="313" t="s">
        <v>308</v>
      </c>
      <c r="B1372" s="313" t="s">
        <v>278</v>
      </c>
      <c r="C1372" s="313" t="s">
        <v>7</v>
      </c>
      <c r="D1372" s="313" t="s">
        <v>417</v>
      </c>
      <c r="E1372" s="313" t="s">
        <v>13</v>
      </c>
      <c r="F1372" s="313" t="s">
        <v>11</v>
      </c>
      <c r="G1372" s="313"/>
      <c r="H1372" s="313"/>
      <c r="I1372" s="313"/>
      <c r="J1372" s="313"/>
      <c r="K1372" s="313"/>
      <c r="L1372" s="313"/>
      <c r="M1372" s="313"/>
      <c r="N1372" s="313"/>
      <c r="O1372" s="313"/>
      <c r="P1372" s="313"/>
      <c r="Q1372" s="313"/>
      <c r="R1372" s="313">
        <v>50</v>
      </c>
      <c r="S1372" s="313"/>
      <c r="T1372" s="313"/>
      <c r="U1372" s="313"/>
      <c r="V1372" s="313"/>
      <c r="W1372" s="313"/>
      <c r="X1372" s="313">
        <v>0</v>
      </c>
      <c r="Y1372" s="313">
        <v>500000000</v>
      </c>
      <c r="Z1372" s="313"/>
      <c r="AA1372" s="313" t="s">
        <v>1029</v>
      </c>
    </row>
    <row r="1373" spans="1:27" ht="15" customHeight="1">
      <c r="A1373" s="313" t="s">
        <v>308</v>
      </c>
      <c r="B1373" s="313" t="s">
        <v>279</v>
      </c>
      <c r="C1373" s="313" t="s">
        <v>7</v>
      </c>
      <c r="D1373" s="313" t="s">
        <v>417</v>
      </c>
      <c r="E1373" s="313" t="s">
        <v>13</v>
      </c>
      <c r="F1373" s="313" t="s">
        <v>11</v>
      </c>
      <c r="G1373" s="313"/>
      <c r="H1373" s="313"/>
      <c r="I1373" s="313"/>
      <c r="J1373" s="313"/>
      <c r="K1373" s="313"/>
      <c r="L1373" s="313"/>
      <c r="M1373" s="313"/>
      <c r="N1373" s="313"/>
      <c r="O1373" s="313"/>
      <c r="P1373" s="313"/>
      <c r="Q1373" s="313"/>
      <c r="R1373" s="313">
        <v>50</v>
      </c>
      <c r="S1373" s="313"/>
      <c r="T1373" s="313"/>
      <c r="U1373" s="313"/>
      <c r="V1373" s="313"/>
      <c r="W1373" s="313"/>
      <c r="X1373" s="313">
        <v>0</v>
      </c>
      <c r="Y1373" s="313">
        <v>500000000</v>
      </c>
      <c r="Z1373" s="313"/>
      <c r="AA1373" s="313" t="s">
        <v>1029</v>
      </c>
    </row>
    <row r="1374" spans="1:27" ht="15" customHeight="1">
      <c r="A1374" s="313" t="s">
        <v>308</v>
      </c>
      <c r="B1374" s="313" t="s">
        <v>290</v>
      </c>
      <c r="C1374" s="313" t="s">
        <v>7</v>
      </c>
      <c r="D1374" s="313" t="s">
        <v>417</v>
      </c>
      <c r="E1374" s="313" t="s">
        <v>13</v>
      </c>
      <c r="F1374" s="313" t="s">
        <v>11</v>
      </c>
      <c r="G1374" s="313"/>
      <c r="H1374" s="313"/>
      <c r="I1374" s="313"/>
      <c r="J1374" s="313"/>
      <c r="K1374" s="313"/>
      <c r="L1374" s="313"/>
      <c r="M1374" s="313"/>
      <c r="N1374" s="313"/>
      <c r="O1374" s="313"/>
      <c r="P1374" s="313"/>
      <c r="Q1374" s="313"/>
      <c r="R1374" s="313">
        <v>5.39</v>
      </c>
      <c r="S1374" s="313">
        <v>0</v>
      </c>
      <c r="T1374" s="313">
        <v>23.6</v>
      </c>
      <c r="U1374" s="313"/>
      <c r="V1374" s="313"/>
      <c r="W1374" s="313"/>
      <c r="X1374" s="313">
        <v>0</v>
      </c>
      <c r="Y1374" s="313">
        <v>500000000</v>
      </c>
      <c r="Z1374" s="313"/>
      <c r="AA1374" s="313" t="s">
        <v>1030</v>
      </c>
    </row>
    <row r="1375" spans="1:27" ht="15" customHeight="1">
      <c r="A1375" s="313" t="s">
        <v>308</v>
      </c>
      <c r="B1375" s="313" t="s">
        <v>291</v>
      </c>
      <c r="C1375" s="313" t="s">
        <v>7</v>
      </c>
      <c r="D1375" s="313" t="s">
        <v>417</v>
      </c>
      <c r="E1375" s="313" t="s">
        <v>13</v>
      </c>
      <c r="F1375" s="313" t="s">
        <v>11</v>
      </c>
      <c r="G1375" s="313"/>
      <c r="H1375" s="313"/>
      <c r="I1375" s="313"/>
      <c r="J1375" s="313"/>
      <c r="K1375" s="313"/>
      <c r="L1375" s="313"/>
      <c r="M1375" s="313"/>
      <c r="N1375" s="313"/>
      <c r="O1375" s="313"/>
      <c r="P1375" s="313"/>
      <c r="Q1375" s="313"/>
      <c r="R1375" s="313">
        <v>19.7</v>
      </c>
      <c r="S1375" s="313">
        <v>0</v>
      </c>
      <c r="T1375" s="313">
        <v>70.8</v>
      </c>
      <c r="U1375" s="313"/>
      <c r="V1375" s="313"/>
      <c r="W1375" s="313"/>
      <c r="X1375" s="313">
        <v>0</v>
      </c>
      <c r="Y1375" s="313">
        <v>500000000</v>
      </c>
      <c r="Z1375" s="313"/>
      <c r="AA1375" s="313" t="s">
        <v>1030</v>
      </c>
    </row>
    <row r="1376" spans="1:27" ht="15" customHeight="1">
      <c r="A1376" s="313" t="s">
        <v>308</v>
      </c>
      <c r="B1376" s="313" t="s">
        <v>292</v>
      </c>
      <c r="C1376" s="313" t="s">
        <v>7</v>
      </c>
      <c r="D1376" s="313" t="s">
        <v>417</v>
      </c>
      <c r="E1376" s="313" t="s">
        <v>13</v>
      </c>
      <c r="F1376" s="313" t="s">
        <v>11</v>
      </c>
      <c r="G1376" s="313"/>
      <c r="H1376" s="313"/>
      <c r="I1376" s="313"/>
      <c r="J1376" s="313"/>
      <c r="K1376" s="313"/>
      <c r="L1376" s="313"/>
      <c r="M1376" s="313"/>
      <c r="N1376" s="313"/>
      <c r="O1376" s="313"/>
      <c r="P1376" s="313"/>
      <c r="Q1376" s="313"/>
      <c r="R1376" s="313">
        <v>16</v>
      </c>
      <c r="S1376" s="313">
        <v>0</v>
      </c>
      <c r="T1376" s="313">
        <v>59</v>
      </c>
      <c r="U1376" s="313"/>
      <c r="V1376" s="313"/>
      <c r="W1376" s="313"/>
      <c r="X1376" s="313">
        <v>0</v>
      </c>
      <c r="Y1376" s="313">
        <v>500000000</v>
      </c>
      <c r="Z1376" s="313"/>
      <c r="AA1376" s="313" t="s">
        <v>1030</v>
      </c>
    </row>
    <row r="1377" spans="1:27" ht="15" customHeight="1">
      <c r="A1377" s="313" t="s">
        <v>308</v>
      </c>
      <c r="B1377" s="313" t="s">
        <v>289</v>
      </c>
      <c r="C1377" s="313" t="s">
        <v>7</v>
      </c>
      <c r="D1377" s="313" t="s">
        <v>417</v>
      </c>
      <c r="E1377" s="313" t="s">
        <v>13</v>
      </c>
      <c r="F1377" s="313" t="s">
        <v>11</v>
      </c>
      <c r="G1377" s="313"/>
      <c r="H1377" s="313"/>
      <c r="I1377" s="313"/>
      <c r="J1377" s="313"/>
      <c r="K1377" s="313"/>
      <c r="L1377" s="313"/>
      <c r="M1377" s="313"/>
      <c r="N1377" s="313"/>
      <c r="O1377" s="313"/>
      <c r="P1377" s="313"/>
      <c r="Q1377" s="313"/>
      <c r="R1377" s="313">
        <v>41.1</v>
      </c>
      <c r="S1377" s="313">
        <v>0</v>
      </c>
      <c r="T1377" s="313">
        <v>70.8</v>
      </c>
      <c r="U1377" s="313"/>
      <c r="V1377" s="313"/>
      <c r="W1377" s="313"/>
      <c r="X1377" s="313">
        <v>0</v>
      </c>
      <c r="Y1377" s="313">
        <v>500000000</v>
      </c>
      <c r="Z1377" s="313"/>
      <c r="AA1377" s="313" t="s">
        <v>1030</v>
      </c>
    </row>
    <row r="1378" spans="1:27" ht="15" customHeight="1">
      <c r="A1378" s="313" t="s">
        <v>308</v>
      </c>
      <c r="B1378" s="313" t="s">
        <v>285</v>
      </c>
      <c r="C1378" s="313" t="s">
        <v>7</v>
      </c>
      <c r="D1378" s="313" t="s">
        <v>417</v>
      </c>
      <c r="E1378" s="313" t="s">
        <v>13</v>
      </c>
      <c r="F1378" s="313" t="s">
        <v>11</v>
      </c>
      <c r="G1378" s="313"/>
      <c r="H1378" s="313"/>
      <c r="I1378" s="313"/>
      <c r="J1378" s="313"/>
      <c r="K1378" s="313"/>
      <c r="L1378" s="313"/>
      <c r="M1378" s="313"/>
      <c r="N1378" s="313"/>
      <c r="O1378" s="313"/>
      <c r="P1378" s="313"/>
      <c r="Q1378" s="313"/>
      <c r="R1378" s="313">
        <v>41.1</v>
      </c>
      <c r="S1378" s="313">
        <v>0</v>
      </c>
      <c r="T1378" s="313">
        <v>70.8</v>
      </c>
      <c r="U1378" s="313"/>
      <c r="V1378" s="313"/>
      <c r="W1378" s="313"/>
      <c r="X1378" s="313">
        <v>0</v>
      </c>
      <c r="Y1378" s="313">
        <v>500000000</v>
      </c>
      <c r="Z1378" s="313"/>
      <c r="AA1378" s="313" t="s">
        <v>1030</v>
      </c>
    </row>
    <row r="1379" spans="1:27" ht="15" customHeight="1">
      <c r="A1379" s="313" t="s">
        <v>308</v>
      </c>
      <c r="B1379" s="313" t="s">
        <v>298</v>
      </c>
      <c r="C1379" s="313" t="s">
        <v>7</v>
      </c>
      <c r="D1379" s="313" t="s">
        <v>417</v>
      </c>
      <c r="E1379" s="313" t="s">
        <v>13</v>
      </c>
      <c r="F1379" s="313" t="s">
        <v>11</v>
      </c>
      <c r="G1379" s="313"/>
      <c r="H1379" s="313"/>
      <c r="I1379" s="313"/>
      <c r="J1379" s="313"/>
      <c r="K1379" s="313"/>
      <c r="L1379" s="313"/>
      <c r="M1379" s="313"/>
      <c r="N1379" s="313"/>
      <c r="O1379" s="313"/>
      <c r="P1379" s="313"/>
      <c r="Q1379" s="313"/>
      <c r="R1379" s="313">
        <v>26.1</v>
      </c>
      <c r="S1379" s="313">
        <v>0</v>
      </c>
      <c r="T1379" s="313">
        <v>76.2</v>
      </c>
      <c r="U1379" s="313"/>
      <c r="V1379" s="313"/>
      <c r="W1379" s="313"/>
      <c r="X1379" s="313">
        <v>0</v>
      </c>
      <c r="Y1379" s="313">
        <v>500000000</v>
      </c>
      <c r="Z1379" s="313"/>
      <c r="AA1379" s="313" t="s">
        <v>1030</v>
      </c>
    </row>
    <row r="1380" spans="1:27" ht="15" customHeight="1">
      <c r="A1380" s="313" t="s">
        <v>308</v>
      </c>
      <c r="B1380" s="313" t="s">
        <v>299</v>
      </c>
      <c r="C1380" s="313" t="s">
        <v>7</v>
      </c>
      <c r="D1380" s="313" t="s">
        <v>417</v>
      </c>
      <c r="E1380" s="313" t="s">
        <v>13</v>
      </c>
      <c r="F1380" s="313" t="s">
        <v>11</v>
      </c>
      <c r="G1380" s="313"/>
      <c r="H1380" s="313"/>
      <c r="I1380" s="313"/>
      <c r="J1380" s="313"/>
      <c r="K1380" s="313"/>
      <c r="L1380" s="313"/>
      <c r="M1380" s="313"/>
      <c r="N1380" s="313"/>
      <c r="O1380" s="313"/>
      <c r="P1380" s="313"/>
      <c r="Q1380" s="313"/>
      <c r="R1380" s="313">
        <v>146</v>
      </c>
      <c r="S1380" s="313">
        <v>0</v>
      </c>
      <c r="T1380" s="313">
        <v>432</v>
      </c>
      <c r="U1380" s="313"/>
      <c r="V1380" s="313"/>
      <c r="W1380" s="313"/>
      <c r="X1380" s="313">
        <v>0</v>
      </c>
      <c r="Y1380" s="313">
        <v>500000000</v>
      </c>
      <c r="Z1380" s="313"/>
      <c r="AA1380" s="313" t="s">
        <v>1030</v>
      </c>
    </row>
    <row r="1381" spans="1:27" ht="15" customHeight="1">
      <c r="A1381" s="313" t="s">
        <v>309</v>
      </c>
      <c r="B1381" s="313" t="s">
        <v>297</v>
      </c>
      <c r="C1381" s="313" t="s">
        <v>7</v>
      </c>
      <c r="D1381" s="313" t="s">
        <v>417</v>
      </c>
      <c r="E1381" s="313" t="s">
        <v>13</v>
      </c>
      <c r="F1381" s="313" t="s">
        <v>11</v>
      </c>
      <c r="G1381" s="313"/>
      <c r="H1381" s="313" t="s">
        <v>1000</v>
      </c>
      <c r="I1381" s="313"/>
      <c r="J1381" s="313"/>
      <c r="K1381" s="313"/>
      <c r="L1381" s="313" t="s">
        <v>1000</v>
      </c>
      <c r="M1381" s="313"/>
      <c r="N1381" s="313"/>
      <c r="O1381" s="313"/>
      <c r="P1381" s="313"/>
      <c r="Q1381" s="313"/>
      <c r="R1381" s="313">
        <v>165</v>
      </c>
      <c r="S1381" s="313">
        <v>0</v>
      </c>
      <c r="T1381" s="313">
        <v>432</v>
      </c>
      <c r="U1381" s="313"/>
      <c r="V1381" s="313"/>
      <c r="W1381" s="313"/>
      <c r="X1381" s="313">
        <v>0</v>
      </c>
      <c r="Y1381" s="313">
        <v>500000000</v>
      </c>
      <c r="Z1381" s="313"/>
      <c r="AA1381" s="313" t="s">
        <v>1030</v>
      </c>
    </row>
    <row r="1382" spans="1:27" ht="15" customHeight="1">
      <c r="A1382" s="313" t="s">
        <v>309</v>
      </c>
      <c r="B1382" s="313" t="s">
        <v>293</v>
      </c>
      <c r="C1382" s="313" t="s">
        <v>7</v>
      </c>
      <c r="D1382" s="313" t="s">
        <v>417</v>
      </c>
      <c r="E1382" s="313" t="s">
        <v>13</v>
      </c>
      <c r="F1382" s="313" t="s">
        <v>11</v>
      </c>
      <c r="G1382" s="313"/>
      <c r="H1382" s="313"/>
      <c r="I1382" s="313"/>
      <c r="J1382" s="313"/>
      <c r="K1382" s="313"/>
      <c r="L1382" s="313"/>
      <c r="M1382" s="313"/>
      <c r="N1382" s="313"/>
      <c r="O1382" s="313"/>
      <c r="P1382" s="313"/>
      <c r="Q1382" s="313"/>
      <c r="R1382" s="313">
        <v>165</v>
      </c>
      <c r="S1382" s="313">
        <v>0</v>
      </c>
      <c r="T1382" s="313">
        <v>432</v>
      </c>
      <c r="U1382" s="313"/>
      <c r="V1382" s="313"/>
      <c r="W1382" s="313"/>
      <c r="X1382" s="313">
        <v>0</v>
      </c>
      <c r="Y1382" s="313">
        <v>500000000</v>
      </c>
      <c r="Z1382" s="313"/>
      <c r="AA1382" s="313" t="s">
        <v>1030</v>
      </c>
    </row>
    <row r="1383" spans="1:27" ht="15" customHeight="1">
      <c r="A1383" s="313" t="s">
        <v>309</v>
      </c>
      <c r="B1383" s="313" t="s">
        <v>258</v>
      </c>
      <c r="C1383" s="313" t="s">
        <v>7</v>
      </c>
      <c r="D1383" s="313" t="s">
        <v>417</v>
      </c>
      <c r="E1383" s="313" t="s">
        <v>13</v>
      </c>
      <c r="F1383" s="313" t="s">
        <v>11</v>
      </c>
      <c r="G1383" s="313"/>
      <c r="H1383" s="313"/>
      <c r="I1383" s="313"/>
      <c r="J1383" s="313"/>
      <c r="K1383" s="313"/>
      <c r="L1383" s="313"/>
      <c r="M1383" s="313"/>
      <c r="N1383" s="313"/>
      <c r="O1383" s="313"/>
      <c r="P1383" s="313"/>
      <c r="Q1383" s="313"/>
      <c r="R1383" s="313">
        <v>49.8</v>
      </c>
      <c r="S1383" s="313"/>
      <c r="T1383" s="313"/>
      <c r="U1383" s="313"/>
      <c r="V1383" s="313"/>
      <c r="W1383" s="313"/>
      <c r="X1383" s="313">
        <v>0</v>
      </c>
      <c r="Y1383" s="313">
        <v>500000000</v>
      </c>
      <c r="Z1383" s="313"/>
      <c r="AA1383" s="313" t="s">
        <v>1029</v>
      </c>
    </row>
    <row r="1384" spans="1:27" ht="15" customHeight="1">
      <c r="A1384" s="313" t="s">
        <v>309</v>
      </c>
      <c r="B1384" s="313" t="s">
        <v>254</v>
      </c>
      <c r="C1384" s="313" t="s">
        <v>7</v>
      </c>
      <c r="D1384" s="313" t="s">
        <v>417</v>
      </c>
      <c r="E1384" s="313" t="s">
        <v>13</v>
      </c>
      <c r="F1384" s="313" t="s">
        <v>11</v>
      </c>
      <c r="G1384" s="313"/>
      <c r="H1384" s="313"/>
      <c r="I1384" s="313"/>
      <c r="J1384" s="313"/>
      <c r="K1384" s="313"/>
      <c r="L1384" s="313"/>
      <c r="M1384" s="313"/>
      <c r="N1384" s="313"/>
      <c r="O1384" s="313"/>
      <c r="P1384" s="313"/>
      <c r="Q1384" s="313"/>
      <c r="R1384" s="313">
        <v>49.8</v>
      </c>
      <c r="S1384" s="313"/>
      <c r="T1384" s="313"/>
      <c r="U1384" s="313"/>
      <c r="V1384" s="313"/>
      <c r="W1384" s="313"/>
      <c r="X1384" s="313">
        <v>0</v>
      </c>
      <c r="Y1384" s="313">
        <v>500000000</v>
      </c>
      <c r="Z1384" s="313"/>
      <c r="AA1384" s="313" t="s">
        <v>1029</v>
      </c>
    </row>
    <row r="1385" spans="1:27" ht="15" customHeight="1">
      <c r="A1385" s="313" t="s">
        <v>309</v>
      </c>
      <c r="B1385" s="313" t="s">
        <v>269</v>
      </c>
      <c r="C1385" s="313" t="s">
        <v>7</v>
      </c>
      <c r="D1385" s="313" t="s">
        <v>417</v>
      </c>
      <c r="E1385" s="313" t="s">
        <v>13</v>
      </c>
      <c r="F1385" s="313" t="s">
        <v>11</v>
      </c>
      <c r="G1385" s="313"/>
      <c r="H1385" s="313"/>
      <c r="I1385" s="313"/>
      <c r="J1385" s="313"/>
      <c r="K1385" s="313"/>
      <c r="L1385" s="313"/>
      <c r="M1385" s="313"/>
      <c r="N1385" s="313"/>
      <c r="O1385" s="313"/>
      <c r="P1385" s="313"/>
      <c r="Q1385" s="313"/>
      <c r="R1385" s="313">
        <v>49.8</v>
      </c>
      <c r="S1385" s="313"/>
      <c r="T1385" s="313"/>
      <c r="U1385" s="313"/>
      <c r="V1385" s="313"/>
      <c r="W1385" s="313"/>
      <c r="X1385" s="313">
        <v>0</v>
      </c>
      <c r="Y1385" s="313">
        <v>500000000</v>
      </c>
      <c r="Z1385" s="313"/>
      <c r="AA1385" s="313" t="s">
        <v>1029</v>
      </c>
    </row>
    <row r="1386" spans="1:27" ht="15" customHeight="1">
      <c r="A1386" s="313" t="s">
        <v>309</v>
      </c>
      <c r="B1386" s="313" t="s">
        <v>275</v>
      </c>
      <c r="C1386" s="313" t="s">
        <v>7</v>
      </c>
      <c r="D1386" s="313" t="s">
        <v>417</v>
      </c>
      <c r="E1386" s="313" t="s">
        <v>13</v>
      </c>
      <c r="F1386" s="313" t="s">
        <v>11</v>
      </c>
      <c r="G1386" s="313"/>
      <c r="H1386" s="313"/>
      <c r="I1386" s="313"/>
      <c r="J1386" s="313"/>
      <c r="K1386" s="313"/>
      <c r="L1386" s="313"/>
      <c r="M1386" s="313"/>
      <c r="N1386" s="313"/>
      <c r="O1386" s="313"/>
      <c r="P1386" s="313"/>
      <c r="Q1386" s="313"/>
      <c r="R1386" s="313">
        <v>16.600000000000001</v>
      </c>
      <c r="S1386" s="313">
        <v>0</v>
      </c>
      <c r="T1386" s="313">
        <v>49.8</v>
      </c>
      <c r="U1386" s="313"/>
      <c r="V1386" s="313"/>
      <c r="W1386" s="313"/>
      <c r="X1386" s="313">
        <v>0</v>
      </c>
      <c r="Y1386" s="313">
        <v>500000000</v>
      </c>
      <c r="Z1386" s="313"/>
      <c r="AA1386" s="313" t="s">
        <v>1030</v>
      </c>
    </row>
    <row r="1387" spans="1:27" ht="15" customHeight="1">
      <c r="A1387" s="313" t="s">
        <v>309</v>
      </c>
      <c r="B1387" s="313" t="s">
        <v>273</v>
      </c>
      <c r="C1387" s="313" t="s">
        <v>7</v>
      </c>
      <c r="D1387" s="313" t="s">
        <v>417</v>
      </c>
      <c r="E1387" s="313" t="s">
        <v>13</v>
      </c>
      <c r="F1387" s="313" t="s">
        <v>11</v>
      </c>
      <c r="G1387" s="313"/>
      <c r="H1387" s="313"/>
      <c r="I1387" s="313"/>
      <c r="J1387" s="313"/>
      <c r="K1387" s="313"/>
      <c r="L1387" s="313"/>
      <c r="M1387" s="313"/>
      <c r="N1387" s="313"/>
      <c r="O1387" s="313"/>
      <c r="P1387" s="313"/>
      <c r="Q1387" s="313"/>
      <c r="R1387" s="313">
        <v>16.600000000000001</v>
      </c>
      <c r="S1387" s="313">
        <v>0</v>
      </c>
      <c r="T1387" s="313">
        <v>49.8</v>
      </c>
      <c r="U1387" s="313"/>
      <c r="V1387" s="313"/>
      <c r="W1387" s="313"/>
      <c r="X1387" s="313">
        <v>0</v>
      </c>
      <c r="Y1387" s="313">
        <v>500000000</v>
      </c>
      <c r="Z1387" s="313"/>
      <c r="AA1387" s="313" t="s">
        <v>1030</v>
      </c>
    </row>
    <row r="1388" spans="1:27" ht="15" customHeight="1">
      <c r="A1388" s="313" t="s">
        <v>309</v>
      </c>
      <c r="B1388" s="313" t="s">
        <v>270</v>
      </c>
      <c r="C1388" s="313" t="s">
        <v>7</v>
      </c>
      <c r="D1388" s="313" t="s">
        <v>417</v>
      </c>
      <c r="E1388" s="313" t="s">
        <v>13</v>
      </c>
      <c r="F1388" s="313" t="s">
        <v>11</v>
      </c>
      <c r="G1388" s="313"/>
      <c r="H1388" s="313"/>
      <c r="I1388" s="313"/>
      <c r="J1388" s="313"/>
      <c r="K1388" s="313"/>
      <c r="L1388" s="313"/>
      <c r="M1388" s="313"/>
      <c r="N1388" s="313"/>
      <c r="O1388" s="313"/>
      <c r="P1388" s="313"/>
      <c r="Q1388" s="313"/>
      <c r="R1388" s="313">
        <v>49.8</v>
      </c>
      <c r="S1388" s="313"/>
      <c r="T1388" s="313"/>
      <c r="U1388" s="313"/>
      <c r="V1388" s="313"/>
      <c r="W1388" s="313"/>
      <c r="X1388" s="313">
        <v>0</v>
      </c>
      <c r="Y1388" s="313">
        <v>500000000</v>
      </c>
      <c r="Z1388" s="313"/>
      <c r="AA1388" s="313" t="s">
        <v>1029</v>
      </c>
    </row>
    <row r="1389" spans="1:27" ht="15" customHeight="1">
      <c r="A1389" s="313" t="s">
        <v>309</v>
      </c>
      <c r="B1389" s="313" t="s">
        <v>272</v>
      </c>
      <c r="C1389" s="313" t="s">
        <v>7</v>
      </c>
      <c r="D1389" s="313" t="s">
        <v>417</v>
      </c>
      <c r="E1389" s="313" t="s">
        <v>13</v>
      </c>
      <c r="F1389" s="313" t="s">
        <v>11</v>
      </c>
      <c r="G1389" s="313"/>
      <c r="H1389" s="313"/>
      <c r="I1389" s="313"/>
      <c r="J1389" s="313"/>
      <c r="K1389" s="313"/>
      <c r="L1389" s="313"/>
      <c r="M1389" s="313"/>
      <c r="N1389" s="313"/>
      <c r="O1389" s="313"/>
      <c r="P1389" s="313"/>
      <c r="Q1389" s="313"/>
      <c r="R1389" s="313">
        <v>16.600000000000001</v>
      </c>
      <c r="S1389" s="313">
        <v>0</v>
      </c>
      <c r="T1389" s="313">
        <v>49.8</v>
      </c>
      <c r="U1389" s="313"/>
      <c r="V1389" s="313"/>
      <c r="W1389" s="313"/>
      <c r="X1389" s="313">
        <v>0</v>
      </c>
      <c r="Y1389" s="313">
        <v>500000000</v>
      </c>
      <c r="Z1389" s="313"/>
      <c r="AA1389" s="313" t="s">
        <v>1030</v>
      </c>
    </row>
    <row r="1390" spans="1:27" ht="15" customHeight="1">
      <c r="A1390" s="313" t="s">
        <v>309</v>
      </c>
      <c r="B1390" s="313" t="s">
        <v>274</v>
      </c>
      <c r="C1390" s="313" t="s">
        <v>7</v>
      </c>
      <c r="D1390" s="313" t="s">
        <v>417</v>
      </c>
      <c r="E1390" s="313" t="s">
        <v>13</v>
      </c>
      <c r="F1390" s="313" t="s">
        <v>11</v>
      </c>
      <c r="G1390" s="313"/>
      <c r="H1390" s="313"/>
      <c r="I1390" s="313"/>
      <c r="J1390" s="313"/>
      <c r="K1390" s="313"/>
      <c r="L1390" s="313"/>
      <c r="M1390" s="313"/>
      <c r="N1390" s="313"/>
      <c r="O1390" s="313"/>
      <c r="P1390" s="313"/>
      <c r="Q1390" s="313"/>
      <c r="R1390" s="313">
        <v>16.600000000000001</v>
      </c>
      <c r="S1390" s="313">
        <v>0</v>
      </c>
      <c r="T1390" s="313">
        <v>49.8</v>
      </c>
      <c r="U1390" s="313"/>
      <c r="V1390" s="313"/>
      <c r="W1390" s="313"/>
      <c r="X1390" s="313">
        <v>0</v>
      </c>
      <c r="Y1390" s="313">
        <v>500000000</v>
      </c>
      <c r="Z1390" s="313"/>
      <c r="AA1390" s="313" t="s">
        <v>1030</v>
      </c>
    </row>
    <row r="1391" spans="1:27" ht="15" customHeight="1">
      <c r="A1391" s="313" t="s">
        <v>309</v>
      </c>
      <c r="B1391" s="313" t="s">
        <v>276</v>
      </c>
      <c r="C1391" s="313" t="s">
        <v>7</v>
      </c>
      <c r="D1391" s="313" t="s">
        <v>417</v>
      </c>
      <c r="E1391" s="313" t="s">
        <v>13</v>
      </c>
      <c r="F1391" s="313" t="s">
        <v>11</v>
      </c>
      <c r="G1391" s="313"/>
      <c r="H1391" s="313"/>
      <c r="I1391" s="313"/>
      <c r="J1391" s="313"/>
      <c r="K1391" s="313"/>
      <c r="L1391" s="313"/>
      <c r="M1391" s="313"/>
      <c r="N1391" s="313"/>
      <c r="O1391" s="313"/>
      <c r="P1391" s="313"/>
      <c r="Q1391" s="313"/>
      <c r="R1391" s="313">
        <v>16.600000000000001</v>
      </c>
      <c r="S1391" s="313">
        <v>0</v>
      </c>
      <c r="T1391" s="313">
        <v>49.8</v>
      </c>
      <c r="U1391" s="313"/>
      <c r="V1391" s="313"/>
      <c r="W1391" s="313"/>
      <c r="X1391" s="313">
        <v>0</v>
      </c>
      <c r="Y1391" s="313">
        <v>500000000</v>
      </c>
      <c r="Z1391" s="313"/>
      <c r="AA1391" s="313" t="s">
        <v>1030</v>
      </c>
    </row>
    <row r="1392" spans="1:27" ht="15" customHeight="1">
      <c r="A1392" s="313" t="s">
        <v>309</v>
      </c>
      <c r="B1392" s="313" t="s">
        <v>271</v>
      </c>
      <c r="C1392" s="313" t="s">
        <v>7</v>
      </c>
      <c r="D1392" s="313" t="s">
        <v>417</v>
      </c>
      <c r="E1392" s="313" t="s">
        <v>13</v>
      </c>
      <c r="F1392" s="313" t="s">
        <v>11</v>
      </c>
      <c r="G1392" s="313"/>
      <c r="H1392" s="313"/>
      <c r="I1392" s="313"/>
      <c r="J1392" s="313"/>
      <c r="K1392" s="313"/>
      <c r="L1392" s="313"/>
      <c r="M1392" s="313"/>
      <c r="N1392" s="313"/>
      <c r="O1392" s="313"/>
      <c r="P1392" s="313"/>
      <c r="Q1392" s="313"/>
      <c r="R1392" s="313">
        <v>16.600000000000001</v>
      </c>
      <c r="S1392" s="313">
        <v>0</v>
      </c>
      <c r="T1392" s="313">
        <v>49.8</v>
      </c>
      <c r="U1392" s="313"/>
      <c r="V1392" s="313"/>
      <c r="W1392" s="313"/>
      <c r="X1392" s="313">
        <v>0</v>
      </c>
      <c r="Y1392" s="313">
        <v>500000000</v>
      </c>
      <c r="Z1392" s="313"/>
      <c r="AA1392" s="313" t="s">
        <v>1030</v>
      </c>
    </row>
    <row r="1393" spans="1:27" ht="15" customHeight="1">
      <c r="A1393" s="313" t="s">
        <v>309</v>
      </c>
      <c r="B1393" s="313" t="s">
        <v>290</v>
      </c>
      <c r="C1393" s="313" t="s">
        <v>7</v>
      </c>
      <c r="D1393" s="313" t="s">
        <v>417</v>
      </c>
      <c r="E1393" s="313" t="s">
        <v>13</v>
      </c>
      <c r="F1393" s="313" t="s">
        <v>11</v>
      </c>
      <c r="G1393" s="313"/>
      <c r="H1393" s="313"/>
      <c r="I1393" s="313"/>
      <c r="J1393" s="313"/>
      <c r="K1393" s="313"/>
      <c r="L1393" s="313"/>
      <c r="M1393" s="313"/>
      <c r="N1393" s="313"/>
      <c r="O1393" s="313"/>
      <c r="P1393" s="313"/>
      <c r="Q1393" s="313"/>
      <c r="R1393" s="313">
        <v>5.58</v>
      </c>
      <c r="S1393" s="313">
        <v>0</v>
      </c>
      <c r="T1393" s="313">
        <v>23.6</v>
      </c>
      <c r="U1393" s="313"/>
      <c r="V1393" s="313"/>
      <c r="W1393" s="313"/>
      <c r="X1393" s="313">
        <v>0</v>
      </c>
      <c r="Y1393" s="313">
        <v>500000000</v>
      </c>
      <c r="Z1393" s="313"/>
      <c r="AA1393" s="313" t="s">
        <v>1030</v>
      </c>
    </row>
    <row r="1394" spans="1:27" ht="15" customHeight="1">
      <c r="A1394" s="313" t="s">
        <v>309</v>
      </c>
      <c r="B1394" s="313" t="s">
        <v>291</v>
      </c>
      <c r="C1394" s="313" t="s">
        <v>7</v>
      </c>
      <c r="D1394" s="313" t="s">
        <v>417</v>
      </c>
      <c r="E1394" s="313" t="s">
        <v>13</v>
      </c>
      <c r="F1394" s="313" t="s">
        <v>11</v>
      </c>
      <c r="G1394" s="313"/>
      <c r="H1394" s="313"/>
      <c r="I1394" s="313"/>
      <c r="J1394" s="313"/>
      <c r="K1394" s="313"/>
      <c r="L1394" s="313"/>
      <c r="M1394" s="313"/>
      <c r="N1394" s="313"/>
      <c r="O1394" s="313"/>
      <c r="P1394" s="313"/>
      <c r="Q1394" s="313"/>
      <c r="R1394" s="313">
        <v>22.3</v>
      </c>
      <c r="S1394" s="313">
        <v>0</v>
      </c>
      <c r="T1394" s="313">
        <v>70.8</v>
      </c>
      <c r="U1394" s="313"/>
      <c r="V1394" s="313"/>
      <c r="W1394" s="313"/>
      <c r="X1394" s="313">
        <v>0</v>
      </c>
      <c r="Y1394" s="313">
        <v>500000000</v>
      </c>
      <c r="Z1394" s="313"/>
      <c r="AA1394" s="313" t="s">
        <v>1030</v>
      </c>
    </row>
    <row r="1395" spans="1:27" ht="15" customHeight="1">
      <c r="A1395" s="313" t="s">
        <v>309</v>
      </c>
      <c r="B1395" s="313" t="s">
        <v>292</v>
      </c>
      <c r="C1395" s="313" t="s">
        <v>7</v>
      </c>
      <c r="D1395" s="313" t="s">
        <v>417</v>
      </c>
      <c r="E1395" s="313" t="s">
        <v>13</v>
      </c>
      <c r="F1395" s="313" t="s">
        <v>11</v>
      </c>
      <c r="G1395" s="313"/>
      <c r="H1395" s="313"/>
      <c r="I1395" s="313"/>
      <c r="J1395" s="313"/>
      <c r="K1395" s="313"/>
      <c r="L1395" s="313"/>
      <c r="M1395" s="313"/>
      <c r="N1395" s="313"/>
      <c r="O1395" s="313"/>
      <c r="P1395" s="313"/>
      <c r="Q1395" s="313"/>
      <c r="R1395" s="313">
        <v>18.2</v>
      </c>
      <c r="S1395" s="313">
        <v>0</v>
      </c>
      <c r="T1395" s="313">
        <v>59</v>
      </c>
      <c r="U1395" s="313"/>
      <c r="V1395" s="313"/>
      <c r="W1395" s="313"/>
      <c r="X1395" s="313">
        <v>0</v>
      </c>
      <c r="Y1395" s="313">
        <v>500000000</v>
      </c>
      <c r="Z1395" s="313"/>
      <c r="AA1395" s="313" t="s">
        <v>1030</v>
      </c>
    </row>
    <row r="1396" spans="1:27" ht="15" customHeight="1">
      <c r="A1396" s="313" t="s">
        <v>309</v>
      </c>
      <c r="B1396" s="313" t="s">
        <v>289</v>
      </c>
      <c r="C1396" s="313" t="s">
        <v>7</v>
      </c>
      <c r="D1396" s="313" t="s">
        <v>417</v>
      </c>
      <c r="E1396" s="313" t="s">
        <v>13</v>
      </c>
      <c r="F1396" s="313" t="s">
        <v>11</v>
      </c>
      <c r="G1396" s="313"/>
      <c r="H1396" s="313"/>
      <c r="I1396" s="313"/>
      <c r="J1396" s="313"/>
      <c r="K1396" s="313"/>
      <c r="L1396" s="313"/>
      <c r="M1396" s="313"/>
      <c r="N1396" s="313"/>
      <c r="O1396" s="313"/>
      <c r="P1396" s="313"/>
      <c r="Q1396" s="313"/>
      <c r="R1396" s="313">
        <v>46.1</v>
      </c>
      <c r="S1396" s="313">
        <v>0</v>
      </c>
      <c r="T1396" s="313">
        <v>70.8</v>
      </c>
      <c r="U1396" s="313"/>
      <c r="V1396" s="313"/>
      <c r="W1396" s="313"/>
      <c r="X1396" s="313">
        <v>0</v>
      </c>
      <c r="Y1396" s="313">
        <v>500000000</v>
      </c>
      <c r="Z1396" s="313"/>
      <c r="AA1396" s="313" t="s">
        <v>1030</v>
      </c>
    </row>
    <row r="1397" spans="1:27" ht="15" customHeight="1">
      <c r="A1397" s="313" t="s">
        <v>309</v>
      </c>
      <c r="B1397" s="313" t="s">
        <v>285</v>
      </c>
      <c r="C1397" s="313" t="s">
        <v>7</v>
      </c>
      <c r="D1397" s="313" t="s">
        <v>417</v>
      </c>
      <c r="E1397" s="313" t="s">
        <v>13</v>
      </c>
      <c r="F1397" s="313" t="s">
        <v>11</v>
      </c>
      <c r="G1397" s="313"/>
      <c r="H1397" s="313"/>
      <c r="I1397" s="313"/>
      <c r="J1397" s="313"/>
      <c r="K1397" s="313"/>
      <c r="L1397" s="313"/>
      <c r="M1397" s="313"/>
      <c r="N1397" s="313"/>
      <c r="O1397" s="313"/>
      <c r="P1397" s="313"/>
      <c r="Q1397" s="313"/>
      <c r="R1397" s="313">
        <v>46.1</v>
      </c>
      <c r="S1397" s="313">
        <v>0</v>
      </c>
      <c r="T1397" s="313">
        <v>70.8</v>
      </c>
      <c r="U1397" s="313"/>
      <c r="V1397" s="313"/>
      <c r="W1397" s="313"/>
      <c r="X1397" s="313">
        <v>0</v>
      </c>
      <c r="Y1397" s="313">
        <v>500000000</v>
      </c>
      <c r="Z1397" s="313"/>
      <c r="AA1397" s="313" t="s">
        <v>1030</v>
      </c>
    </row>
    <row r="1398" spans="1:27" ht="15" customHeight="1">
      <c r="A1398" s="313" t="s">
        <v>309</v>
      </c>
      <c r="B1398" s="313" t="s">
        <v>298</v>
      </c>
      <c r="C1398" s="313" t="s">
        <v>7</v>
      </c>
      <c r="D1398" s="313" t="s">
        <v>417</v>
      </c>
      <c r="E1398" s="313" t="s">
        <v>13</v>
      </c>
      <c r="F1398" s="313" t="s">
        <v>11</v>
      </c>
      <c r="G1398" s="313"/>
      <c r="H1398" s="313"/>
      <c r="I1398" s="313"/>
      <c r="J1398" s="313"/>
      <c r="K1398" s="313"/>
      <c r="L1398" s="313"/>
      <c r="M1398" s="313"/>
      <c r="N1398" s="313"/>
      <c r="O1398" s="313"/>
      <c r="P1398" s="313"/>
      <c r="Q1398" s="313"/>
      <c r="R1398" s="313">
        <v>22.6</v>
      </c>
      <c r="S1398" s="313">
        <v>0</v>
      </c>
      <c r="T1398" s="313">
        <v>76.2</v>
      </c>
      <c r="U1398" s="313"/>
      <c r="V1398" s="313"/>
      <c r="W1398" s="313"/>
      <c r="X1398" s="313">
        <v>0</v>
      </c>
      <c r="Y1398" s="313">
        <v>500000000</v>
      </c>
      <c r="Z1398" s="313"/>
      <c r="AA1398" s="313" t="s">
        <v>1030</v>
      </c>
    </row>
    <row r="1399" spans="1:27" ht="15" customHeight="1">
      <c r="A1399" s="313" t="s">
        <v>309</v>
      </c>
      <c r="B1399" s="313" t="s">
        <v>299</v>
      </c>
      <c r="C1399" s="313" t="s">
        <v>7</v>
      </c>
      <c r="D1399" s="313" t="s">
        <v>417</v>
      </c>
      <c r="E1399" s="313" t="s">
        <v>13</v>
      </c>
      <c r="F1399" s="313" t="s">
        <v>11</v>
      </c>
      <c r="G1399" s="313"/>
      <c r="H1399" s="313"/>
      <c r="I1399" s="313"/>
      <c r="J1399" s="313"/>
      <c r="K1399" s="313"/>
      <c r="L1399" s="313"/>
      <c r="M1399" s="313"/>
      <c r="N1399" s="313"/>
      <c r="O1399" s="313"/>
      <c r="P1399" s="313"/>
      <c r="Q1399" s="313"/>
      <c r="R1399" s="313">
        <v>143</v>
      </c>
      <c r="S1399" s="313">
        <v>0</v>
      </c>
      <c r="T1399" s="313">
        <v>432</v>
      </c>
      <c r="U1399" s="313"/>
      <c r="V1399" s="313"/>
      <c r="W1399" s="313"/>
      <c r="X1399" s="313">
        <v>0</v>
      </c>
      <c r="Y1399" s="313">
        <v>500000000</v>
      </c>
      <c r="Z1399" s="313"/>
      <c r="AA1399" s="313" t="s">
        <v>1030</v>
      </c>
    </row>
    <row r="1400" spans="1:27" ht="15" customHeight="1">
      <c r="A1400" s="313" t="s">
        <v>310</v>
      </c>
      <c r="B1400" s="313" t="s">
        <v>297</v>
      </c>
      <c r="C1400" s="313" t="s">
        <v>7</v>
      </c>
      <c r="D1400" s="313" t="s">
        <v>417</v>
      </c>
      <c r="E1400" s="313" t="s">
        <v>13</v>
      </c>
      <c r="F1400" s="313" t="s">
        <v>11</v>
      </c>
      <c r="G1400" s="313"/>
      <c r="H1400" s="313" t="s">
        <v>1000</v>
      </c>
      <c r="I1400" s="313"/>
      <c r="J1400" s="313"/>
      <c r="K1400" s="313"/>
      <c r="L1400" s="313" t="s">
        <v>1000</v>
      </c>
      <c r="M1400" s="313"/>
      <c r="N1400" s="313"/>
      <c r="O1400" s="313"/>
      <c r="P1400" s="313"/>
      <c r="Q1400" s="313"/>
      <c r="R1400" s="313">
        <v>0.9</v>
      </c>
      <c r="S1400" s="313">
        <v>0</v>
      </c>
      <c r="T1400" s="313">
        <v>432</v>
      </c>
      <c r="U1400" s="313"/>
      <c r="V1400" s="313"/>
      <c r="W1400" s="313"/>
      <c r="X1400" s="313">
        <v>0</v>
      </c>
      <c r="Y1400" s="313">
        <v>500000000</v>
      </c>
      <c r="Z1400" s="313"/>
      <c r="AA1400" s="313" t="s">
        <v>1030</v>
      </c>
    </row>
    <row r="1401" spans="1:27" ht="15" customHeight="1">
      <c r="A1401" s="313" t="s">
        <v>310</v>
      </c>
      <c r="B1401" s="313" t="s">
        <v>293</v>
      </c>
      <c r="C1401" s="313" t="s">
        <v>7</v>
      </c>
      <c r="D1401" s="313" t="s">
        <v>417</v>
      </c>
      <c r="E1401" s="313" t="s">
        <v>13</v>
      </c>
      <c r="F1401" s="313" t="s">
        <v>11</v>
      </c>
      <c r="G1401" s="313"/>
      <c r="H1401" s="313"/>
      <c r="I1401" s="313"/>
      <c r="J1401" s="313"/>
      <c r="K1401" s="313"/>
      <c r="L1401" s="313"/>
      <c r="M1401" s="313"/>
      <c r="N1401" s="313"/>
      <c r="O1401" s="313"/>
      <c r="P1401" s="313"/>
      <c r="Q1401" s="313"/>
      <c r="R1401" s="313">
        <v>0.9</v>
      </c>
      <c r="S1401" s="313">
        <v>0</v>
      </c>
      <c r="T1401" s="313">
        <v>432</v>
      </c>
      <c r="U1401" s="313"/>
      <c r="V1401" s="313"/>
      <c r="W1401" s="313"/>
      <c r="X1401" s="313">
        <v>0</v>
      </c>
      <c r="Y1401" s="313">
        <v>500000000</v>
      </c>
      <c r="Z1401" s="313"/>
      <c r="AA1401" s="313" t="s">
        <v>1030</v>
      </c>
    </row>
    <row r="1402" spans="1:27" ht="15" customHeight="1">
      <c r="A1402" s="313" t="s">
        <v>310</v>
      </c>
      <c r="B1402" s="313" t="s">
        <v>258</v>
      </c>
      <c r="C1402" s="313" t="s">
        <v>7</v>
      </c>
      <c r="D1402" s="313" t="s">
        <v>417</v>
      </c>
      <c r="E1402" s="313" t="s">
        <v>13</v>
      </c>
      <c r="F1402" s="313" t="s">
        <v>11</v>
      </c>
      <c r="G1402" s="313"/>
      <c r="H1402" s="313"/>
      <c r="I1402" s="313"/>
      <c r="J1402" s="313"/>
      <c r="K1402" s="313"/>
      <c r="L1402" s="313"/>
      <c r="M1402" s="313"/>
      <c r="N1402" s="313"/>
      <c r="O1402" s="313"/>
      <c r="P1402" s="313"/>
      <c r="Q1402" s="313"/>
      <c r="R1402" s="313">
        <v>397</v>
      </c>
      <c r="S1402" s="313"/>
      <c r="T1402" s="313"/>
      <c r="U1402" s="313"/>
      <c r="V1402" s="313"/>
      <c r="W1402" s="313"/>
      <c r="X1402" s="313">
        <v>0</v>
      </c>
      <c r="Y1402" s="313">
        <v>500000000</v>
      </c>
      <c r="Z1402" s="313"/>
      <c r="AA1402" s="313" t="s">
        <v>1029</v>
      </c>
    </row>
    <row r="1403" spans="1:27" ht="15" customHeight="1">
      <c r="A1403" s="313" t="s">
        <v>310</v>
      </c>
      <c r="B1403" s="313" t="s">
        <v>254</v>
      </c>
      <c r="C1403" s="313" t="s">
        <v>7</v>
      </c>
      <c r="D1403" s="313" t="s">
        <v>417</v>
      </c>
      <c r="E1403" s="313" t="s">
        <v>13</v>
      </c>
      <c r="F1403" s="313" t="s">
        <v>11</v>
      </c>
      <c r="G1403" s="313"/>
      <c r="H1403" s="313"/>
      <c r="I1403" s="313"/>
      <c r="J1403" s="313"/>
      <c r="K1403" s="313"/>
      <c r="L1403" s="313"/>
      <c r="M1403" s="313"/>
      <c r="N1403" s="313"/>
      <c r="O1403" s="313"/>
      <c r="P1403" s="313"/>
      <c r="Q1403" s="313"/>
      <c r="R1403" s="313">
        <v>397</v>
      </c>
      <c r="S1403" s="313"/>
      <c r="T1403" s="313"/>
      <c r="U1403" s="313"/>
      <c r="V1403" s="313"/>
      <c r="W1403" s="313"/>
      <c r="X1403" s="313">
        <v>0</v>
      </c>
      <c r="Y1403" s="313">
        <v>500000000</v>
      </c>
      <c r="Z1403" s="313"/>
      <c r="AA1403" s="313" t="s">
        <v>1029</v>
      </c>
    </row>
    <row r="1404" spans="1:27" ht="15" customHeight="1">
      <c r="A1404" s="313" t="s">
        <v>310</v>
      </c>
      <c r="B1404" s="313" t="s">
        <v>259</v>
      </c>
      <c r="C1404" s="313" t="s">
        <v>7</v>
      </c>
      <c r="D1404" s="313" t="s">
        <v>417</v>
      </c>
      <c r="E1404" s="313" t="s">
        <v>13</v>
      </c>
      <c r="F1404" s="313" t="s">
        <v>11</v>
      </c>
      <c r="G1404" s="313"/>
      <c r="H1404" s="313"/>
      <c r="I1404" s="313"/>
      <c r="J1404" s="313"/>
      <c r="K1404" s="313"/>
      <c r="L1404" s="313"/>
      <c r="M1404" s="313"/>
      <c r="N1404" s="313"/>
      <c r="O1404" s="313"/>
      <c r="P1404" s="313"/>
      <c r="Q1404" s="313"/>
      <c r="R1404" s="313">
        <v>397</v>
      </c>
      <c r="S1404" s="313"/>
      <c r="T1404" s="313"/>
      <c r="U1404" s="313"/>
      <c r="V1404" s="313"/>
      <c r="W1404" s="313"/>
      <c r="X1404" s="313">
        <v>0</v>
      </c>
      <c r="Y1404" s="313">
        <v>500000000</v>
      </c>
      <c r="Z1404" s="313"/>
      <c r="AA1404" s="313" t="s">
        <v>1029</v>
      </c>
    </row>
    <row r="1405" spans="1:27" ht="15" customHeight="1">
      <c r="A1405" s="313" t="s">
        <v>310</v>
      </c>
      <c r="B1405" s="313" t="s">
        <v>261</v>
      </c>
      <c r="C1405" s="313" t="s">
        <v>7</v>
      </c>
      <c r="D1405" s="313" t="s">
        <v>417</v>
      </c>
      <c r="E1405" s="313" t="s">
        <v>13</v>
      </c>
      <c r="F1405" s="313" t="s">
        <v>11</v>
      </c>
      <c r="G1405" s="313"/>
      <c r="H1405" s="313"/>
      <c r="I1405" s="313"/>
      <c r="J1405" s="313"/>
      <c r="K1405" s="313"/>
      <c r="L1405" s="313"/>
      <c r="M1405" s="313"/>
      <c r="N1405" s="313"/>
      <c r="O1405" s="313"/>
      <c r="P1405" s="313"/>
      <c r="Q1405" s="313"/>
      <c r="R1405" s="313">
        <v>181</v>
      </c>
      <c r="S1405" s="313">
        <v>0</v>
      </c>
      <c r="T1405" s="313">
        <v>397</v>
      </c>
      <c r="U1405" s="313"/>
      <c r="V1405" s="313"/>
      <c r="W1405" s="313"/>
      <c r="X1405" s="313">
        <v>0</v>
      </c>
      <c r="Y1405" s="313">
        <v>500000000</v>
      </c>
      <c r="Z1405" s="313"/>
      <c r="AA1405" s="313" t="s">
        <v>1030</v>
      </c>
    </row>
    <row r="1406" spans="1:27" ht="15" customHeight="1">
      <c r="A1406" s="313" t="s">
        <v>310</v>
      </c>
      <c r="B1406" s="313" t="s">
        <v>266</v>
      </c>
      <c r="C1406" s="313" t="s">
        <v>7</v>
      </c>
      <c r="D1406" s="313" t="s">
        <v>417</v>
      </c>
      <c r="E1406" s="313" t="s">
        <v>13</v>
      </c>
      <c r="F1406" s="313" t="s">
        <v>11</v>
      </c>
      <c r="G1406" s="313"/>
      <c r="H1406" s="313"/>
      <c r="I1406" s="313"/>
      <c r="J1406" s="313"/>
      <c r="K1406" s="313"/>
      <c r="L1406" s="313"/>
      <c r="M1406" s="313"/>
      <c r="N1406" s="313"/>
      <c r="O1406" s="313"/>
      <c r="P1406" s="313"/>
      <c r="Q1406" s="313"/>
      <c r="R1406" s="313">
        <v>217</v>
      </c>
      <c r="S1406" s="313">
        <v>0</v>
      </c>
      <c r="T1406" s="313">
        <v>397</v>
      </c>
      <c r="U1406" s="313"/>
      <c r="V1406" s="313"/>
      <c r="W1406" s="313"/>
      <c r="X1406" s="313">
        <v>0</v>
      </c>
      <c r="Y1406" s="313">
        <v>500000000</v>
      </c>
      <c r="Z1406" s="313"/>
      <c r="AA1406" s="313" t="s">
        <v>1030</v>
      </c>
    </row>
    <row r="1407" spans="1:27" ht="15" customHeight="1">
      <c r="A1407" s="313" t="s">
        <v>310</v>
      </c>
      <c r="B1407" s="313" t="s">
        <v>260</v>
      </c>
      <c r="C1407" s="313" t="s">
        <v>7</v>
      </c>
      <c r="D1407" s="313" t="s">
        <v>417</v>
      </c>
      <c r="E1407" s="313" t="s">
        <v>13</v>
      </c>
      <c r="F1407" s="313" t="s">
        <v>11</v>
      </c>
      <c r="G1407" s="313"/>
      <c r="H1407" s="313"/>
      <c r="I1407" s="313"/>
      <c r="J1407" s="313"/>
      <c r="K1407" s="313"/>
      <c r="L1407" s="313"/>
      <c r="M1407" s="313"/>
      <c r="N1407" s="313"/>
      <c r="O1407" s="313"/>
      <c r="P1407" s="313"/>
      <c r="Q1407" s="313"/>
      <c r="R1407" s="313">
        <v>181</v>
      </c>
      <c r="S1407" s="313">
        <v>0</v>
      </c>
      <c r="T1407" s="313">
        <v>397</v>
      </c>
      <c r="U1407" s="313"/>
      <c r="V1407" s="313"/>
      <c r="W1407" s="313"/>
      <c r="X1407" s="313">
        <v>0</v>
      </c>
      <c r="Y1407" s="313">
        <v>500000000</v>
      </c>
      <c r="Z1407" s="313"/>
      <c r="AA1407" s="313" t="s">
        <v>1030</v>
      </c>
    </row>
    <row r="1408" spans="1:27" ht="15" customHeight="1">
      <c r="A1408" s="313" t="s">
        <v>310</v>
      </c>
      <c r="B1408" s="313" t="s">
        <v>265</v>
      </c>
      <c r="C1408" s="313" t="s">
        <v>7</v>
      </c>
      <c r="D1408" s="313" t="s">
        <v>417</v>
      </c>
      <c r="E1408" s="313" t="s">
        <v>13</v>
      </c>
      <c r="F1408" s="313" t="s">
        <v>11</v>
      </c>
      <c r="G1408" s="313"/>
      <c r="H1408" s="313"/>
      <c r="I1408" s="313"/>
      <c r="J1408" s="313"/>
      <c r="K1408" s="313"/>
      <c r="L1408" s="313"/>
      <c r="M1408" s="313"/>
      <c r="N1408" s="313"/>
      <c r="O1408" s="313"/>
      <c r="P1408" s="313"/>
      <c r="Q1408" s="313"/>
      <c r="R1408" s="313">
        <v>217</v>
      </c>
      <c r="S1408" s="313">
        <v>0</v>
      </c>
      <c r="T1408" s="313">
        <v>397</v>
      </c>
      <c r="U1408" s="313"/>
      <c r="V1408" s="313"/>
      <c r="W1408" s="313"/>
      <c r="X1408" s="313">
        <v>0</v>
      </c>
      <c r="Y1408" s="313">
        <v>500000000</v>
      </c>
      <c r="Z1408" s="313"/>
      <c r="AA1408" s="313" t="s">
        <v>1030</v>
      </c>
    </row>
    <row r="1409" spans="1:27" ht="15" customHeight="1">
      <c r="A1409" s="313" t="s">
        <v>310</v>
      </c>
      <c r="B1409" s="313" t="s">
        <v>263</v>
      </c>
      <c r="C1409" s="313" t="s">
        <v>7</v>
      </c>
      <c r="D1409" s="313" t="s">
        <v>417</v>
      </c>
      <c r="E1409" s="313" t="s">
        <v>13</v>
      </c>
      <c r="F1409" s="313" t="s">
        <v>11</v>
      </c>
      <c r="G1409" s="313"/>
      <c r="H1409" s="313"/>
      <c r="I1409" s="313"/>
      <c r="J1409" s="313"/>
      <c r="K1409" s="313"/>
      <c r="L1409" s="313"/>
      <c r="M1409" s="313"/>
      <c r="N1409" s="313"/>
      <c r="O1409" s="313"/>
      <c r="P1409" s="313"/>
      <c r="Q1409" s="313"/>
      <c r="R1409" s="313">
        <v>181</v>
      </c>
      <c r="S1409" s="313">
        <v>0</v>
      </c>
      <c r="T1409" s="313">
        <v>397</v>
      </c>
      <c r="U1409" s="313"/>
      <c r="V1409" s="313"/>
      <c r="W1409" s="313"/>
      <c r="X1409" s="313">
        <v>0</v>
      </c>
      <c r="Y1409" s="313">
        <v>500000000</v>
      </c>
      <c r="Z1409" s="313"/>
      <c r="AA1409" s="313" t="s">
        <v>1030</v>
      </c>
    </row>
    <row r="1410" spans="1:27" ht="15" customHeight="1">
      <c r="A1410" s="313" t="s">
        <v>310</v>
      </c>
      <c r="B1410" s="313" t="s">
        <v>267</v>
      </c>
      <c r="C1410" s="313" t="s">
        <v>7</v>
      </c>
      <c r="D1410" s="313" t="s">
        <v>417</v>
      </c>
      <c r="E1410" s="313" t="s">
        <v>13</v>
      </c>
      <c r="F1410" s="313" t="s">
        <v>11</v>
      </c>
      <c r="G1410" s="313"/>
      <c r="H1410" s="313"/>
      <c r="I1410" s="313"/>
      <c r="J1410" s="313"/>
      <c r="K1410" s="313"/>
      <c r="L1410" s="313"/>
      <c r="M1410" s="313"/>
      <c r="N1410" s="313"/>
      <c r="O1410" s="313"/>
      <c r="P1410" s="313"/>
      <c r="Q1410" s="313"/>
      <c r="R1410" s="313">
        <v>108</v>
      </c>
      <c r="S1410" s="313">
        <v>0</v>
      </c>
      <c r="T1410" s="313">
        <v>397</v>
      </c>
      <c r="U1410" s="313"/>
      <c r="V1410" s="313"/>
      <c r="W1410" s="313"/>
      <c r="X1410" s="313">
        <v>0</v>
      </c>
      <c r="Y1410" s="313">
        <v>500000000</v>
      </c>
      <c r="Z1410" s="313"/>
      <c r="AA1410" s="313" t="s">
        <v>1030</v>
      </c>
    </row>
    <row r="1411" spans="1:27" ht="15" customHeight="1">
      <c r="A1411" s="313" t="s">
        <v>310</v>
      </c>
      <c r="B1411" s="313" t="s">
        <v>268</v>
      </c>
      <c r="C1411" s="313" t="s">
        <v>7</v>
      </c>
      <c r="D1411" s="313" t="s">
        <v>417</v>
      </c>
      <c r="E1411" s="313" t="s">
        <v>13</v>
      </c>
      <c r="F1411" s="313" t="s">
        <v>11</v>
      </c>
      <c r="G1411" s="313"/>
      <c r="H1411" s="313"/>
      <c r="I1411" s="313"/>
      <c r="J1411" s="313"/>
      <c r="K1411" s="313"/>
      <c r="L1411" s="313"/>
      <c r="M1411" s="313"/>
      <c r="N1411" s="313"/>
      <c r="O1411" s="313"/>
      <c r="P1411" s="313"/>
      <c r="Q1411" s="313"/>
      <c r="R1411" s="313">
        <v>108</v>
      </c>
      <c r="S1411" s="313">
        <v>0</v>
      </c>
      <c r="T1411" s="313">
        <v>397</v>
      </c>
      <c r="U1411" s="313"/>
      <c r="V1411" s="313"/>
      <c r="W1411" s="313"/>
      <c r="X1411" s="313">
        <v>0</v>
      </c>
      <c r="Y1411" s="313">
        <v>500000000</v>
      </c>
      <c r="Z1411" s="313"/>
      <c r="AA1411" s="313" t="s">
        <v>1030</v>
      </c>
    </row>
    <row r="1412" spans="1:27" ht="15" customHeight="1">
      <c r="A1412" s="313" t="s">
        <v>310</v>
      </c>
      <c r="B1412" s="313" t="s">
        <v>290</v>
      </c>
      <c r="C1412" s="313" t="s">
        <v>7</v>
      </c>
      <c r="D1412" s="313" t="s">
        <v>417</v>
      </c>
      <c r="E1412" s="313" t="s">
        <v>13</v>
      </c>
      <c r="F1412" s="313" t="s">
        <v>11</v>
      </c>
      <c r="G1412" s="313"/>
      <c r="H1412" s="313"/>
      <c r="I1412" s="313"/>
      <c r="J1412" s="313"/>
      <c r="K1412" s="313"/>
      <c r="L1412" s="313"/>
      <c r="M1412" s="313"/>
      <c r="N1412" s="313"/>
      <c r="O1412" s="313"/>
      <c r="P1412" s="313"/>
      <c r="Q1412" s="313"/>
      <c r="R1412" s="313">
        <v>1.32</v>
      </c>
      <c r="S1412" s="313">
        <v>0</v>
      </c>
      <c r="T1412" s="313">
        <v>23.6</v>
      </c>
      <c r="U1412" s="313"/>
      <c r="V1412" s="313"/>
      <c r="W1412" s="313"/>
      <c r="X1412" s="313">
        <v>0</v>
      </c>
      <c r="Y1412" s="313">
        <v>500000000</v>
      </c>
      <c r="Z1412" s="313"/>
      <c r="AA1412" s="313" t="s">
        <v>1030</v>
      </c>
    </row>
    <row r="1413" spans="1:27" ht="15" customHeight="1">
      <c r="A1413" s="313" t="s">
        <v>310</v>
      </c>
      <c r="B1413" s="313" t="s">
        <v>291</v>
      </c>
      <c r="C1413" s="313" t="s">
        <v>7</v>
      </c>
      <c r="D1413" s="313" t="s">
        <v>417</v>
      </c>
      <c r="E1413" s="313" t="s">
        <v>13</v>
      </c>
      <c r="F1413" s="313" t="s">
        <v>11</v>
      </c>
      <c r="G1413" s="313"/>
      <c r="H1413" s="313"/>
      <c r="I1413" s="313"/>
      <c r="J1413" s="313"/>
      <c r="K1413" s="313"/>
      <c r="L1413" s="313"/>
      <c r="M1413" s="313"/>
      <c r="N1413" s="313"/>
      <c r="O1413" s="313"/>
      <c r="P1413" s="313"/>
      <c r="Q1413" s="313"/>
      <c r="R1413" s="313">
        <v>0.42</v>
      </c>
      <c r="S1413" s="313">
        <v>0</v>
      </c>
      <c r="T1413" s="313">
        <v>70.8</v>
      </c>
      <c r="U1413" s="313"/>
      <c r="V1413" s="313"/>
      <c r="W1413" s="313"/>
      <c r="X1413" s="313">
        <v>0</v>
      </c>
      <c r="Y1413" s="313">
        <v>500000000</v>
      </c>
      <c r="Z1413" s="313"/>
      <c r="AA1413" s="313" t="s">
        <v>1030</v>
      </c>
    </row>
    <row r="1414" spans="1:27" ht="15" customHeight="1">
      <c r="A1414" s="313" t="s">
        <v>310</v>
      </c>
      <c r="B1414" s="313" t="s">
        <v>292</v>
      </c>
      <c r="C1414" s="313" t="s">
        <v>7</v>
      </c>
      <c r="D1414" s="313" t="s">
        <v>417</v>
      </c>
      <c r="E1414" s="313" t="s">
        <v>13</v>
      </c>
      <c r="F1414" s="313" t="s">
        <v>11</v>
      </c>
      <c r="G1414" s="313"/>
      <c r="H1414" s="313"/>
      <c r="I1414" s="313"/>
      <c r="J1414" s="313"/>
      <c r="K1414" s="313"/>
      <c r="L1414" s="313"/>
      <c r="M1414" s="313"/>
      <c r="N1414" s="313"/>
      <c r="O1414" s="313"/>
      <c r="P1414" s="313"/>
      <c r="Q1414" s="313"/>
      <c r="R1414" s="313">
        <v>0.65</v>
      </c>
      <c r="S1414" s="313">
        <v>0</v>
      </c>
      <c r="T1414" s="313">
        <v>59</v>
      </c>
      <c r="U1414" s="313"/>
      <c r="V1414" s="313"/>
      <c r="W1414" s="313"/>
      <c r="X1414" s="313">
        <v>0</v>
      </c>
      <c r="Y1414" s="313">
        <v>500000000</v>
      </c>
      <c r="Z1414" s="313"/>
      <c r="AA1414" s="313" t="s">
        <v>1030</v>
      </c>
    </row>
    <row r="1415" spans="1:27" ht="15" customHeight="1">
      <c r="A1415" s="313" t="s">
        <v>310</v>
      </c>
      <c r="B1415" s="313" t="s">
        <v>289</v>
      </c>
      <c r="C1415" s="313" t="s">
        <v>7</v>
      </c>
      <c r="D1415" s="313" t="s">
        <v>417</v>
      </c>
      <c r="E1415" s="313" t="s">
        <v>13</v>
      </c>
      <c r="F1415" s="313" t="s">
        <v>11</v>
      </c>
      <c r="G1415" s="313"/>
      <c r="H1415" s="313"/>
      <c r="I1415" s="313"/>
      <c r="J1415" s="313"/>
      <c r="K1415" s="313"/>
      <c r="L1415" s="313"/>
      <c r="M1415" s="313"/>
      <c r="N1415" s="313"/>
      <c r="O1415" s="313"/>
      <c r="P1415" s="313"/>
      <c r="Q1415" s="313"/>
      <c r="R1415" s="313">
        <v>2.39</v>
      </c>
      <c r="S1415" s="313">
        <v>0</v>
      </c>
      <c r="T1415" s="313">
        <v>70.8</v>
      </c>
      <c r="U1415" s="313"/>
      <c r="V1415" s="313"/>
      <c r="W1415" s="313"/>
      <c r="X1415" s="313">
        <v>0</v>
      </c>
      <c r="Y1415" s="313">
        <v>500000000</v>
      </c>
      <c r="Z1415" s="313"/>
      <c r="AA1415" s="313" t="s">
        <v>1030</v>
      </c>
    </row>
    <row r="1416" spans="1:27" ht="15" customHeight="1">
      <c r="A1416" s="313" t="s">
        <v>310</v>
      </c>
      <c r="B1416" s="313" t="s">
        <v>285</v>
      </c>
      <c r="C1416" s="313" t="s">
        <v>7</v>
      </c>
      <c r="D1416" s="313" t="s">
        <v>417</v>
      </c>
      <c r="E1416" s="313" t="s">
        <v>13</v>
      </c>
      <c r="F1416" s="313" t="s">
        <v>11</v>
      </c>
      <c r="G1416" s="313"/>
      <c r="H1416" s="313"/>
      <c r="I1416" s="313"/>
      <c r="J1416" s="313"/>
      <c r="K1416" s="313"/>
      <c r="L1416" s="313"/>
      <c r="M1416" s="313"/>
      <c r="N1416" s="313"/>
      <c r="O1416" s="313"/>
      <c r="P1416" s="313"/>
      <c r="Q1416" s="313"/>
      <c r="R1416" s="313">
        <v>2.39</v>
      </c>
      <c r="S1416" s="313">
        <v>0</v>
      </c>
      <c r="T1416" s="313">
        <v>70.8</v>
      </c>
      <c r="U1416" s="313"/>
      <c r="V1416" s="313"/>
      <c r="W1416" s="313"/>
      <c r="X1416" s="313">
        <v>0</v>
      </c>
      <c r="Y1416" s="313">
        <v>500000000</v>
      </c>
      <c r="Z1416" s="313"/>
      <c r="AA1416" s="313" t="s">
        <v>1030</v>
      </c>
    </row>
    <row r="1417" spans="1:27" ht="15" customHeight="1">
      <c r="A1417" s="313" t="s">
        <v>310</v>
      </c>
      <c r="B1417" s="313" t="s">
        <v>298</v>
      </c>
      <c r="C1417" s="313" t="s">
        <v>7</v>
      </c>
      <c r="D1417" s="313" t="s">
        <v>417</v>
      </c>
      <c r="E1417" s="313" t="s">
        <v>13</v>
      </c>
      <c r="F1417" s="313" t="s">
        <v>11</v>
      </c>
      <c r="G1417" s="313"/>
      <c r="H1417" s="313"/>
      <c r="I1417" s="313"/>
      <c r="J1417" s="313"/>
      <c r="K1417" s="313"/>
      <c r="L1417" s="313"/>
      <c r="M1417" s="313"/>
      <c r="N1417" s="313"/>
      <c r="O1417" s="313"/>
      <c r="P1417" s="313"/>
      <c r="Q1417" s="313"/>
      <c r="R1417" s="313">
        <v>0.48</v>
      </c>
      <c r="S1417" s="313">
        <v>0</v>
      </c>
      <c r="T1417" s="313">
        <v>76.2</v>
      </c>
      <c r="U1417" s="313"/>
      <c r="V1417" s="313"/>
      <c r="W1417" s="313"/>
      <c r="X1417" s="313">
        <v>0</v>
      </c>
      <c r="Y1417" s="313">
        <v>500000000</v>
      </c>
      <c r="Z1417" s="313"/>
      <c r="AA1417" s="313" t="s">
        <v>1030</v>
      </c>
    </row>
    <row r="1418" spans="1:27" ht="15" customHeight="1">
      <c r="A1418" s="313" t="s">
        <v>310</v>
      </c>
      <c r="B1418" s="313" t="s">
        <v>299</v>
      </c>
      <c r="C1418" s="313" t="s">
        <v>7</v>
      </c>
      <c r="D1418" s="313" t="s">
        <v>417</v>
      </c>
      <c r="E1418" s="313" t="s">
        <v>13</v>
      </c>
      <c r="F1418" s="313" t="s">
        <v>11</v>
      </c>
      <c r="G1418" s="313"/>
      <c r="H1418" s="313"/>
      <c r="I1418" s="313"/>
      <c r="J1418" s="313"/>
      <c r="K1418" s="313"/>
      <c r="L1418" s="313"/>
      <c r="M1418" s="313"/>
      <c r="N1418" s="313"/>
      <c r="O1418" s="313"/>
      <c r="P1418" s="313"/>
      <c r="Q1418" s="313"/>
      <c r="R1418" s="313">
        <v>0.42</v>
      </c>
      <c r="S1418" s="313">
        <v>0</v>
      </c>
      <c r="T1418" s="313">
        <v>432</v>
      </c>
      <c r="U1418" s="313"/>
      <c r="V1418" s="313"/>
      <c r="W1418" s="313"/>
      <c r="X1418" s="313">
        <v>0</v>
      </c>
      <c r="Y1418" s="313">
        <v>500000000</v>
      </c>
      <c r="Z1418" s="313"/>
      <c r="AA1418" s="313" t="s">
        <v>1030</v>
      </c>
    </row>
    <row r="1419" spans="1:27" ht="15" customHeight="1">
      <c r="A1419" s="313" t="s">
        <v>311</v>
      </c>
      <c r="B1419" s="313" t="s">
        <v>297</v>
      </c>
      <c r="C1419" s="313" t="s">
        <v>7</v>
      </c>
      <c r="D1419" s="313" t="s">
        <v>417</v>
      </c>
      <c r="E1419" s="313" t="s">
        <v>13</v>
      </c>
      <c r="F1419" s="313" t="s">
        <v>11</v>
      </c>
      <c r="G1419" s="313"/>
      <c r="H1419" s="313" t="s">
        <v>1000</v>
      </c>
      <c r="I1419" s="313"/>
      <c r="J1419" s="313"/>
      <c r="K1419" s="313"/>
      <c r="L1419" s="313" t="s">
        <v>1000</v>
      </c>
      <c r="M1419" s="313"/>
      <c r="N1419" s="313"/>
      <c r="O1419" s="313"/>
      <c r="P1419" s="313"/>
      <c r="Q1419" s="313"/>
      <c r="R1419" s="313">
        <v>169</v>
      </c>
      <c r="S1419" s="313">
        <v>0</v>
      </c>
      <c r="T1419" s="313">
        <v>432</v>
      </c>
      <c r="U1419" s="313"/>
      <c r="V1419" s="313"/>
      <c r="W1419" s="313"/>
      <c r="X1419" s="313">
        <v>0</v>
      </c>
      <c r="Y1419" s="313">
        <v>500000000</v>
      </c>
      <c r="Z1419" s="313"/>
      <c r="AA1419" s="313" t="s">
        <v>1030</v>
      </c>
    </row>
    <row r="1420" spans="1:27" ht="15" customHeight="1">
      <c r="A1420" s="313" t="s">
        <v>311</v>
      </c>
      <c r="B1420" s="313" t="s">
        <v>293</v>
      </c>
      <c r="C1420" s="313" t="s">
        <v>7</v>
      </c>
      <c r="D1420" s="313" t="s">
        <v>417</v>
      </c>
      <c r="E1420" s="313" t="s">
        <v>13</v>
      </c>
      <c r="F1420" s="313" t="s">
        <v>11</v>
      </c>
      <c r="G1420" s="313"/>
      <c r="H1420" s="313"/>
      <c r="I1420" s="313"/>
      <c r="J1420" s="313"/>
      <c r="K1420" s="313"/>
      <c r="L1420" s="313"/>
      <c r="M1420" s="313"/>
      <c r="N1420" s="313"/>
      <c r="O1420" s="313"/>
      <c r="P1420" s="313"/>
      <c r="Q1420" s="313"/>
      <c r="R1420" s="313">
        <v>169</v>
      </c>
      <c r="S1420" s="313">
        <v>0</v>
      </c>
      <c r="T1420" s="313">
        <v>432</v>
      </c>
      <c r="U1420" s="313"/>
      <c r="V1420" s="313"/>
      <c r="W1420" s="313"/>
      <c r="X1420" s="313">
        <v>0</v>
      </c>
      <c r="Y1420" s="313">
        <v>500000000</v>
      </c>
      <c r="Z1420" s="313"/>
      <c r="AA1420" s="313" t="s">
        <v>1030</v>
      </c>
    </row>
    <row r="1421" spans="1:27" ht="15" customHeight="1">
      <c r="A1421" s="313" t="s">
        <v>311</v>
      </c>
      <c r="B1421" s="313" t="s">
        <v>258</v>
      </c>
      <c r="C1421" s="313" t="s">
        <v>7</v>
      </c>
      <c r="D1421" s="313" t="s">
        <v>417</v>
      </c>
      <c r="E1421" s="313" t="s">
        <v>13</v>
      </c>
      <c r="F1421" s="313" t="s">
        <v>11</v>
      </c>
      <c r="G1421" s="313"/>
      <c r="H1421" s="313"/>
      <c r="I1421" s="313"/>
      <c r="J1421" s="313"/>
      <c r="K1421" s="313"/>
      <c r="L1421" s="313"/>
      <c r="M1421" s="313"/>
      <c r="N1421" s="313"/>
      <c r="O1421" s="313"/>
      <c r="P1421" s="313"/>
      <c r="Q1421" s="313"/>
      <c r="R1421" s="313">
        <v>21.6</v>
      </c>
      <c r="S1421" s="313"/>
      <c r="T1421" s="313"/>
      <c r="U1421" s="313"/>
      <c r="V1421" s="313"/>
      <c r="W1421" s="313"/>
      <c r="X1421" s="313">
        <v>0</v>
      </c>
      <c r="Y1421" s="313">
        <v>500000000</v>
      </c>
      <c r="Z1421" s="313"/>
      <c r="AA1421" s="313" t="s">
        <v>1029</v>
      </c>
    </row>
    <row r="1422" spans="1:27" ht="15" customHeight="1">
      <c r="A1422" s="313" t="s">
        <v>311</v>
      </c>
      <c r="B1422" s="313" t="s">
        <v>254</v>
      </c>
      <c r="C1422" s="313" t="s">
        <v>7</v>
      </c>
      <c r="D1422" s="313" t="s">
        <v>417</v>
      </c>
      <c r="E1422" s="313" t="s">
        <v>13</v>
      </c>
      <c r="F1422" s="313" t="s">
        <v>11</v>
      </c>
      <c r="G1422" s="313"/>
      <c r="H1422" s="313"/>
      <c r="I1422" s="313"/>
      <c r="J1422" s="313"/>
      <c r="K1422" s="313"/>
      <c r="L1422" s="313"/>
      <c r="M1422" s="313"/>
      <c r="N1422" s="313"/>
      <c r="O1422" s="313"/>
      <c r="P1422" s="313"/>
      <c r="Q1422" s="313"/>
      <c r="R1422" s="313">
        <v>21.6</v>
      </c>
      <c r="S1422" s="313"/>
      <c r="T1422" s="313"/>
      <c r="U1422" s="313"/>
      <c r="V1422" s="313"/>
      <c r="W1422" s="313"/>
      <c r="X1422" s="313">
        <v>0</v>
      </c>
      <c r="Y1422" s="313">
        <v>500000000</v>
      </c>
      <c r="Z1422" s="313"/>
      <c r="AA1422" s="313" t="s">
        <v>1029</v>
      </c>
    </row>
    <row r="1423" spans="1:27" ht="15" customHeight="1">
      <c r="A1423" s="313" t="s">
        <v>311</v>
      </c>
      <c r="B1423" s="313" t="s">
        <v>277</v>
      </c>
      <c r="C1423" s="313" t="s">
        <v>7</v>
      </c>
      <c r="D1423" s="313" t="s">
        <v>417</v>
      </c>
      <c r="E1423" s="313" t="s">
        <v>13</v>
      </c>
      <c r="F1423" s="313" t="s">
        <v>11</v>
      </c>
      <c r="G1423" s="313"/>
      <c r="H1423" s="313"/>
      <c r="I1423" s="313"/>
      <c r="J1423" s="313"/>
      <c r="K1423" s="313"/>
      <c r="L1423" s="313"/>
      <c r="M1423" s="313"/>
      <c r="N1423" s="313"/>
      <c r="O1423" s="313"/>
      <c r="P1423" s="313"/>
      <c r="Q1423" s="313"/>
      <c r="R1423" s="313">
        <v>21.6</v>
      </c>
      <c r="S1423" s="313"/>
      <c r="T1423" s="313"/>
      <c r="U1423" s="313"/>
      <c r="V1423" s="313"/>
      <c r="W1423" s="313"/>
      <c r="X1423" s="313">
        <v>0</v>
      </c>
      <c r="Y1423" s="313">
        <v>500000000</v>
      </c>
      <c r="Z1423" s="313"/>
      <c r="AA1423" s="313" t="s">
        <v>1029</v>
      </c>
    </row>
    <row r="1424" spans="1:27" ht="15" customHeight="1">
      <c r="A1424" s="313" t="s">
        <v>311</v>
      </c>
      <c r="B1424" s="313" t="s">
        <v>280</v>
      </c>
      <c r="C1424" s="313" t="s">
        <v>7</v>
      </c>
      <c r="D1424" s="313" t="s">
        <v>417</v>
      </c>
      <c r="E1424" s="313" t="s">
        <v>13</v>
      </c>
      <c r="F1424" s="313" t="s">
        <v>11</v>
      </c>
      <c r="G1424" s="313"/>
      <c r="H1424" s="313"/>
      <c r="I1424" s="313"/>
      <c r="J1424" s="313"/>
      <c r="K1424" s="313"/>
      <c r="L1424" s="313"/>
      <c r="M1424" s="313"/>
      <c r="N1424" s="313"/>
      <c r="O1424" s="313"/>
      <c r="P1424" s="313"/>
      <c r="Q1424" s="313"/>
      <c r="R1424" s="313">
        <v>21.6</v>
      </c>
      <c r="S1424" s="313"/>
      <c r="T1424" s="313"/>
      <c r="U1424" s="313"/>
      <c r="V1424" s="313"/>
      <c r="W1424" s="313"/>
      <c r="X1424" s="313">
        <v>0</v>
      </c>
      <c r="Y1424" s="313">
        <v>500000000</v>
      </c>
      <c r="Z1424" s="313"/>
      <c r="AA1424" s="313" t="s">
        <v>1029</v>
      </c>
    </row>
    <row r="1425" spans="1:27" ht="15" customHeight="1">
      <c r="A1425" s="313" t="s">
        <v>311</v>
      </c>
      <c r="B1425" s="313" t="s">
        <v>281</v>
      </c>
      <c r="C1425" s="313" t="s">
        <v>7</v>
      </c>
      <c r="D1425" s="313" t="s">
        <v>417</v>
      </c>
      <c r="E1425" s="313" t="s">
        <v>13</v>
      </c>
      <c r="F1425" s="313" t="s">
        <v>11</v>
      </c>
      <c r="G1425" s="313"/>
      <c r="H1425" s="313"/>
      <c r="I1425" s="313"/>
      <c r="J1425" s="313"/>
      <c r="K1425" s="313"/>
      <c r="L1425" s="313"/>
      <c r="M1425" s="313"/>
      <c r="N1425" s="313"/>
      <c r="O1425" s="313"/>
      <c r="P1425" s="313"/>
      <c r="Q1425" s="313"/>
      <c r="R1425" s="313">
        <v>21.6</v>
      </c>
      <c r="S1425" s="313"/>
      <c r="T1425" s="313"/>
      <c r="U1425" s="313"/>
      <c r="V1425" s="313"/>
      <c r="W1425" s="313"/>
      <c r="X1425" s="313">
        <v>0</v>
      </c>
      <c r="Y1425" s="313">
        <v>500000000</v>
      </c>
      <c r="Z1425" s="313"/>
      <c r="AA1425" s="313" t="s">
        <v>1029</v>
      </c>
    </row>
    <row r="1426" spans="1:27" ht="15" customHeight="1">
      <c r="A1426" s="313" t="s">
        <v>311</v>
      </c>
      <c r="B1426" s="313" t="s">
        <v>282</v>
      </c>
      <c r="C1426" s="313" t="s">
        <v>7</v>
      </c>
      <c r="D1426" s="313" t="s">
        <v>417</v>
      </c>
      <c r="E1426" s="313" t="s">
        <v>13</v>
      </c>
      <c r="F1426" s="313" t="s">
        <v>11</v>
      </c>
      <c r="G1426" s="313"/>
      <c r="H1426" s="313"/>
      <c r="I1426" s="313"/>
      <c r="J1426" s="313"/>
      <c r="K1426" s="313"/>
      <c r="L1426" s="313"/>
      <c r="M1426" s="313"/>
      <c r="N1426" s="313"/>
      <c r="O1426" s="313"/>
      <c r="P1426" s="313"/>
      <c r="Q1426" s="313"/>
      <c r="R1426" s="313">
        <v>21.6</v>
      </c>
      <c r="S1426" s="313"/>
      <c r="T1426" s="313"/>
      <c r="U1426" s="313"/>
      <c r="V1426" s="313"/>
      <c r="W1426" s="313"/>
      <c r="X1426" s="313">
        <v>0</v>
      </c>
      <c r="Y1426" s="313">
        <v>500000000</v>
      </c>
      <c r="Z1426" s="313"/>
      <c r="AA1426" s="313" t="s">
        <v>1029</v>
      </c>
    </row>
    <row r="1427" spans="1:27" ht="15" customHeight="1">
      <c r="A1427" s="313" t="s">
        <v>311</v>
      </c>
      <c r="B1427" s="313" t="s">
        <v>283</v>
      </c>
      <c r="C1427" s="313" t="s">
        <v>7</v>
      </c>
      <c r="D1427" s="313" t="s">
        <v>417</v>
      </c>
      <c r="E1427" s="313" t="s">
        <v>13</v>
      </c>
      <c r="F1427" s="313" t="s">
        <v>11</v>
      </c>
      <c r="G1427" s="313"/>
      <c r="H1427" s="313"/>
      <c r="I1427" s="313"/>
      <c r="J1427" s="313"/>
      <c r="K1427" s="313"/>
      <c r="L1427" s="313"/>
      <c r="M1427" s="313"/>
      <c r="N1427" s="313"/>
      <c r="O1427" s="313"/>
      <c r="P1427" s="313"/>
      <c r="Q1427" s="313"/>
      <c r="R1427" s="313">
        <v>21.6</v>
      </c>
      <c r="S1427" s="313"/>
      <c r="T1427" s="313"/>
      <c r="U1427" s="313"/>
      <c r="V1427" s="313"/>
      <c r="W1427" s="313"/>
      <c r="X1427" s="313">
        <v>0</v>
      </c>
      <c r="Y1427" s="313">
        <v>500000000</v>
      </c>
      <c r="Z1427" s="313"/>
      <c r="AA1427" s="313" t="s">
        <v>1029</v>
      </c>
    </row>
    <row r="1428" spans="1:27" ht="15" customHeight="1">
      <c r="A1428" s="313" t="s">
        <v>311</v>
      </c>
      <c r="B1428" s="313" t="s">
        <v>290</v>
      </c>
      <c r="C1428" s="313" t="s">
        <v>7</v>
      </c>
      <c r="D1428" s="313" t="s">
        <v>417</v>
      </c>
      <c r="E1428" s="313" t="s">
        <v>13</v>
      </c>
      <c r="F1428" s="313" t="s">
        <v>11</v>
      </c>
      <c r="G1428" s="313"/>
      <c r="H1428" s="313"/>
      <c r="I1428" s="313"/>
      <c r="J1428" s="313"/>
      <c r="K1428" s="313"/>
      <c r="L1428" s="313"/>
      <c r="M1428" s="313"/>
      <c r="N1428" s="313"/>
      <c r="O1428" s="313"/>
      <c r="P1428" s="313"/>
      <c r="Q1428" s="313"/>
      <c r="R1428" s="313">
        <v>11.3</v>
      </c>
      <c r="S1428" s="313">
        <v>0</v>
      </c>
      <c r="T1428" s="313">
        <v>23.6</v>
      </c>
      <c r="U1428" s="313"/>
      <c r="V1428" s="313"/>
      <c r="W1428" s="313"/>
      <c r="X1428" s="313">
        <v>0</v>
      </c>
      <c r="Y1428" s="313">
        <v>500000000</v>
      </c>
      <c r="Z1428" s="313"/>
      <c r="AA1428" s="313" t="s">
        <v>1030</v>
      </c>
    </row>
    <row r="1429" spans="1:27" ht="15" customHeight="1">
      <c r="A1429" s="313" t="s">
        <v>311</v>
      </c>
      <c r="B1429" s="313" t="s">
        <v>291</v>
      </c>
      <c r="C1429" s="313" t="s">
        <v>7</v>
      </c>
      <c r="D1429" s="313" t="s">
        <v>417</v>
      </c>
      <c r="E1429" s="313" t="s">
        <v>13</v>
      </c>
      <c r="F1429" s="313" t="s">
        <v>11</v>
      </c>
      <c r="G1429" s="313"/>
      <c r="H1429" s="313"/>
      <c r="I1429" s="313"/>
      <c r="J1429" s="313"/>
      <c r="K1429" s="313"/>
      <c r="L1429" s="313"/>
      <c r="M1429" s="313"/>
      <c r="N1429" s="313"/>
      <c r="O1429" s="313"/>
      <c r="P1429" s="313"/>
      <c r="Q1429" s="313"/>
      <c r="R1429" s="313">
        <v>28.3</v>
      </c>
      <c r="S1429" s="313">
        <v>0</v>
      </c>
      <c r="T1429" s="313">
        <v>70.8</v>
      </c>
      <c r="U1429" s="313"/>
      <c r="V1429" s="313"/>
      <c r="W1429" s="313"/>
      <c r="X1429" s="313">
        <v>0</v>
      </c>
      <c r="Y1429" s="313">
        <v>500000000</v>
      </c>
      <c r="Z1429" s="313"/>
      <c r="AA1429" s="313" t="s">
        <v>1030</v>
      </c>
    </row>
    <row r="1430" spans="1:27" ht="15" customHeight="1">
      <c r="A1430" s="313" t="s">
        <v>311</v>
      </c>
      <c r="B1430" s="313" t="s">
        <v>292</v>
      </c>
      <c r="C1430" s="313" t="s">
        <v>7</v>
      </c>
      <c r="D1430" s="313" t="s">
        <v>417</v>
      </c>
      <c r="E1430" s="313" t="s">
        <v>13</v>
      </c>
      <c r="F1430" s="313" t="s">
        <v>11</v>
      </c>
      <c r="G1430" s="313"/>
      <c r="H1430" s="313"/>
      <c r="I1430" s="313"/>
      <c r="J1430" s="313"/>
      <c r="K1430" s="313"/>
      <c r="L1430" s="313"/>
      <c r="M1430" s="313"/>
      <c r="N1430" s="313"/>
      <c r="O1430" s="313"/>
      <c r="P1430" s="313"/>
      <c r="Q1430" s="313"/>
      <c r="R1430" s="313">
        <v>24.1</v>
      </c>
      <c r="S1430" s="313">
        <v>0</v>
      </c>
      <c r="T1430" s="313">
        <v>59</v>
      </c>
      <c r="U1430" s="313"/>
      <c r="V1430" s="313"/>
      <c r="W1430" s="313"/>
      <c r="X1430" s="313">
        <v>0</v>
      </c>
      <c r="Y1430" s="313">
        <v>500000000</v>
      </c>
      <c r="Z1430" s="313"/>
      <c r="AA1430" s="313" t="s">
        <v>1030</v>
      </c>
    </row>
    <row r="1431" spans="1:27" ht="15" customHeight="1">
      <c r="A1431" s="313" t="s">
        <v>311</v>
      </c>
      <c r="B1431" s="313" t="s">
        <v>289</v>
      </c>
      <c r="C1431" s="313" t="s">
        <v>7</v>
      </c>
      <c r="D1431" s="313" t="s">
        <v>417</v>
      </c>
      <c r="E1431" s="313" t="s">
        <v>13</v>
      </c>
      <c r="F1431" s="313" t="s">
        <v>11</v>
      </c>
      <c r="G1431" s="313"/>
      <c r="H1431" s="313"/>
      <c r="I1431" s="313"/>
      <c r="J1431" s="313"/>
      <c r="K1431" s="313"/>
      <c r="L1431" s="313"/>
      <c r="M1431" s="313"/>
      <c r="N1431" s="313"/>
      <c r="O1431" s="313"/>
      <c r="P1431" s="313"/>
      <c r="Q1431" s="313"/>
      <c r="R1431" s="313">
        <v>63.8</v>
      </c>
      <c r="S1431" s="313">
        <v>0</v>
      </c>
      <c r="T1431" s="313">
        <v>70.8</v>
      </c>
      <c r="U1431" s="313"/>
      <c r="V1431" s="313"/>
      <c r="W1431" s="313"/>
      <c r="X1431" s="313">
        <v>0</v>
      </c>
      <c r="Y1431" s="313">
        <v>500000000</v>
      </c>
      <c r="Z1431" s="313"/>
      <c r="AA1431" s="313" t="s">
        <v>1030</v>
      </c>
    </row>
    <row r="1432" spans="1:27" ht="15" customHeight="1">
      <c r="A1432" s="313" t="s">
        <v>311</v>
      </c>
      <c r="B1432" s="313" t="s">
        <v>285</v>
      </c>
      <c r="C1432" s="313" t="s">
        <v>7</v>
      </c>
      <c r="D1432" s="313" t="s">
        <v>417</v>
      </c>
      <c r="E1432" s="313" t="s">
        <v>13</v>
      </c>
      <c r="F1432" s="313" t="s">
        <v>11</v>
      </c>
      <c r="G1432" s="313"/>
      <c r="H1432" s="313"/>
      <c r="I1432" s="313"/>
      <c r="J1432" s="313"/>
      <c r="K1432" s="313"/>
      <c r="L1432" s="313"/>
      <c r="M1432" s="313"/>
      <c r="N1432" s="313"/>
      <c r="O1432" s="313"/>
      <c r="P1432" s="313"/>
      <c r="Q1432" s="313"/>
      <c r="R1432" s="313">
        <v>63.8</v>
      </c>
      <c r="S1432" s="313">
        <v>0</v>
      </c>
      <c r="T1432" s="313">
        <v>70.8</v>
      </c>
      <c r="U1432" s="313"/>
      <c r="V1432" s="313"/>
      <c r="W1432" s="313"/>
      <c r="X1432" s="313">
        <v>0</v>
      </c>
      <c r="Y1432" s="313">
        <v>500000000</v>
      </c>
      <c r="Z1432" s="313"/>
      <c r="AA1432" s="313" t="s">
        <v>1030</v>
      </c>
    </row>
    <row r="1433" spans="1:27" ht="15" customHeight="1">
      <c r="A1433" s="313" t="s">
        <v>311</v>
      </c>
      <c r="B1433" s="313" t="s">
        <v>298</v>
      </c>
      <c r="C1433" s="313" t="s">
        <v>7</v>
      </c>
      <c r="D1433" s="313" t="s">
        <v>417</v>
      </c>
      <c r="E1433" s="313" t="s">
        <v>13</v>
      </c>
      <c r="F1433" s="313" t="s">
        <v>11</v>
      </c>
      <c r="G1433" s="313"/>
      <c r="H1433" s="313"/>
      <c r="I1433" s="313"/>
      <c r="J1433" s="313"/>
      <c r="K1433" s="313"/>
      <c r="L1433" s="313"/>
      <c r="M1433" s="313"/>
      <c r="N1433" s="313"/>
      <c r="O1433" s="313"/>
      <c r="P1433" s="313"/>
      <c r="Q1433" s="313"/>
      <c r="R1433" s="313">
        <v>27.1</v>
      </c>
      <c r="S1433" s="313">
        <v>0</v>
      </c>
      <c r="T1433" s="313">
        <v>76.2</v>
      </c>
      <c r="U1433" s="313"/>
      <c r="V1433" s="313"/>
      <c r="W1433" s="313"/>
      <c r="X1433" s="313">
        <v>0</v>
      </c>
      <c r="Y1433" s="313">
        <v>500000000</v>
      </c>
      <c r="Z1433" s="313"/>
      <c r="AA1433" s="313" t="s">
        <v>1030</v>
      </c>
    </row>
    <row r="1434" spans="1:27" ht="15" customHeight="1">
      <c r="A1434" s="313" t="s">
        <v>311</v>
      </c>
      <c r="B1434" s="313" t="s">
        <v>299</v>
      </c>
      <c r="C1434" s="313" t="s">
        <v>7</v>
      </c>
      <c r="D1434" s="313" t="s">
        <v>417</v>
      </c>
      <c r="E1434" s="313" t="s">
        <v>13</v>
      </c>
      <c r="F1434" s="313" t="s">
        <v>11</v>
      </c>
      <c r="G1434" s="313"/>
      <c r="H1434" s="313"/>
      <c r="I1434" s="313"/>
      <c r="J1434" s="313"/>
      <c r="K1434" s="313"/>
      <c r="L1434" s="313"/>
      <c r="M1434" s="313"/>
      <c r="N1434" s="313"/>
      <c r="O1434" s="313"/>
      <c r="P1434" s="313"/>
      <c r="Q1434" s="313"/>
      <c r="R1434" s="313">
        <v>142</v>
      </c>
      <c r="S1434" s="313">
        <v>0</v>
      </c>
      <c r="T1434" s="313">
        <v>432</v>
      </c>
      <c r="U1434" s="313"/>
      <c r="V1434" s="313"/>
      <c r="W1434" s="313"/>
      <c r="X1434" s="313">
        <v>0</v>
      </c>
      <c r="Y1434" s="313">
        <v>500000000</v>
      </c>
      <c r="Z1434" s="313"/>
      <c r="AA1434" s="313" t="s">
        <v>1030</v>
      </c>
    </row>
    <row r="1435" spans="1:27" ht="15" customHeight="1">
      <c r="A1435" s="313" t="s">
        <v>330</v>
      </c>
      <c r="B1435" s="313" t="s">
        <v>234</v>
      </c>
      <c r="C1435" s="313" t="s">
        <v>7</v>
      </c>
      <c r="D1435" s="313" t="s">
        <v>417</v>
      </c>
      <c r="E1435" s="313" t="s">
        <v>13</v>
      </c>
      <c r="F1435" s="313" t="s">
        <v>11</v>
      </c>
      <c r="G1435" s="313"/>
      <c r="H1435" s="313"/>
      <c r="I1435" s="313"/>
      <c r="J1435" s="313"/>
      <c r="K1435" s="313"/>
      <c r="L1435" s="313" t="s">
        <v>1006</v>
      </c>
      <c r="M1435" s="313"/>
      <c r="N1435" s="313" t="s">
        <v>1007</v>
      </c>
      <c r="O1435" s="313" t="s">
        <v>341</v>
      </c>
      <c r="P1435" s="313" t="s">
        <v>1008</v>
      </c>
      <c r="Q1435" s="313" t="s">
        <v>1009</v>
      </c>
      <c r="R1435" s="313">
        <v>118</v>
      </c>
      <c r="S1435" s="313"/>
      <c r="T1435" s="313"/>
      <c r="U1435" s="313"/>
      <c r="V1435" s="313"/>
      <c r="W1435" s="313"/>
      <c r="X1435" s="313">
        <v>0</v>
      </c>
      <c r="Y1435" s="313">
        <v>500000000</v>
      </c>
      <c r="Z1435" s="313"/>
      <c r="AA1435" s="313" t="s">
        <v>1029</v>
      </c>
    </row>
    <row r="1436" spans="1:27" ht="15" customHeight="1">
      <c r="A1436" s="313" t="s">
        <v>330</v>
      </c>
      <c r="B1436" s="313" t="s">
        <v>233</v>
      </c>
      <c r="C1436" s="313" t="s">
        <v>7</v>
      </c>
      <c r="D1436" s="313" t="s">
        <v>417</v>
      </c>
      <c r="E1436" s="313" t="s">
        <v>13</v>
      </c>
      <c r="F1436" s="313" t="s">
        <v>11</v>
      </c>
      <c r="G1436" s="313"/>
      <c r="H1436" s="313"/>
      <c r="I1436" s="313"/>
      <c r="J1436" s="313"/>
      <c r="K1436" s="313"/>
      <c r="L1436" s="313"/>
      <c r="M1436" s="313"/>
      <c r="N1436" s="313"/>
      <c r="O1436" s="313"/>
      <c r="P1436" s="313"/>
      <c r="Q1436" s="313"/>
      <c r="R1436" s="313">
        <v>118</v>
      </c>
      <c r="S1436" s="313"/>
      <c r="T1436" s="313"/>
      <c r="U1436" s="313"/>
      <c r="V1436" s="313"/>
      <c r="W1436" s="313"/>
      <c r="X1436" s="313">
        <v>0</v>
      </c>
      <c r="Y1436" s="313">
        <v>500000000</v>
      </c>
      <c r="Z1436" s="313"/>
      <c r="AA1436" s="313" t="s">
        <v>1029</v>
      </c>
    </row>
    <row r="1437" spans="1:27" ht="15" customHeight="1">
      <c r="A1437" s="313" t="s">
        <v>330</v>
      </c>
      <c r="B1437" s="313" t="s">
        <v>223</v>
      </c>
      <c r="C1437" s="313" t="s">
        <v>7</v>
      </c>
      <c r="D1437" s="313" t="s">
        <v>417</v>
      </c>
      <c r="E1437" s="313" t="s">
        <v>13</v>
      </c>
      <c r="F1437" s="313" t="s">
        <v>11</v>
      </c>
      <c r="G1437" s="313"/>
      <c r="H1437" s="313"/>
      <c r="I1437" s="313"/>
      <c r="J1437" s="313"/>
      <c r="K1437" s="313"/>
      <c r="L1437" s="313"/>
      <c r="M1437" s="313"/>
      <c r="N1437" s="313"/>
      <c r="O1437" s="313"/>
      <c r="P1437" s="313"/>
      <c r="Q1437" s="313"/>
      <c r="R1437" s="313">
        <v>118</v>
      </c>
      <c r="S1437" s="313"/>
      <c r="T1437" s="313"/>
      <c r="U1437" s="313"/>
      <c r="V1437" s="313"/>
      <c r="W1437" s="313"/>
      <c r="X1437" s="313">
        <v>0</v>
      </c>
      <c r="Y1437" s="313">
        <v>500000000</v>
      </c>
      <c r="Z1437" s="313"/>
      <c r="AA1437" s="313" t="s">
        <v>1029</v>
      </c>
    </row>
    <row r="1438" spans="1:27" ht="15" customHeight="1">
      <c r="A1438" s="313" t="s">
        <v>330</v>
      </c>
      <c r="B1438" s="313" t="s">
        <v>236</v>
      </c>
      <c r="C1438" s="313" t="s">
        <v>7</v>
      </c>
      <c r="D1438" s="313" t="s">
        <v>417</v>
      </c>
      <c r="E1438" s="313" t="s">
        <v>13</v>
      </c>
      <c r="F1438" s="313" t="s">
        <v>11</v>
      </c>
      <c r="G1438" s="313"/>
      <c r="H1438" s="313"/>
      <c r="I1438" s="313"/>
      <c r="J1438" s="313"/>
      <c r="K1438" s="313"/>
      <c r="L1438" s="313"/>
      <c r="M1438" s="313"/>
      <c r="N1438" s="313"/>
      <c r="O1438" s="313"/>
      <c r="P1438" s="313"/>
      <c r="Q1438" s="313"/>
      <c r="R1438" s="313">
        <v>118</v>
      </c>
      <c r="S1438" s="313"/>
      <c r="T1438" s="313"/>
      <c r="U1438" s="313"/>
      <c r="V1438" s="313"/>
      <c r="W1438" s="313"/>
      <c r="X1438" s="313">
        <v>0</v>
      </c>
      <c r="Y1438" s="313">
        <v>500000000</v>
      </c>
      <c r="Z1438" s="313"/>
      <c r="AA1438" s="313" t="s">
        <v>1029</v>
      </c>
    </row>
    <row r="1439" spans="1:27" ht="15" customHeight="1">
      <c r="A1439" s="313" t="s">
        <v>331</v>
      </c>
      <c r="B1439" s="313" t="s">
        <v>230</v>
      </c>
      <c r="C1439" s="313" t="s">
        <v>7</v>
      </c>
      <c r="D1439" s="313" t="s">
        <v>417</v>
      </c>
      <c r="E1439" s="313" t="s">
        <v>13</v>
      </c>
      <c r="F1439" s="313" t="s">
        <v>11</v>
      </c>
      <c r="G1439" s="313" t="s">
        <v>417</v>
      </c>
      <c r="H1439" s="313" t="s">
        <v>440</v>
      </c>
      <c r="I1439" s="313" t="s">
        <v>232</v>
      </c>
      <c r="J1439" s="313"/>
      <c r="K1439" s="313" t="s">
        <v>339</v>
      </c>
      <c r="L1439" s="313" t="s">
        <v>398</v>
      </c>
      <c r="M1439" s="313" t="s">
        <v>41</v>
      </c>
      <c r="N1439" s="313"/>
      <c r="O1439" s="313" t="s">
        <v>341</v>
      </c>
      <c r="P1439" s="313" t="s">
        <v>342</v>
      </c>
      <c r="Q1439" s="313" t="s">
        <v>343</v>
      </c>
      <c r="R1439" s="313">
        <v>38.799999999999997</v>
      </c>
      <c r="S1439" s="313"/>
      <c r="T1439" s="313"/>
      <c r="U1439" s="313">
        <v>38.78</v>
      </c>
      <c r="V1439" s="313">
        <v>1.94</v>
      </c>
      <c r="W1439" s="313">
        <v>0.1</v>
      </c>
      <c r="X1439" s="313">
        <v>0</v>
      </c>
      <c r="Y1439" s="313">
        <v>500000000</v>
      </c>
      <c r="Z1439" s="313">
        <v>0</v>
      </c>
      <c r="AA1439" s="313" t="s">
        <v>1031</v>
      </c>
    </row>
    <row r="1440" spans="1:27" ht="15" customHeight="1">
      <c r="A1440" s="313" t="s">
        <v>331</v>
      </c>
      <c r="B1440" s="313" t="s">
        <v>236</v>
      </c>
      <c r="C1440" s="313" t="s">
        <v>7</v>
      </c>
      <c r="D1440" s="313" t="s">
        <v>417</v>
      </c>
      <c r="E1440" s="313" t="s">
        <v>13</v>
      </c>
      <c r="F1440" s="313" t="s">
        <v>11</v>
      </c>
      <c r="G1440" s="313" t="s">
        <v>417</v>
      </c>
      <c r="H1440" s="313" t="s">
        <v>441</v>
      </c>
      <c r="I1440" s="313" t="s">
        <v>232</v>
      </c>
      <c r="J1440" s="313"/>
      <c r="K1440" s="313" t="s">
        <v>339</v>
      </c>
      <c r="L1440" s="313" t="s">
        <v>400</v>
      </c>
      <c r="M1440" s="313" t="s">
        <v>41</v>
      </c>
      <c r="N1440" s="313"/>
      <c r="O1440" s="313" t="s">
        <v>341</v>
      </c>
      <c r="P1440" s="313" t="s">
        <v>342</v>
      </c>
      <c r="Q1440" s="313" t="s">
        <v>343</v>
      </c>
      <c r="R1440" s="313">
        <v>4.51</v>
      </c>
      <c r="S1440" s="313"/>
      <c r="T1440" s="313"/>
      <c r="U1440" s="313">
        <v>4.51</v>
      </c>
      <c r="V1440" s="313">
        <v>0.23</v>
      </c>
      <c r="W1440" s="313">
        <v>0.1</v>
      </c>
      <c r="X1440" s="313">
        <v>0</v>
      </c>
      <c r="Y1440" s="313">
        <v>500000000</v>
      </c>
      <c r="Z1440" s="313">
        <v>0</v>
      </c>
      <c r="AA1440" s="313" t="s">
        <v>1031</v>
      </c>
    </row>
    <row r="1441" spans="1:27" ht="15" customHeight="1">
      <c r="A1441" s="313" t="s">
        <v>331</v>
      </c>
      <c r="B1441" s="313" t="s">
        <v>240</v>
      </c>
      <c r="C1441" s="313" t="s">
        <v>7</v>
      </c>
      <c r="D1441" s="313" t="s">
        <v>417</v>
      </c>
      <c r="E1441" s="313" t="s">
        <v>13</v>
      </c>
      <c r="F1441" s="313" t="s">
        <v>11</v>
      </c>
      <c r="G1441" s="313" t="s">
        <v>417</v>
      </c>
      <c r="H1441" s="313" t="s">
        <v>442</v>
      </c>
      <c r="I1441" s="313" t="s">
        <v>232</v>
      </c>
      <c r="J1441" s="313"/>
      <c r="K1441" s="313" t="s">
        <v>339</v>
      </c>
      <c r="L1441" s="313" t="s">
        <v>402</v>
      </c>
      <c r="M1441" s="313" t="s">
        <v>41</v>
      </c>
      <c r="N1441" s="313"/>
      <c r="O1441" s="313" t="s">
        <v>341</v>
      </c>
      <c r="P1441" s="313" t="s">
        <v>342</v>
      </c>
      <c r="Q1441" s="313" t="s">
        <v>343</v>
      </c>
      <c r="R1441" s="313">
        <v>24.7</v>
      </c>
      <c r="S1441" s="313"/>
      <c r="T1441" s="313"/>
      <c r="U1441" s="313">
        <v>24.68</v>
      </c>
      <c r="V1441" s="313">
        <v>1.23</v>
      </c>
      <c r="W1441" s="313">
        <v>0.1</v>
      </c>
      <c r="X1441" s="313">
        <v>0</v>
      </c>
      <c r="Y1441" s="313">
        <v>500000000</v>
      </c>
      <c r="Z1441" s="313">
        <v>0</v>
      </c>
      <c r="AA1441" s="313" t="s">
        <v>1031</v>
      </c>
    </row>
    <row r="1442" spans="1:27" ht="15" customHeight="1">
      <c r="A1442" s="313" t="s">
        <v>331</v>
      </c>
      <c r="B1442" s="313" t="s">
        <v>243</v>
      </c>
      <c r="C1442" s="313" t="s">
        <v>7</v>
      </c>
      <c r="D1442" s="313" t="s">
        <v>417</v>
      </c>
      <c r="E1442" s="313" t="s">
        <v>13</v>
      </c>
      <c r="F1442" s="313" t="s">
        <v>11</v>
      </c>
      <c r="G1442" s="313" t="s">
        <v>417</v>
      </c>
      <c r="H1442" s="313" t="s">
        <v>443</v>
      </c>
      <c r="I1442" s="313" t="s">
        <v>232</v>
      </c>
      <c r="J1442" s="313"/>
      <c r="K1442" s="313" t="s">
        <v>339</v>
      </c>
      <c r="L1442" s="313" t="s">
        <v>404</v>
      </c>
      <c r="M1442" s="313" t="s">
        <v>41</v>
      </c>
      <c r="N1442" s="313"/>
      <c r="O1442" s="313" t="s">
        <v>341</v>
      </c>
      <c r="P1442" s="313" t="s">
        <v>342</v>
      </c>
      <c r="Q1442" s="313" t="s">
        <v>343</v>
      </c>
      <c r="R1442" s="313">
        <v>302</v>
      </c>
      <c r="S1442" s="313"/>
      <c r="T1442" s="313"/>
      <c r="U1442" s="313">
        <v>302.29000000000002</v>
      </c>
      <c r="V1442" s="313">
        <v>15.11</v>
      </c>
      <c r="W1442" s="313">
        <v>0.1</v>
      </c>
      <c r="X1442" s="313">
        <v>0</v>
      </c>
      <c r="Y1442" s="313">
        <v>500000000</v>
      </c>
      <c r="Z1442" s="313">
        <v>0</v>
      </c>
      <c r="AA1442" s="313" t="s">
        <v>1031</v>
      </c>
    </row>
    <row r="1443" spans="1:27" ht="15" customHeight="1">
      <c r="A1443" s="313" t="s">
        <v>331</v>
      </c>
      <c r="B1443" s="313" t="s">
        <v>263</v>
      </c>
      <c r="C1443" s="313" t="s">
        <v>7</v>
      </c>
      <c r="D1443" s="313" t="s">
        <v>417</v>
      </c>
      <c r="E1443" s="313" t="s">
        <v>13</v>
      </c>
      <c r="F1443" s="313" t="s">
        <v>11</v>
      </c>
      <c r="G1443" s="313"/>
      <c r="H1443" s="313"/>
      <c r="I1443" s="313"/>
      <c r="J1443" s="313"/>
      <c r="K1443" s="313"/>
      <c r="L1443" s="313"/>
      <c r="M1443" s="313"/>
      <c r="N1443" s="313"/>
      <c r="O1443" s="313"/>
      <c r="P1443" s="313"/>
      <c r="Q1443" s="313"/>
      <c r="R1443" s="313">
        <v>258</v>
      </c>
      <c r="S1443" s="313">
        <v>0</v>
      </c>
      <c r="T1443" s="313">
        <v>568</v>
      </c>
      <c r="U1443" s="313"/>
      <c r="V1443" s="313"/>
      <c r="W1443" s="313"/>
      <c r="X1443" s="313">
        <v>0</v>
      </c>
      <c r="Y1443" s="313">
        <v>500000000</v>
      </c>
      <c r="Z1443" s="313"/>
      <c r="AA1443" s="313" t="s">
        <v>1030</v>
      </c>
    </row>
    <row r="1444" spans="1:27" ht="15" customHeight="1">
      <c r="A1444" s="313" t="s">
        <v>331</v>
      </c>
      <c r="B1444" s="313" t="s">
        <v>272</v>
      </c>
      <c r="C1444" s="313" t="s">
        <v>7</v>
      </c>
      <c r="D1444" s="313" t="s">
        <v>417</v>
      </c>
      <c r="E1444" s="313" t="s">
        <v>13</v>
      </c>
      <c r="F1444" s="313" t="s">
        <v>11</v>
      </c>
      <c r="G1444" s="313"/>
      <c r="H1444" s="313"/>
      <c r="I1444" s="313"/>
      <c r="J1444" s="313"/>
      <c r="K1444" s="313"/>
      <c r="L1444" s="313"/>
      <c r="M1444" s="313"/>
      <c r="N1444" s="313"/>
      <c r="O1444" s="313"/>
      <c r="P1444" s="313"/>
      <c r="Q1444" s="313"/>
      <c r="R1444" s="313">
        <v>12</v>
      </c>
      <c r="S1444" s="313">
        <v>0</v>
      </c>
      <c r="T1444" s="313">
        <v>35.9</v>
      </c>
      <c r="U1444" s="313"/>
      <c r="V1444" s="313"/>
      <c r="W1444" s="313"/>
      <c r="X1444" s="313">
        <v>0</v>
      </c>
      <c r="Y1444" s="313">
        <v>500000000</v>
      </c>
      <c r="Z1444" s="313"/>
      <c r="AA1444" s="313" t="s">
        <v>1030</v>
      </c>
    </row>
    <row r="1445" spans="1:27" ht="15" customHeight="1">
      <c r="A1445" s="313" t="s">
        <v>331</v>
      </c>
      <c r="B1445" s="313" t="s">
        <v>256</v>
      </c>
      <c r="C1445" s="313" t="s">
        <v>7</v>
      </c>
      <c r="D1445" s="313" t="s">
        <v>417</v>
      </c>
      <c r="E1445" s="313" t="s">
        <v>13</v>
      </c>
      <c r="F1445" s="313" t="s">
        <v>11</v>
      </c>
      <c r="G1445" s="313" t="s">
        <v>417</v>
      </c>
      <c r="H1445" s="313" t="s">
        <v>444</v>
      </c>
      <c r="I1445" s="313" t="s">
        <v>232</v>
      </c>
      <c r="J1445" s="313"/>
      <c r="K1445" s="313" t="s">
        <v>339</v>
      </c>
      <c r="L1445" s="313" t="s">
        <v>406</v>
      </c>
      <c r="M1445" s="313" t="s">
        <v>41</v>
      </c>
      <c r="N1445" s="313"/>
      <c r="O1445" s="313" t="s">
        <v>341</v>
      </c>
      <c r="P1445" s="313" t="s">
        <v>342</v>
      </c>
      <c r="Q1445" s="313" t="s">
        <v>343</v>
      </c>
      <c r="R1445" s="313">
        <v>24.6</v>
      </c>
      <c r="S1445" s="313"/>
      <c r="T1445" s="313"/>
      <c r="U1445" s="313">
        <v>24.56</v>
      </c>
      <c r="V1445" s="313">
        <v>1.23</v>
      </c>
      <c r="W1445" s="313">
        <v>0.1</v>
      </c>
      <c r="X1445" s="313">
        <v>0</v>
      </c>
      <c r="Y1445" s="313">
        <v>500000000</v>
      </c>
      <c r="Z1445" s="313">
        <v>0</v>
      </c>
      <c r="AA1445" s="313" t="s">
        <v>1031</v>
      </c>
    </row>
    <row r="1446" spans="1:27" ht="15" customHeight="1">
      <c r="A1446" s="313" t="s">
        <v>331</v>
      </c>
      <c r="B1446" s="313" t="s">
        <v>268</v>
      </c>
      <c r="C1446" s="313" t="s">
        <v>7</v>
      </c>
      <c r="D1446" s="313" t="s">
        <v>417</v>
      </c>
      <c r="E1446" s="313" t="s">
        <v>13</v>
      </c>
      <c r="F1446" s="313" t="s">
        <v>11</v>
      </c>
      <c r="G1446" s="313"/>
      <c r="H1446" s="313"/>
      <c r="I1446" s="313"/>
      <c r="J1446" s="313"/>
      <c r="K1446" s="313"/>
      <c r="L1446" s="313"/>
      <c r="M1446" s="313"/>
      <c r="N1446" s="313"/>
      <c r="O1446" s="313"/>
      <c r="P1446" s="313"/>
      <c r="Q1446" s="313"/>
      <c r="R1446" s="313">
        <v>155</v>
      </c>
      <c r="S1446" s="313">
        <v>0</v>
      </c>
      <c r="T1446" s="313">
        <v>568</v>
      </c>
      <c r="U1446" s="313"/>
      <c r="V1446" s="313"/>
      <c r="W1446" s="313"/>
      <c r="X1446" s="313">
        <v>0</v>
      </c>
      <c r="Y1446" s="313">
        <v>500000000</v>
      </c>
      <c r="Z1446" s="313"/>
      <c r="AA1446" s="313" t="s">
        <v>1030</v>
      </c>
    </row>
    <row r="1447" spans="1:27" ht="15" customHeight="1">
      <c r="A1447" s="313" t="s">
        <v>331</v>
      </c>
      <c r="B1447" s="313" t="s">
        <v>276</v>
      </c>
      <c r="C1447" s="313" t="s">
        <v>7</v>
      </c>
      <c r="D1447" s="313" t="s">
        <v>417</v>
      </c>
      <c r="E1447" s="313" t="s">
        <v>13</v>
      </c>
      <c r="F1447" s="313" t="s">
        <v>11</v>
      </c>
      <c r="G1447" s="313"/>
      <c r="H1447" s="313"/>
      <c r="I1447" s="313"/>
      <c r="J1447" s="313"/>
      <c r="K1447" s="313"/>
      <c r="L1447" s="313"/>
      <c r="M1447" s="313"/>
      <c r="N1447" s="313"/>
      <c r="O1447" s="313"/>
      <c r="P1447" s="313"/>
      <c r="Q1447" s="313"/>
      <c r="R1447" s="313">
        <v>12</v>
      </c>
      <c r="S1447" s="313">
        <v>0</v>
      </c>
      <c r="T1447" s="313">
        <v>35.9</v>
      </c>
      <c r="U1447" s="313"/>
      <c r="V1447" s="313"/>
      <c r="W1447" s="313"/>
      <c r="X1447" s="313">
        <v>0</v>
      </c>
      <c r="Y1447" s="313">
        <v>500000000</v>
      </c>
      <c r="Z1447" s="313"/>
      <c r="AA1447" s="313" t="s">
        <v>1030</v>
      </c>
    </row>
    <row r="1448" spans="1:27" ht="15" customHeight="1">
      <c r="A1448" s="313" t="s">
        <v>331</v>
      </c>
      <c r="B1448" s="313" t="s">
        <v>267</v>
      </c>
      <c r="C1448" s="313" t="s">
        <v>7</v>
      </c>
      <c r="D1448" s="313" t="s">
        <v>417</v>
      </c>
      <c r="E1448" s="313" t="s">
        <v>13</v>
      </c>
      <c r="F1448" s="313" t="s">
        <v>11</v>
      </c>
      <c r="G1448" s="313"/>
      <c r="H1448" s="313"/>
      <c r="I1448" s="313"/>
      <c r="J1448" s="313"/>
      <c r="K1448" s="313"/>
      <c r="L1448" s="313"/>
      <c r="M1448" s="313"/>
      <c r="N1448" s="313"/>
      <c r="O1448" s="313"/>
      <c r="P1448" s="313"/>
      <c r="Q1448" s="313"/>
      <c r="R1448" s="313">
        <v>155</v>
      </c>
      <c r="S1448" s="313">
        <v>0</v>
      </c>
      <c r="T1448" s="313">
        <v>568</v>
      </c>
      <c r="U1448" s="313"/>
      <c r="V1448" s="313"/>
      <c r="W1448" s="313"/>
      <c r="X1448" s="313">
        <v>0</v>
      </c>
      <c r="Y1448" s="313">
        <v>500000000</v>
      </c>
      <c r="Z1448" s="313"/>
      <c r="AA1448" s="313" t="s">
        <v>1030</v>
      </c>
    </row>
    <row r="1449" spans="1:27" ht="15" customHeight="1">
      <c r="A1449" s="313" t="s">
        <v>331</v>
      </c>
      <c r="B1449" s="313" t="s">
        <v>274</v>
      </c>
      <c r="C1449" s="313" t="s">
        <v>7</v>
      </c>
      <c r="D1449" s="313" t="s">
        <v>417</v>
      </c>
      <c r="E1449" s="313" t="s">
        <v>13</v>
      </c>
      <c r="F1449" s="313" t="s">
        <v>11</v>
      </c>
      <c r="G1449" s="313"/>
      <c r="H1449" s="313"/>
      <c r="I1449" s="313"/>
      <c r="J1449" s="313"/>
      <c r="K1449" s="313"/>
      <c r="L1449" s="313"/>
      <c r="M1449" s="313"/>
      <c r="N1449" s="313"/>
      <c r="O1449" s="313"/>
      <c r="P1449" s="313"/>
      <c r="Q1449" s="313"/>
      <c r="R1449" s="313">
        <v>12</v>
      </c>
      <c r="S1449" s="313">
        <v>0</v>
      </c>
      <c r="T1449" s="313">
        <v>35.9</v>
      </c>
      <c r="U1449" s="313"/>
      <c r="V1449" s="313"/>
      <c r="W1449" s="313"/>
      <c r="X1449" s="313">
        <v>0</v>
      </c>
      <c r="Y1449" s="313">
        <v>500000000</v>
      </c>
      <c r="Z1449" s="313"/>
      <c r="AA1449" s="313" t="s">
        <v>1030</v>
      </c>
    </row>
    <row r="1450" spans="1:27" ht="15" customHeight="1">
      <c r="A1450" s="313" t="s">
        <v>331</v>
      </c>
      <c r="B1450" s="313" t="s">
        <v>279</v>
      </c>
      <c r="C1450" s="313" t="s">
        <v>7</v>
      </c>
      <c r="D1450" s="313" t="s">
        <v>417</v>
      </c>
      <c r="E1450" s="313" t="s">
        <v>13</v>
      </c>
      <c r="F1450" s="313" t="s">
        <v>11</v>
      </c>
      <c r="G1450" s="313"/>
      <c r="H1450" s="313"/>
      <c r="I1450" s="313"/>
      <c r="J1450" s="313"/>
      <c r="K1450" s="313"/>
      <c r="L1450" s="313"/>
      <c r="M1450" s="313"/>
      <c r="N1450" s="313"/>
      <c r="O1450" s="313"/>
      <c r="P1450" s="313"/>
      <c r="Q1450" s="313"/>
      <c r="R1450" s="313">
        <v>61.4</v>
      </c>
      <c r="S1450" s="313"/>
      <c r="T1450" s="313"/>
      <c r="U1450" s="313"/>
      <c r="V1450" s="313"/>
      <c r="W1450" s="313"/>
      <c r="X1450" s="313">
        <v>0</v>
      </c>
      <c r="Y1450" s="313">
        <v>500000000</v>
      </c>
      <c r="Z1450" s="313"/>
      <c r="AA1450" s="313" t="s">
        <v>1029</v>
      </c>
    </row>
    <row r="1451" spans="1:27" ht="15" customHeight="1">
      <c r="A1451" s="313" t="s">
        <v>331</v>
      </c>
      <c r="B1451" s="313" t="s">
        <v>281</v>
      </c>
      <c r="C1451" s="313" t="s">
        <v>7</v>
      </c>
      <c r="D1451" s="313" t="s">
        <v>417</v>
      </c>
      <c r="E1451" s="313" t="s">
        <v>13</v>
      </c>
      <c r="F1451" s="313" t="s">
        <v>11</v>
      </c>
      <c r="G1451" s="313"/>
      <c r="H1451" s="313"/>
      <c r="I1451" s="313"/>
      <c r="J1451" s="313"/>
      <c r="K1451" s="313"/>
      <c r="L1451" s="313"/>
      <c r="M1451" s="313"/>
      <c r="N1451" s="313"/>
      <c r="O1451" s="313"/>
      <c r="P1451" s="313"/>
      <c r="Q1451" s="313"/>
      <c r="R1451" s="313">
        <v>52</v>
      </c>
      <c r="S1451" s="313"/>
      <c r="T1451" s="313"/>
      <c r="U1451" s="313"/>
      <c r="V1451" s="313"/>
      <c r="W1451" s="313"/>
      <c r="X1451" s="313">
        <v>0</v>
      </c>
      <c r="Y1451" s="313">
        <v>500000000</v>
      </c>
      <c r="Z1451" s="313"/>
      <c r="AA1451" s="313" t="s">
        <v>1029</v>
      </c>
    </row>
    <row r="1452" spans="1:27" ht="15" customHeight="1">
      <c r="A1452" s="313" t="s">
        <v>331</v>
      </c>
      <c r="B1452" s="313" t="s">
        <v>244</v>
      </c>
      <c r="C1452" s="313" t="s">
        <v>7</v>
      </c>
      <c r="D1452" s="313" t="s">
        <v>417</v>
      </c>
      <c r="E1452" s="313" t="s">
        <v>13</v>
      </c>
      <c r="F1452" s="313" t="s">
        <v>11</v>
      </c>
      <c r="G1452" s="313"/>
      <c r="H1452" s="313" t="s">
        <v>407</v>
      </c>
      <c r="I1452" s="313"/>
      <c r="J1452" s="313" t="s">
        <v>355</v>
      </c>
      <c r="K1452" s="313"/>
      <c r="L1452" s="313" t="s">
        <v>408</v>
      </c>
      <c r="M1452" s="313"/>
      <c r="N1452" s="313"/>
      <c r="O1452" s="313" t="s">
        <v>357</v>
      </c>
      <c r="P1452" s="313" t="s">
        <v>342</v>
      </c>
      <c r="Q1452" s="313" t="s">
        <v>343</v>
      </c>
      <c r="R1452" s="313">
        <v>0</v>
      </c>
      <c r="S1452" s="313"/>
      <c r="T1452" s="313"/>
      <c r="U1452" s="313">
        <v>0</v>
      </c>
      <c r="V1452" s="313">
        <v>0</v>
      </c>
      <c r="W1452" s="313"/>
      <c r="X1452" s="313">
        <v>0</v>
      </c>
      <c r="Y1452" s="313">
        <v>500000000</v>
      </c>
      <c r="Z1452" s="313">
        <v>0</v>
      </c>
      <c r="AA1452" s="313" t="s">
        <v>1031</v>
      </c>
    </row>
    <row r="1453" spans="1:27" ht="15" customHeight="1">
      <c r="A1453" s="313" t="s">
        <v>331</v>
      </c>
      <c r="B1453" s="313" t="s">
        <v>226</v>
      </c>
      <c r="C1453" s="313" t="s">
        <v>7</v>
      </c>
      <c r="D1453" s="313" t="s">
        <v>417</v>
      </c>
      <c r="E1453" s="313" t="s">
        <v>13</v>
      </c>
      <c r="F1453" s="313" t="s">
        <v>11</v>
      </c>
      <c r="G1453" s="313"/>
      <c r="H1453" s="313"/>
      <c r="I1453" s="313" t="s">
        <v>232</v>
      </c>
      <c r="J1453" s="313"/>
      <c r="K1453" s="313" t="s">
        <v>339</v>
      </c>
      <c r="L1453" s="313"/>
      <c r="M1453" s="313" t="s">
        <v>41</v>
      </c>
      <c r="N1453" s="313"/>
      <c r="O1453" s="313" t="s">
        <v>341</v>
      </c>
      <c r="P1453" s="313" t="s">
        <v>342</v>
      </c>
      <c r="Q1453" s="313" t="s">
        <v>343</v>
      </c>
      <c r="R1453" s="313">
        <v>38.799999999999997</v>
      </c>
      <c r="S1453" s="313"/>
      <c r="T1453" s="313"/>
      <c r="U1453" s="313"/>
      <c r="V1453" s="313"/>
      <c r="W1453" s="313"/>
      <c r="X1453" s="313">
        <v>0</v>
      </c>
      <c r="Y1453" s="313">
        <v>500000000</v>
      </c>
      <c r="Z1453" s="313"/>
      <c r="AA1453" s="313" t="s">
        <v>1029</v>
      </c>
    </row>
    <row r="1454" spans="1:27" ht="15" customHeight="1">
      <c r="A1454" s="313" t="s">
        <v>331</v>
      </c>
      <c r="B1454" s="313" t="s">
        <v>223</v>
      </c>
      <c r="C1454" s="313" t="s">
        <v>7</v>
      </c>
      <c r="D1454" s="313" t="s">
        <v>417</v>
      </c>
      <c r="E1454" s="313" t="s">
        <v>13</v>
      </c>
      <c r="F1454" s="313" t="s">
        <v>11</v>
      </c>
      <c r="G1454" s="313"/>
      <c r="H1454" s="313"/>
      <c r="I1454" s="313"/>
      <c r="J1454" s="313"/>
      <c r="K1454" s="313"/>
      <c r="L1454" s="313"/>
      <c r="M1454" s="313"/>
      <c r="N1454" s="313"/>
      <c r="O1454" s="313"/>
      <c r="P1454" s="313"/>
      <c r="Q1454" s="313"/>
      <c r="R1454" s="313">
        <v>370</v>
      </c>
      <c r="S1454" s="313"/>
      <c r="T1454" s="313"/>
      <c r="U1454" s="313"/>
      <c r="V1454" s="313"/>
      <c r="W1454" s="313"/>
      <c r="X1454" s="313">
        <v>0</v>
      </c>
      <c r="Y1454" s="313">
        <v>500000000</v>
      </c>
      <c r="Z1454" s="313"/>
      <c r="AA1454" s="313" t="s">
        <v>1029</v>
      </c>
    </row>
    <row r="1455" spans="1:27" ht="15" customHeight="1">
      <c r="A1455" s="313" t="s">
        <v>331</v>
      </c>
      <c r="B1455" s="313" t="s">
        <v>234</v>
      </c>
      <c r="C1455" s="313" t="s">
        <v>7</v>
      </c>
      <c r="D1455" s="313" t="s">
        <v>417</v>
      </c>
      <c r="E1455" s="313" t="s">
        <v>13</v>
      </c>
      <c r="F1455" s="313" t="s">
        <v>11</v>
      </c>
      <c r="G1455" s="313" t="s">
        <v>417</v>
      </c>
      <c r="H1455" s="313" t="s">
        <v>441</v>
      </c>
      <c r="I1455" s="313" t="s">
        <v>232</v>
      </c>
      <c r="J1455" s="313" t="s">
        <v>709</v>
      </c>
      <c r="K1455" s="313" t="s">
        <v>339</v>
      </c>
      <c r="L1455" s="313" t="s">
        <v>400</v>
      </c>
      <c r="M1455" s="313" t="s">
        <v>41</v>
      </c>
      <c r="N1455" s="313"/>
      <c r="O1455" s="313" t="s">
        <v>341</v>
      </c>
      <c r="P1455" s="313" t="s">
        <v>342</v>
      </c>
      <c r="Q1455" s="313" t="s">
        <v>343</v>
      </c>
      <c r="R1455" s="313">
        <v>4.51</v>
      </c>
      <c r="S1455" s="313"/>
      <c r="T1455" s="313"/>
      <c r="U1455" s="313"/>
      <c r="V1455" s="313"/>
      <c r="W1455" s="313"/>
      <c r="X1455" s="313">
        <v>0</v>
      </c>
      <c r="Y1455" s="313">
        <v>500000000</v>
      </c>
      <c r="Z1455" s="313"/>
      <c r="AA1455" s="313" t="s">
        <v>1029</v>
      </c>
    </row>
    <row r="1456" spans="1:27" ht="15" customHeight="1">
      <c r="A1456" s="313" t="s">
        <v>331</v>
      </c>
      <c r="B1456" s="313" t="s">
        <v>233</v>
      </c>
      <c r="C1456" s="313" t="s">
        <v>7</v>
      </c>
      <c r="D1456" s="313" t="s">
        <v>417</v>
      </c>
      <c r="E1456" s="313" t="s">
        <v>13</v>
      </c>
      <c r="F1456" s="313" t="s">
        <v>11</v>
      </c>
      <c r="G1456" s="313"/>
      <c r="H1456" s="313"/>
      <c r="I1456" s="313"/>
      <c r="J1456" s="313"/>
      <c r="K1456" s="313"/>
      <c r="L1456" s="313"/>
      <c r="M1456" s="313"/>
      <c r="N1456" s="313"/>
      <c r="O1456" s="313"/>
      <c r="P1456" s="313"/>
      <c r="Q1456" s="313"/>
      <c r="R1456" s="313">
        <v>331</v>
      </c>
      <c r="S1456" s="313"/>
      <c r="T1456" s="313"/>
      <c r="U1456" s="313"/>
      <c r="V1456" s="313"/>
      <c r="W1456" s="313"/>
      <c r="X1456" s="313">
        <v>0</v>
      </c>
      <c r="Y1456" s="313">
        <v>500000000</v>
      </c>
      <c r="Z1456" s="313"/>
      <c r="AA1456" s="313" t="s">
        <v>1029</v>
      </c>
    </row>
    <row r="1457" spans="1:27" ht="15" customHeight="1">
      <c r="A1457" s="313" t="s">
        <v>331</v>
      </c>
      <c r="B1457" s="313" t="s">
        <v>239</v>
      </c>
      <c r="C1457" s="313" t="s">
        <v>7</v>
      </c>
      <c r="D1457" s="313" t="s">
        <v>417</v>
      </c>
      <c r="E1457" s="313" t="s">
        <v>13</v>
      </c>
      <c r="F1457" s="313" t="s">
        <v>11</v>
      </c>
      <c r="G1457" s="313"/>
      <c r="H1457" s="313"/>
      <c r="I1457" s="313"/>
      <c r="J1457" s="313"/>
      <c r="K1457" s="313"/>
      <c r="L1457" s="313"/>
      <c r="M1457" s="313"/>
      <c r="N1457" s="313"/>
      <c r="O1457" s="313"/>
      <c r="P1457" s="313"/>
      <c r="Q1457" s="313"/>
      <c r="R1457" s="313">
        <v>24.7</v>
      </c>
      <c r="S1457" s="313"/>
      <c r="T1457" s="313"/>
      <c r="U1457" s="313"/>
      <c r="V1457" s="313"/>
      <c r="W1457" s="313"/>
      <c r="X1457" s="313">
        <v>0</v>
      </c>
      <c r="Y1457" s="313">
        <v>500000000</v>
      </c>
      <c r="Z1457" s="313"/>
      <c r="AA1457" s="313" t="s">
        <v>1029</v>
      </c>
    </row>
    <row r="1458" spans="1:27" ht="15" customHeight="1">
      <c r="A1458" s="313" t="s">
        <v>331</v>
      </c>
      <c r="B1458" s="313" t="s">
        <v>238</v>
      </c>
      <c r="C1458" s="313" t="s">
        <v>7</v>
      </c>
      <c r="D1458" s="313" t="s">
        <v>417</v>
      </c>
      <c r="E1458" s="313" t="s">
        <v>13</v>
      </c>
      <c r="F1458" s="313" t="s">
        <v>11</v>
      </c>
      <c r="G1458" s="313" t="s">
        <v>417</v>
      </c>
      <c r="H1458" s="313" t="s">
        <v>1010</v>
      </c>
      <c r="I1458" s="313" t="s">
        <v>232</v>
      </c>
      <c r="J1458" s="313" t="s">
        <v>709</v>
      </c>
      <c r="K1458" s="313" t="s">
        <v>339</v>
      </c>
      <c r="L1458" s="313" t="s">
        <v>1002</v>
      </c>
      <c r="M1458" s="313" t="s">
        <v>41</v>
      </c>
      <c r="N1458" s="313"/>
      <c r="O1458" s="313" t="s">
        <v>341</v>
      </c>
      <c r="P1458" s="313" t="s">
        <v>342</v>
      </c>
      <c r="Q1458" s="313" t="s">
        <v>343</v>
      </c>
      <c r="R1458" s="313">
        <v>327</v>
      </c>
      <c r="S1458" s="313"/>
      <c r="T1458" s="313"/>
      <c r="U1458" s="313"/>
      <c r="V1458" s="313"/>
      <c r="W1458" s="313"/>
      <c r="X1458" s="313">
        <v>0</v>
      </c>
      <c r="Y1458" s="313">
        <v>500000000</v>
      </c>
      <c r="Z1458" s="313"/>
      <c r="AA1458" s="313" t="s">
        <v>1029</v>
      </c>
    </row>
    <row r="1459" spans="1:27" ht="15" customHeight="1">
      <c r="A1459" s="313" t="s">
        <v>331</v>
      </c>
      <c r="B1459" s="313" t="s">
        <v>242</v>
      </c>
      <c r="C1459" s="313" t="s">
        <v>7</v>
      </c>
      <c r="D1459" s="313" t="s">
        <v>417</v>
      </c>
      <c r="E1459" s="313" t="s">
        <v>13</v>
      </c>
      <c r="F1459" s="313" t="s">
        <v>11</v>
      </c>
      <c r="G1459" s="313"/>
      <c r="H1459" s="313"/>
      <c r="I1459" s="313"/>
      <c r="J1459" s="313"/>
      <c r="K1459" s="313"/>
      <c r="L1459" s="313"/>
      <c r="M1459" s="313"/>
      <c r="N1459" s="313"/>
      <c r="O1459" s="313"/>
      <c r="P1459" s="313"/>
      <c r="Q1459" s="313"/>
      <c r="R1459" s="313">
        <v>302</v>
      </c>
      <c r="S1459" s="313"/>
      <c r="T1459" s="313"/>
      <c r="U1459" s="313"/>
      <c r="V1459" s="313"/>
      <c r="W1459" s="313"/>
      <c r="X1459" s="313">
        <v>0</v>
      </c>
      <c r="Y1459" s="313">
        <v>500000000</v>
      </c>
      <c r="Z1459" s="313"/>
      <c r="AA1459" s="313" t="s">
        <v>1029</v>
      </c>
    </row>
    <row r="1460" spans="1:27" ht="15" customHeight="1">
      <c r="A1460" s="313" t="s">
        <v>331</v>
      </c>
      <c r="B1460" s="313" t="s">
        <v>254</v>
      </c>
      <c r="C1460" s="313" t="s">
        <v>7</v>
      </c>
      <c r="D1460" s="313" t="s">
        <v>417</v>
      </c>
      <c r="E1460" s="313" t="s">
        <v>13</v>
      </c>
      <c r="F1460" s="313" t="s">
        <v>11</v>
      </c>
      <c r="G1460" s="313"/>
      <c r="H1460" s="313"/>
      <c r="I1460" s="313"/>
      <c r="J1460" s="313"/>
      <c r="K1460" s="313"/>
      <c r="L1460" s="313"/>
      <c r="M1460" s="313"/>
      <c r="N1460" s="313"/>
      <c r="O1460" s="313"/>
      <c r="P1460" s="313"/>
      <c r="Q1460" s="313"/>
      <c r="R1460" s="313">
        <v>741</v>
      </c>
      <c r="S1460" s="313"/>
      <c r="T1460" s="313"/>
      <c r="U1460" s="313"/>
      <c r="V1460" s="313"/>
      <c r="W1460" s="313"/>
      <c r="X1460" s="313">
        <v>0</v>
      </c>
      <c r="Y1460" s="313">
        <v>500000000</v>
      </c>
      <c r="Z1460" s="313"/>
      <c r="AA1460" s="313" t="s">
        <v>1029</v>
      </c>
    </row>
    <row r="1461" spans="1:27" ht="15" customHeight="1">
      <c r="A1461" s="313" t="s">
        <v>331</v>
      </c>
      <c r="B1461" s="313" t="s">
        <v>261</v>
      </c>
      <c r="C1461" s="313" t="s">
        <v>7</v>
      </c>
      <c r="D1461" s="313" t="s">
        <v>417</v>
      </c>
      <c r="E1461" s="313" t="s">
        <v>13</v>
      </c>
      <c r="F1461" s="313" t="s">
        <v>11</v>
      </c>
      <c r="G1461" s="313"/>
      <c r="H1461" s="313"/>
      <c r="I1461" s="313"/>
      <c r="J1461" s="313"/>
      <c r="K1461" s="313"/>
      <c r="L1461" s="313"/>
      <c r="M1461" s="313"/>
      <c r="N1461" s="313"/>
      <c r="O1461" s="313"/>
      <c r="P1461" s="313"/>
      <c r="Q1461" s="313"/>
      <c r="R1461" s="313">
        <v>258</v>
      </c>
      <c r="S1461" s="313">
        <v>0</v>
      </c>
      <c r="T1461" s="313">
        <v>568</v>
      </c>
      <c r="U1461" s="313"/>
      <c r="V1461" s="313"/>
      <c r="W1461" s="313"/>
      <c r="X1461" s="313">
        <v>0</v>
      </c>
      <c r="Y1461" s="313">
        <v>500000000</v>
      </c>
      <c r="Z1461" s="313"/>
      <c r="AA1461" s="313" t="s">
        <v>1030</v>
      </c>
    </row>
    <row r="1462" spans="1:27" ht="15" customHeight="1">
      <c r="A1462" s="313" t="s">
        <v>331</v>
      </c>
      <c r="B1462" s="313" t="s">
        <v>260</v>
      </c>
      <c r="C1462" s="313" t="s">
        <v>7</v>
      </c>
      <c r="D1462" s="313" t="s">
        <v>417</v>
      </c>
      <c r="E1462" s="313" t="s">
        <v>13</v>
      </c>
      <c r="F1462" s="313" t="s">
        <v>11</v>
      </c>
      <c r="G1462" s="313"/>
      <c r="H1462" s="313"/>
      <c r="I1462" s="313"/>
      <c r="J1462" s="313"/>
      <c r="K1462" s="313"/>
      <c r="L1462" s="313"/>
      <c r="M1462" s="313"/>
      <c r="N1462" s="313"/>
      <c r="O1462" s="313"/>
      <c r="P1462" s="313"/>
      <c r="Q1462" s="313"/>
      <c r="R1462" s="313">
        <v>258</v>
      </c>
      <c r="S1462" s="313">
        <v>0</v>
      </c>
      <c r="T1462" s="313">
        <v>568</v>
      </c>
      <c r="U1462" s="313"/>
      <c r="V1462" s="313"/>
      <c r="W1462" s="313"/>
      <c r="X1462" s="313">
        <v>0</v>
      </c>
      <c r="Y1462" s="313">
        <v>500000000</v>
      </c>
      <c r="Z1462" s="313"/>
      <c r="AA1462" s="313" t="s">
        <v>1030</v>
      </c>
    </row>
    <row r="1463" spans="1:27" ht="15" customHeight="1">
      <c r="A1463" s="313" t="s">
        <v>331</v>
      </c>
      <c r="B1463" s="313" t="s">
        <v>259</v>
      </c>
      <c r="C1463" s="313" t="s">
        <v>7</v>
      </c>
      <c r="D1463" s="313" t="s">
        <v>417</v>
      </c>
      <c r="E1463" s="313" t="s">
        <v>13</v>
      </c>
      <c r="F1463" s="313" t="s">
        <v>11</v>
      </c>
      <c r="G1463" s="313" t="s">
        <v>417</v>
      </c>
      <c r="H1463" s="313" t="s">
        <v>445</v>
      </c>
      <c r="I1463" s="313" t="s">
        <v>251</v>
      </c>
      <c r="J1463" s="313"/>
      <c r="K1463" s="313" t="s">
        <v>339</v>
      </c>
      <c r="L1463" s="313" t="s">
        <v>410</v>
      </c>
      <c r="M1463" s="313" t="s">
        <v>48</v>
      </c>
      <c r="N1463" s="313"/>
      <c r="O1463" s="313" t="s">
        <v>341</v>
      </c>
      <c r="P1463" s="313" t="s">
        <v>342</v>
      </c>
      <c r="Q1463" s="313" t="s">
        <v>343</v>
      </c>
      <c r="R1463" s="313">
        <v>568</v>
      </c>
      <c r="S1463" s="313"/>
      <c r="T1463" s="313"/>
      <c r="U1463" s="313">
        <v>567.5</v>
      </c>
      <c r="V1463" s="313">
        <v>28.38</v>
      </c>
      <c r="W1463" s="313">
        <v>0.1</v>
      </c>
      <c r="X1463" s="313">
        <v>0</v>
      </c>
      <c r="Y1463" s="313">
        <v>500000000</v>
      </c>
      <c r="Z1463" s="313">
        <v>0</v>
      </c>
      <c r="AA1463" s="313" t="s">
        <v>1031</v>
      </c>
    </row>
    <row r="1464" spans="1:27" ht="15" customHeight="1">
      <c r="A1464" s="313" t="s">
        <v>331</v>
      </c>
      <c r="B1464" s="313" t="s">
        <v>266</v>
      </c>
      <c r="C1464" s="313" t="s">
        <v>7</v>
      </c>
      <c r="D1464" s="313" t="s">
        <v>417</v>
      </c>
      <c r="E1464" s="313" t="s">
        <v>13</v>
      </c>
      <c r="F1464" s="313" t="s">
        <v>11</v>
      </c>
      <c r="G1464" s="313"/>
      <c r="H1464" s="313"/>
      <c r="I1464" s="313"/>
      <c r="J1464" s="313"/>
      <c r="K1464" s="313"/>
      <c r="L1464" s="313"/>
      <c r="M1464" s="313"/>
      <c r="N1464" s="313"/>
      <c r="O1464" s="313"/>
      <c r="P1464" s="313"/>
      <c r="Q1464" s="313"/>
      <c r="R1464" s="313">
        <v>310</v>
      </c>
      <c r="S1464" s="313">
        <v>0</v>
      </c>
      <c r="T1464" s="313">
        <v>568</v>
      </c>
      <c r="U1464" s="313"/>
      <c r="V1464" s="313"/>
      <c r="W1464" s="313"/>
      <c r="X1464" s="313">
        <v>0</v>
      </c>
      <c r="Y1464" s="313">
        <v>500000000</v>
      </c>
      <c r="Z1464" s="313"/>
      <c r="AA1464" s="313" t="s">
        <v>1030</v>
      </c>
    </row>
    <row r="1465" spans="1:27" ht="15" customHeight="1">
      <c r="A1465" s="313" t="s">
        <v>331</v>
      </c>
      <c r="B1465" s="313" t="s">
        <v>265</v>
      </c>
      <c r="C1465" s="313" t="s">
        <v>7</v>
      </c>
      <c r="D1465" s="313" t="s">
        <v>417</v>
      </c>
      <c r="E1465" s="313" t="s">
        <v>13</v>
      </c>
      <c r="F1465" s="313" t="s">
        <v>11</v>
      </c>
      <c r="G1465" s="313"/>
      <c r="H1465" s="313"/>
      <c r="I1465" s="313"/>
      <c r="J1465" s="313"/>
      <c r="K1465" s="313"/>
      <c r="L1465" s="313"/>
      <c r="M1465" s="313"/>
      <c r="N1465" s="313"/>
      <c r="O1465" s="313"/>
      <c r="P1465" s="313"/>
      <c r="Q1465" s="313"/>
      <c r="R1465" s="313">
        <v>310</v>
      </c>
      <c r="S1465" s="313">
        <v>0</v>
      </c>
      <c r="T1465" s="313">
        <v>568</v>
      </c>
      <c r="U1465" s="313"/>
      <c r="V1465" s="313"/>
      <c r="W1465" s="313"/>
      <c r="X1465" s="313">
        <v>0</v>
      </c>
      <c r="Y1465" s="313">
        <v>500000000</v>
      </c>
      <c r="Z1465" s="313"/>
      <c r="AA1465" s="313" t="s">
        <v>1030</v>
      </c>
    </row>
    <row r="1466" spans="1:27" ht="15" customHeight="1">
      <c r="A1466" s="313" t="s">
        <v>331</v>
      </c>
      <c r="B1466" s="313" t="s">
        <v>258</v>
      </c>
      <c r="C1466" s="313" t="s">
        <v>7</v>
      </c>
      <c r="D1466" s="313" t="s">
        <v>417</v>
      </c>
      <c r="E1466" s="313" t="s">
        <v>13</v>
      </c>
      <c r="F1466" s="313" t="s">
        <v>11</v>
      </c>
      <c r="G1466" s="313"/>
      <c r="H1466" s="313"/>
      <c r="I1466" s="313"/>
      <c r="J1466" s="313"/>
      <c r="K1466" s="313"/>
      <c r="L1466" s="313"/>
      <c r="M1466" s="313"/>
      <c r="N1466" s="313"/>
      <c r="O1466" s="313"/>
      <c r="P1466" s="313"/>
      <c r="Q1466" s="313"/>
      <c r="R1466" s="313">
        <v>717</v>
      </c>
      <c r="S1466" s="313"/>
      <c r="T1466" s="313"/>
      <c r="U1466" s="313"/>
      <c r="V1466" s="313"/>
      <c r="W1466" s="313"/>
      <c r="X1466" s="313">
        <v>0</v>
      </c>
      <c r="Y1466" s="313">
        <v>500000000</v>
      </c>
      <c r="Z1466" s="313"/>
      <c r="AA1466" s="313" t="s">
        <v>1029</v>
      </c>
    </row>
    <row r="1467" spans="1:27" ht="15" customHeight="1">
      <c r="A1467" s="313" t="s">
        <v>331</v>
      </c>
      <c r="B1467" s="313" t="s">
        <v>271</v>
      </c>
      <c r="C1467" s="313" t="s">
        <v>7</v>
      </c>
      <c r="D1467" s="313" t="s">
        <v>417</v>
      </c>
      <c r="E1467" s="313" t="s">
        <v>13</v>
      </c>
      <c r="F1467" s="313" t="s">
        <v>11</v>
      </c>
      <c r="G1467" s="313"/>
      <c r="H1467" s="313"/>
      <c r="I1467" s="313"/>
      <c r="J1467" s="313"/>
      <c r="K1467" s="313"/>
      <c r="L1467" s="313"/>
      <c r="M1467" s="313"/>
      <c r="N1467" s="313"/>
      <c r="O1467" s="313"/>
      <c r="P1467" s="313"/>
      <c r="Q1467" s="313"/>
      <c r="R1467" s="313">
        <v>12</v>
      </c>
      <c r="S1467" s="313">
        <v>0</v>
      </c>
      <c r="T1467" s="313">
        <v>35.9</v>
      </c>
      <c r="U1467" s="313"/>
      <c r="V1467" s="313"/>
      <c r="W1467" s="313"/>
      <c r="X1467" s="313">
        <v>0</v>
      </c>
      <c r="Y1467" s="313">
        <v>500000000</v>
      </c>
      <c r="Z1467" s="313"/>
      <c r="AA1467" s="313" t="s">
        <v>1030</v>
      </c>
    </row>
    <row r="1468" spans="1:27" ht="15" customHeight="1">
      <c r="A1468" s="313" t="s">
        <v>331</v>
      </c>
      <c r="B1468" s="313" t="s">
        <v>270</v>
      </c>
      <c r="C1468" s="313" t="s">
        <v>7</v>
      </c>
      <c r="D1468" s="313" t="s">
        <v>417</v>
      </c>
      <c r="E1468" s="313" t="s">
        <v>13</v>
      </c>
      <c r="F1468" s="313" t="s">
        <v>11</v>
      </c>
      <c r="G1468" s="313"/>
      <c r="H1468" s="313"/>
      <c r="I1468" s="313"/>
      <c r="J1468" s="313"/>
      <c r="K1468" s="313"/>
      <c r="L1468" s="313"/>
      <c r="M1468" s="313"/>
      <c r="N1468" s="313"/>
      <c r="O1468" s="313"/>
      <c r="P1468" s="313"/>
      <c r="Q1468" s="313"/>
      <c r="R1468" s="313">
        <v>35.9</v>
      </c>
      <c r="S1468" s="313"/>
      <c r="T1468" s="313"/>
      <c r="U1468" s="313"/>
      <c r="V1468" s="313"/>
      <c r="W1468" s="313"/>
      <c r="X1468" s="313">
        <v>0</v>
      </c>
      <c r="Y1468" s="313">
        <v>500000000</v>
      </c>
      <c r="Z1468" s="313"/>
      <c r="AA1468" s="313" t="s">
        <v>1029</v>
      </c>
    </row>
    <row r="1469" spans="1:27" ht="15" customHeight="1">
      <c r="A1469" s="313" t="s">
        <v>331</v>
      </c>
      <c r="B1469" s="313" t="s">
        <v>273</v>
      </c>
      <c r="C1469" s="313" t="s">
        <v>7</v>
      </c>
      <c r="D1469" s="313" t="s">
        <v>417</v>
      </c>
      <c r="E1469" s="313" t="s">
        <v>13</v>
      </c>
      <c r="F1469" s="313" t="s">
        <v>11</v>
      </c>
      <c r="G1469" s="313"/>
      <c r="H1469" s="313"/>
      <c r="I1469" s="313"/>
      <c r="J1469" s="313"/>
      <c r="K1469" s="313"/>
      <c r="L1469" s="313"/>
      <c r="M1469" s="313"/>
      <c r="N1469" s="313"/>
      <c r="O1469" s="313"/>
      <c r="P1469" s="313"/>
      <c r="Q1469" s="313"/>
      <c r="R1469" s="313">
        <v>12</v>
      </c>
      <c r="S1469" s="313">
        <v>0</v>
      </c>
      <c r="T1469" s="313">
        <v>35.9</v>
      </c>
      <c r="U1469" s="313"/>
      <c r="V1469" s="313"/>
      <c r="W1469" s="313"/>
      <c r="X1469" s="313">
        <v>0</v>
      </c>
      <c r="Y1469" s="313">
        <v>500000000</v>
      </c>
      <c r="Z1469" s="313"/>
      <c r="AA1469" s="313" t="s">
        <v>1030</v>
      </c>
    </row>
    <row r="1470" spans="1:27" ht="15" customHeight="1">
      <c r="A1470" s="313" t="s">
        <v>331</v>
      </c>
      <c r="B1470" s="313" t="s">
        <v>275</v>
      </c>
      <c r="C1470" s="313" t="s">
        <v>7</v>
      </c>
      <c r="D1470" s="313" t="s">
        <v>417</v>
      </c>
      <c r="E1470" s="313" t="s">
        <v>13</v>
      </c>
      <c r="F1470" s="313" t="s">
        <v>11</v>
      </c>
      <c r="G1470" s="313"/>
      <c r="H1470" s="313"/>
      <c r="I1470" s="313"/>
      <c r="J1470" s="313"/>
      <c r="K1470" s="313"/>
      <c r="L1470" s="313"/>
      <c r="M1470" s="313"/>
      <c r="N1470" s="313"/>
      <c r="O1470" s="313"/>
      <c r="P1470" s="313"/>
      <c r="Q1470" s="313"/>
      <c r="R1470" s="313">
        <v>12</v>
      </c>
      <c r="S1470" s="313">
        <v>0</v>
      </c>
      <c r="T1470" s="313">
        <v>35.9</v>
      </c>
      <c r="U1470" s="313"/>
      <c r="V1470" s="313"/>
      <c r="W1470" s="313"/>
      <c r="X1470" s="313">
        <v>0</v>
      </c>
      <c r="Y1470" s="313">
        <v>500000000</v>
      </c>
      <c r="Z1470" s="313"/>
      <c r="AA1470" s="313" t="s">
        <v>1030</v>
      </c>
    </row>
    <row r="1471" spans="1:27" ht="15" customHeight="1">
      <c r="A1471" s="313" t="s">
        <v>331</v>
      </c>
      <c r="B1471" s="313" t="s">
        <v>269</v>
      </c>
      <c r="C1471" s="313" t="s">
        <v>7</v>
      </c>
      <c r="D1471" s="313" t="s">
        <v>417</v>
      </c>
      <c r="E1471" s="313" t="s">
        <v>13</v>
      </c>
      <c r="F1471" s="313" t="s">
        <v>11</v>
      </c>
      <c r="G1471" s="313" t="s">
        <v>417</v>
      </c>
      <c r="H1471" s="313" t="s">
        <v>446</v>
      </c>
      <c r="I1471" s="313" t="s">
        <v>251</v>
      </c>
      <c r="J1471" s="313"/>
      <c r="K1471" s="313" t="s">
        <v>339</v>
      </c>
      <c r="L1471" s="313" t="s">
        <v>412</v>
      </c>
      <c r="M1471" s="313" t="s">
        <v>48</v>
      </c>
      <c r="N1471" s="313"/>
      <c r="O1471" s="313" t="s">
        <v>341</v>
      </c>
      <c r="P1471" s="313" t="s">
        <v>342</v>
      </c>
      <c r="Q1471" s="313" t="s">
        <v>343</v>
      </c>
      <c r="R1471" s="313">
        <v>35.9</v>
      </c>
      <c r="S1471" s="313"/>
      <c r="T1471" s="313"/>
      <c r="U1471" s="313">
        <v>35.9</v>
      </c>
      <c r="V1471" s="313">
        <v>1.8</v>
      </c>
      <c r="W1471" s="313">
        <v>0.1</v>
      </c>
      <c r="X1471" s="313">
        <v>0</v>
      </c>
      <c r="Y1471" s="313">
        <v>500000000</v>
      </c>
      <c r="Z1471" s="313">
        <v>0</v>
      </c>
      <c r="AA1471" s="313" t="s">
        <v>1031</v>
      </c>
    </row>
    <row r="1472" spans="1:27" ht="15" customHeight="1">
      <c r="A1472" s="313" t="s">
        <v>331</v>
      </c>
      <c r="B1472" s="313" t="s">
        <v>278</v>
      </c>
      <c r="C1472" s="313" t="s">
        <v>7</v>
      </c>
      <c r="D1472" s="313" t="s">
        <v>417</v>
      </c>
      <c r="E1472" s="313" t="s">
        <v>13</v>
      </c>
      <c r="F1472" s="313" t="s">
        <v>11</v>
      </c>
      <c r="G1472" s="313" t="s">
        <v>417</v>
      </c>
      <c r="H1472" s="313" t="s">
        <v>447</v>
      </c>
      <c r="I1472" s="313" t="s">
        <v>251</v>
      </c>
      <c r="J1472" s="313"/>
      <c r="K1472" s="313" t="s">
        <v>339</v>
      </c>
      <c r="L1472" s="313" t="s">
        <v>414</v>
      </c>
      <c r="M1472" s="313" t="s">
        <v>48</v>
      </c>
      <c r="N1472" s="313"/>
      <c r="O1472" s="313" t="s">
        <v>341</v>
      </c>
      <c r="P1472" s="313" t="s">
        <v>342</v>
      </c>
      <c r="Q1472" s="313" t="s">
        <v>343</v>
      </c>
      <c r="R1472" s="313">
        <v>61.4</v>
      </c>
      <c r="S1472" s="313"/>
      <c r="T1472" s="313"/>
      <c r="U1472" s="313">
        <v>61.4</v>
      </c>
      <c r="V1472" s="313">
        <v>3.07</v>
      </c>
      <c r="W1472" s="313">
        <v>0.1</v>
      </c>
      <c r="X1472" s="313">
        <v>0</v>
      </c>
      <c r="Y1472" s="313">
        <v>500000000</v>
      </c>
      <c r="Z1472" s="313">
        <v>0</v>
      </c>
      <c r="AA1472" s="313" t="s">
        <v>1031</v>
      </c>
    </row>
    <row r="1473" spans="1:27" ht="15" customHeight="1">
      <c r="A1473" s="313" t="s">
        <v>331</v>
      </c>
      <c r="B1473" s="313" t="s">
        <v>277</v>
      </c>
      <c r="C1473" s="313" t="s">
        <v>7</v>
      </c>
      <c r="D1473" s="313" t="s">
        <v>417</v>
      </c>
      <c r="E1473" s="313" t="s">
        <v>13</v>
      </c>
      <c r="F1473" s="313" t="s">
        <v>11</v>
      </c>
      <c r="G1473" s="313"/>
      <c r="H1473" s="313"/>
      <c r="I1473" s="313"/>
      <c r="J1473" s="313"/>
      <c r="K1473" s="313"/>
      <c r="L1473" s="313"/>
      <c r="M1473" s="313"/>
      <c r="N1473" s="313"/>
      <c r="O1473" s="313"/>
      <c r="P1473" s="313"/>
      <c r="Q1473" s="313"/>
      <c r="R1473" s="313">
        <v>113</v>
      </c>
      <c r="S1473" s="313"/>
      <c r="T1473" s="313"/>
      <c r="U1473" s="313"/>
      <c r="V1473" s="313"/>
      <c r="W1473" s="313"/>
      <c r="X1473" s="313">
        <v>0</v>
      </c>
      <c r="Y1473" s="313">
        <v>500000000</v>
      </c>
      <c r="Z1473" s="313"/>
      <c r="AA1473" s="313" t="s">
        <v>1029</v>
      </c>
    </row>
    <row r="1474" spans="1:27" ht="15" customHeight="1">
      <c r="A1474" s="313" t="s">
        <v>331</v>
      </c>
      <c r="B1474" s="313" t="s">
        <v>280</v>
      </c>
      <c r="C1474" s="313" t="s">
        <v>7</v>
      </c>
      <c r="D1474" s="313" t="s">
        <v>417</v>
      </c>
      <c r="E1474" s="313" t="s">
        <v>13</v>
      </c>
      <c r="F1474" s="313" t="s">
        <v>11</v>
      </c>
      <c r="G1474" s="313"/>
      <c r="H1474" s="313"/>
      <c r="I1474" s="313"/>
      <c r="J1474" s="313"/>
      <c r="K1474" s="313"/>
      <c r="L1474" s="313"/>
      <c r="M1474" s="313"/>
      <c r="N1474" s="313"/>
      <c r="O1474" s="313"/>
      <c r="P1474" s="313"/>
      <c r="Q1474" s="313"/>
      <c r="R1474" s="313">
        <v>52</v>
      </c>
      <c r="S1474" s="313"/>
      <c r="T1474" s="313"/>
      <c r="U1474" s="313"/>
      <c r="V1474" s="313"/>
      <c r="W1474" s="313"/>
      <c r="X1474" s="313">
        <v>0</v>
      </c>
      <c r="Y1474" s="313">
        <v>500000000</v>
      </c>
      <c r="Z1474" s="313"/>
      <c r="AA1474" s="313" t="s">
        <v>1029</v>
      </c>
    </row>
    <row r="1475" spans="1:27" ht="15" customHeight="1">
      <c r="A1475" s="313" t="s">
        <v>331</v>
      </c>
      <c r="B1475" s="313" t="s">
        <v>282</v>
      </c>
      <c r="C1475" s="313" t="s">
        <v>7</v>
      </c>
      <c r="D1475" s="313" t="s">
        <v>417</v>
      </c>
      <c r="E1475" s="313" t="s">
        <v>13</v>
      </c>
      <c r="F1475" s="313" t="s">
        <v>11</v>
      </c>
      <c r="G1475" s="313" t="s">
        <v>417</v>
      </c>
      <c r="H1475" s="313" t="s">
        <v>448</v>
      </c>
      <c r="I1475" s="313" t="s">
        <v>251</v>
      </c>
      <c r="J1475" s="313"/>
      <c r="K1475" s="313" t="s">
        <v>339</v>
      </c>
      <c r="L1475" s="313" t="s">
        <v>416</v>
      </c>
      <c r="M1475" s="313" t="s">
        <v>48</v>
      </c>
      <c r="N1475" s="313"/>
      <c r="O1475" s="313" t="s">
        <v>341</v>
      </c>
      <c r="P1475" s="313" t="s">
        <v>342</v>
      </c>
      <c r="Q1475" s="313" t="s">
        <v>343</v>
      </c>
      <c r="R1475" s="313">
        <v>52</v>
      </c>
      <c r="S1475" s="313"/>
      <c r="T1475" s="313"/>
      <c r="U1475" s="313">
        <v>52</v>
      </c>
      <c r="V1475" s="313">
        <v>2.6</v>
      </c>
      <c r="W1475" s="313">
        <v>0.1</v>
      </c>
      <c r="X1475" s="313">
        <v>0</v>
      </c>
      <c r="Y1475" s="313">
        <v>500000000</v>
      </c>
      <c r="Z1475" s="313">
        <v>0</v>
      </c>
      <c r="AA1475" s="313" t="s">
        <v>1031</v>
      </c>
    </row>
    <row r="1476" spans="1:27" ht="15" customHeight="1">
      <c r="A1476" s="313" t="s">
        <v>331</v>
      </c>
      <c r="B1476" s="313" t="s">
        <v>283</v>
      </c>
      <c r="C1476" s="313" t="s">
        <v>7</v>
      </c>
      <c r="D1476" s="313" t="s">
        <v>417</v>
      </c>
      <c r="E1476" s="313" t="s">
        <v>13</v>
      </c>
      <c r="F1476" s="313" t="s">
        <v>11</v>
      </c>
      <c r="G1476" s="313"/>
      <c r="H1476" s="313"/>
      <c r="I1476" s="313"/>
      <c r="J1476" s="313"/>
      <c r="K1476" s="313"/>
      <c r="L1476" s="313"/>
      <c r="M1476" s="313"/>
      <c r="N1476" s="313"/>
      <c r="O1476" s="313"/>
      <c r="P1476" s="313"/>
      <c r="Q1476" s="313"/>
      <c r="R1476" s="313">
        <v>52</v>
      </c>
      <c r="S1476" s="313"/>
      <c r="T1476" s="313"/>
      <c r="U1476" s="313"/>
      <c r="V1476" s="313"/>
      <c r="W1476" s="313"/>
      <c r="X1476" s="313">
        <v>0</v>
      </c>
      <c r="Y1476" s="313">
        <v>500000000</v>
      </c>
      <c r="Z1476" s="313"/>
      <c r="AA1476" s="313" t="s">
        <v>1029</v>
      </c>
    </row>
    <row r="1477" spans="1:27" ht="15" customHeight="1">
      <c r="A1477" s="313" t="s">
        <v>331</v>
      </c>
      <c r="B1477" s="313" t="s">
        <v>246</v>
      </c>
      <c r="C1477" s="313" t="s">
        <v>7</v>
      </c>
      <c r="D1477" s="313" t="s">
        <v>417</v>
      </c>
      <c r="E1477" s="313" t="s">
        <v>13</v>
      </c>
      <c r="F1477" s="313" t="s">
        <v>11</v>
      </c>
      <c r="G1477" s="313"/>
      <c r="H1477" s="313"/>
      <c r="I1477" s="313"/>
      <c r="J1477" s="313"/>
      <c r="K1477" s="313"/>
      <c r="L1477" s="313"/>
      <c r="M1477" s="313"/>
      <c r="N1477" s="313"/>
      <c r="O1477" s="313"/>
      <c r="P1477" s="313"/>
      <c r="Q1477" s="313"/>
      <c r="R1477" s="313">
        <v>24.7</v>
      </c>
      <c r="S1477" s="313"/>
      <c r="T1477" s="313"/>
      <c r="U1477" s="313"/>
      <c r="V1477" s="313"/>
      <c r="W1477" s="313"/>
      <c r="X1477" s="313">
        <v>0</v>
      </c>
      <c r="Y1477" s="313">
        <v>500000000</v>
      </c>
      <c r="Z1477" s="313"/>
      <c r="AA1477" s="313" t="s">
        <v>1029</v>
      </c>
    </row>
    <row r="1478" spans="1:27" ht="15" customHeight="1">
      <c r="A1478" s="313" t="s">
        <v>331</v>
      </c>
      <c r="B1478" s="313" t="s">
        <v>248</v>
      </c>
      <c r="C1478" s="313" t="s">
        <v>7</v>
      </c>
      <c r="D1478" s="313" t="s">
        <v>417</v>
      </c>
      <c r="E1478" s="313" t="s">
        <v>13</v>
      </c>
      <c r="F1478" s="313" t="s">
        <v>11</v>
      </c>
      <c r="G1478" s="313"/>
      <c r="H1478" s="313"/>
      <c r="I1478" s="313"/>
      <c r="J1478" s="313"/>
      <c r="K1478" s="313"/>
      <c r="L1478" s="313"/>
      <c r="M1478" s="313"/>
      <c r="N1478" s="313"/>
      <c r="O1478" s="313"/>
      <c r="P1478" s="313"/>
      <c r="Q1478" s="313"/>
      <c r="R1478" s="313">
        <v>302</v>
      </c>
      <c r="S1478" s="313"/>
      <c r="T1478" s="313"/>
      <c r="U1478" s="313"/>
      <c r="V1478" s="313"/>
      <c r="W1478" s="313"/>
      <c r="X1478" s="313">
        <v>0</v>
      </c>
      <c r="Y1478" s="313">
        <v>500000000</v>
      </c>
      <c r="Z1478" s="313"/>
      <c r="AA1478" s="313" t="s">
        <v>1029</v>
      </c>
    </row>
    <row r="1479" spans="1:27" ht="15" customHeight="1">
      <c r="A1479" s="313" t="s">
        <v>331</v>
      </c>
      <c r="B1479" s="313" t="s">
        <v>253</v>
      </c>
      <c r="C1479" s="313" t="s">
        <v>7</v>
      </c>
      <c r="D1479" s="313" t="s">
        <v>417</v>
      </c>
      <c r="E1479" s="313" t="s">
        <v>13</v>
      </c>
      <c r="F1479" s="313" t="s">
        <v>11</v>
      </c>
      <c r="G1479" s="313"/>
      <c r="H1479" s="313"/>
      <c r="I1479" s="313"/>
      <c r="J1479" s="313"/>
      <c r="K1479" s="313"/>
      <c r="L1479" s="313"/>
      <c r="M1479" s="313"/>
      <c r="N1479" s="313"/>
      <c r="O1479" s="313"/>
      <c r="P1479" s="313"/>
      <c r="Q1479" s="313"/>
      <c r="R1479" s="313">
        <v>327</v>
      </c>
      <c r="S1479" s="313"/>
      <c r="T1479" s="313"/>
      <c r="U1479" s="313"/>
      <c r="V1479" s="313"/>
      <c r="W1479" s="313"/>
      <c r="X1479" s="313">
        <v>0</v>
      </c>
      <c r="Y1479" s="313">
        <v>500000000</v>
      </c>
      <c r="Z1479" s="313"/>
      <c r="AA1479" s="313" t="s">
        <v>1029</v>
      </c>
    </row>
    <row r="1480" spans="1:27" ht="15" customHeight="1">
      <c r="A1480" s="313" t="s">
        <v>223</v>
      </c>
      <c r="B1480" s="313" t="s">
        <v>327</v>
      </c>
      <c r="C1480" s="313" t="s">
        <v>7</v>
      </c>
      <c r="D1480" s="313" t="s">
        <v>449</v>
      </c>
      <c r="E1480" s="313" t="s">
        <v>13</v>
      </c>
      <c r="F1480" s="313" t="s">
        <v>11</v>
      </c>
      <c r="G1480" s="313"/>
      <c r="H1480" s="313"/>
      <c r="I1480" s="313"/>
      <c r="J1480" s="313"/>
      <c r="K1480" s="313"/>
      <c r="L1480" s="313"/>
      <c r="M1480" s="313"/>
      <c r="N1480" s="313"/>
      <c r="O1480" s="313"/>
      <c r="P1480" s="313"/>
      <c r="Q1480" s="313"/>
      <c r="R1480" s="313">
        <v>476</v>
      </c>
      <c r="S1480" s="313"/>
      <c r="T1480" s="313"/>
      <c r="U1480" s="313"/>
      <c r="V1480" s="313"/>
      <c r="W1480" s="313"/>
      <c r="X1480" s="313">
        <v>0</v>
      </c>
      <c r="Y1480" s="313">
        <v>500000000</v>
      </c>
      <c r="Z1480" s="313"/>
      <c r="AA1480" s="313" t="s">
        <v>1029</v>
      </c>
    </row>
    <row r="1481" spans="1:27" ht="15" customHeight="1">
      <c r="A1481" s="313" t="s">
        <v>223</v>
      </c>
      <c r="B1481" s="313" t="s">
        <v>314</v>
      </c>
      <c r="C1481" s="313" t="s">
        <v>7</v>
      </c>
      <c r="D1481" s="313" t="s">
        <v>449</v>
      </c>
      <c r="E1481" s="313" t="s">
        <v>13</v>
      </c>
      <c r="F1481" s="313" t="s">
        <v>11</v>
      </c>
      <c r="G1481" s="313"/>
      <c r="H1481" s="313"/>
      <c r="I1481" s="313"/>
      <c r="J1481" s="313"/>
      <c r="K1481" s="313"/>
      <c r="L1481" s="313"/>
      <c r="M1481" s="313"/>
      <c r="N1481" s="313"/>
      <c r="O1481" s="313"/>
      <c r="P1481" s="313"/>
      <c r="Q1481" s="313"/>
      <c r="R1481" s="313">
        <v>1480</v>
      </c>
      <c r="S1481" s="313"/>
      <c r="T1481" s="313"/>
      <c r="U1481" s="313"/>
      <c r="V1481" s="313"/>
      <c r="W1481" s="313"/>
      <c r="X1481" s="313">
        <v>0</v>
      </c>
      <c r="Y1481" s="313">
        <v>500000000</v>
      </c>
      <c r="Z1481" s="313"/>
      <c r="AA1481" s="313" t="s">
        <v>1029</v>
      </c>
    </row>
    <row r="1482" spans="1:27" ht="15" customHeight="1">
      <c r="A1482" s="313" t="s">
        <v>223</v>
      </c>
      <c r="B1482" s="313" t="s">
        <v>315</v>
      </c>
      <c r="C1482" s="313" t="s">
        <v>7</v>
      </c>
      <c r="D1482" s="313" t="s">
        <v>449</v>
      </c>
      <c r="E1482" s="313" t="s">
        <v>13</v>
      </c>
      <c r="F1482" s="313" t="s">
        <v>11</v>
      </c>
      <c r="G1482" s="313"/>
      <c r="H1482" s="313"/>
      <c r="I1482" s="313"/>
      <c r="J1482" s="313"/>
      <c r="K1482" s="313"/>
      <c r="L1482" s="313"/>
      <c r="M1482" s="313"/>
      <c r="N1482" s="313"/>
      <c r="O1482" s="313"/>
      <c r="P1482" s="313"/>
      <c r="Q1482" s="313"/>
      <c r="R1482" s="313">
        <v>1480</v>
      </c>
      <c r="S1482" s="313"/>
      <c r="T1482" s="313"/>
      <c r="U1482" s="313"/>
      <c r="V1482" s="313"/>
      <c r="W1482" s="313"/>
      <c r="X1482" s="313">
        <v>0</v>
      </c>
      <c r="Y1482" s="313">
        <v>500000000</v>
      </c>
      <c r="Z1482" s="313"/>
      <c r="AA1482" s="313" t="s">
        <v>1029</v>
      </c>
    </row>
    <row r="1483" spans="1:27" ht="15" customHeight="1">
      <c r="A1483" s="313" t="s">
        <v>223</v>
      </c>
      <c r="B1483" s="313" t="s">
        <v>317</v>
      </c>
      <c r="C1483" s="313" t="s">
        <v>7</v>
      </c>
      <c r="D1483" s="313" t="s">
        <v>449</v>
      </c>
      <c r="E1483" s="313" t="s">
        <v>13</v>
      </c>
      <c r="F1483" s="313" t="s">
        <v>11</v>
      </c>
      <c r="G1483" s="313"/>
      <c r="H1483" s="313"/>
      <c r="I1483" s="313"/>
      <c r="J1483" s="313"/>
      <c r="K1483" s="313"/>
      <c r="L1483" s="313"/>
      <c r="M1483" s="313"/>
      <c r="N1483" s="313"/>
      <c r="O1483" s="313"/>
      <c r="P1483" s="313"/>
      <c r="Q1483" s="313"/>
      <c r="R1483" s="313">
        <v>48.3</v>
      </c>
      <c r="S1483" s="313">
        <v>0</v>
      </c>
      <c r="T1483" s="313">
        <v>96.6</v>
      </c>
      <c r="U1483" s="313"/>
      <c r="V1483" s="313"/>
      <c r="W1483" s="313"/>
      <c r="X1483" s="313">
        <v>0</v>
      </c>
      <c r="Y1483" s="313">
        <v>500000000</v>
      </c>
      <c r="Z1483" s="313"/>
      <c r="AA1483" s="313" t="s">
        <v>1030</v>
      </c>
    </row>
    <row r="1484" spans="1:27" ht="15" customHeight="1">
      <c r="A1484" s="313" t="s">
        <v>223</v>
      </c>
      <c r="B1484" s="313" t="s">
        <v>318</v>
      </c>
      <c r="C1484" s="313" t="s">
        <v>7</v>
      </c>
      <c r="D1484" s="313" t="s">
        <v>449</v>
      </c>
      <c r="E1484" s="313" t="s">
        <v>13</v>
      </c>
      <c r="F1484" s="313" t="s">
        <v>11</v>
      </c>
      <c r="G1484" s="313"/>
      <c r="H1484" s="313"/>
      <c r="I1484" s="313"/>
      <c r="J1484" s="313"/>
      <c r="K1484" s="313"/>
      <c r="L1484" s="313"/>
      <c r="M1484" s="313"/>
      <c r="N1484" s="313"/>
      <c r="O1484" s="313"/>
      <c r="P1484" s="313"/>
      <c r="Q1484" s="313"/>
      <c r="R1484" s="313">
        <v>48.3</v>
      </c>
      <c r="S1484" s="313">
        <v>0</v>
      </c>
      <c r="T1484" s="313">
        <v>96.6</v>
      </c>
      <c r="U1484" s="313"/>
      <c r="V1484" s="313"/>
      <c r="W1484" s="313"/>
      <c r="X1484" s="313">
        <v>0</v>
      </c>
      <c r="Y1484" s="313">
        <v>500000000</v>
      </c>
      <c r="Z1484" s="313"/>
      <c r="AA1484" s="313" t="s">
        <v>1030</v>
      </c>
    </row>
    <row r="1485" spans="1:27" ht="15" customHeight="1">
      <c r="A1485" s="313" t="s">
        <v>223</v>
      </c>
      <c r="B1485" s="313" t="s">
        <v>313</v>
      </c>
      <c r="C1485" s="313" t="s">
        <v>7</v>
      </c>
      <c r="D1485" s="313" t="s">
        <v>449</v>
      </c>
      <c r="E1485" s="313" t="s">
        <v>13</v>
      </c>
      <c r="F1485" s="313" t="s">
        <v>11</v>
      </c>
      <c r="G1485" s="313"/>
      <c r="H1485" s="313"/>
      <c r="I1485" s="313"/>
      <c r="J1485" s="313"/>
      <c r="K1485" s="313"/>
      <c r="L1485" s="313"/>
      <c r="M1485" s="313"/>
      <c r="N1485" s="313"/>
      <c r="O1485" s="313"/>
      <c r="P1485" s="313"/>
      <c r="Q1485" s="313"/>
      <c r="R1485" s="313">
        <v>1580</v>
      </c>
      <c r="S1485" s="313"/>
      <c r="T1485" s="313"/>
      <c r="U1485" s="313"/>
      <c r="V1485" s="313"/>
      <c r="W1485" s="313"/>
      <c r="X1485" s="313">
        <v>0</v>
      </c>
      <c r="Y1485" s="313">
        <v>500000000</v>
      </c>
      <c r="Z1485" s="313"/>
      <c r="AA1485" s="313" t="s">
        <v>1029</v>
      </c>
    </row>
    <row r="1486" spans="1:27" ht="15" customHeight="1">
      <c r="A1486" s="313" t="s">
        <v>223</v>
      </c>
      <c r="B1486" s="313" t="s">
        <v>316</v>
      </c>
      <c r="C1486" s="313" t="s">
        <v>7</v>
      </c>
      <c r="D1486" s="313" t="s">
        <v>449</v>
      </c>
      <c r="E1486" s="313" t="s">
        <v>13</v>
      </c>
      <c r="F1486" s="313" t="s">
        <v>11</v>
      </c>
      <c r="G1486" s="313"/>
      <c r="H1486" s="313"/>
      <c r="I1486" s="313"/>
      <c r="J1486" s="313"/>
      <c r="K1486" s="313"/>
      <c r="L1486" s="313"/>
      <c r="M1486" s="313"/>
      <c r="N1486" s="313"/>
      <c r="O1486" s="313"/>
      <c r="P1486" s="313"/>
      <c r="Q1486" s="313"/>
      <c r="R1486" s="313">
        <v>96.6</v>
      </c>
      <c r="S1486" s="313"/>
      <c r="T1486" s="313"/>
      <c r="U1486" s="313"/>
      <c r="V1486" s="313"/>
      <c r="W1486" s="313"/>
      <c r="X1486" s="313">
        <v>0</v>
      </c>
      <c r="Y1486" s="313">
        <v>500000000</v>
      </c>
      <c r="Z1486" s="313"/>
      <c r="AA1486" s="313" t="s">
        <v>1029</v>
      </c>
    </row>
    <row r="1487" spans="1:27" ht="15" customHeight="1">
      <c r="A1487" s="313" t="s">
        <v>223</v>
      </c>
      <c r="B1487" s="313" t="s">
        <v>312</v>
      </c>
      <c r="C1487" s="313" t="s">
        <v>7</v>
      </c>
      <c r="D1487" s="313" t="s">
        <v>449</v>
      </c>
      <c r="E1487" s="313" t="s">
        <v>13</v>
      </c>
      <c r="F1487" s="313" t="s">
        <v>11</v>
      </c>
      <c r="G1487" s="313"/>
      <c r="H1487" s="313"/>
      <c r="I1487" s="313"/>
      <c r="J1487" s="313"/>
      <c r="K1487" s="313"/>
      <c r="L1487" s="313"/>
      <c r="M1487" s="313"/>
      <c r="N1487" s="313"/>
      <c r="O1487" s="313"/>
      <c r="P1487" s="313"/>
      <c r="Q1487" s="313"/>
      <c r="R1487" s="313">
        <v>3060</v>
      </c>
      <c r="S1487" s="313"/>
      <c r="T1487" s="313"/>
      <c r="U1487" s="313"/>
      <c r="V1487" s="313"/>
      <c r="W1487" s="313"/>
      <c r="X1487" s="313">
        <v>0</v>
      </c>
      <c r="Y1487" s="313">
        <v>500000000</v>
      </c>
      <c r="Z1487" s="313"/>
      <c r="AA1487" s="313" t="s">
        <v>1029</v>
      </c>
    </row>
    <row r="1488" spans="1:27" ht="15" customHeight="1">
      <c r="A1488" s="313" t="s">
        <v>223</v>
      </c>
      <c r="B1488" s="313" t="s">
        <v>326</v>
      </c>
      <c r="C1488" s="313" t="s">
        <v>7</v>
      </c>
      <c r="D1488" s="313" t="s">
        <v>449</v>
      </c>
      <c r="E1488" s="313" t="s">
        <v>13</v>
      </c>
      <c r="F1488" s="313" t="s">
        <v>11</v>
      </c>
      <c r="G1488" s="313"/>
      <c r="H1488" s="313"/>
      <c r="I1488" s="313"/>
      <c r="J1488" s="313"/>
      <c r="K1488" s="313"/>
      <c r="L1488" s="313"/>
      <c r="M1488" s="313"/>
      <c r="N1488" s="313"/>
      <c r="O1488" s="313"/>
      <c r="P1488" s="313"/>
      <c r="Q1488" s="313"/>
      <c r="R1488" s="313">
        <v>1480</v>
      </c>
      <c r="S1488" s="313"/>
      <c r="T1488" s="313"/>
      <c r="U1488" s="313"/>
      <c r="V1488" s="313"/>
      <c r="W1488" s="313"/>
      <c r="X1488" s="313">
        <v>0</v>
      </c>
      <c r="Y1488" s="313">
        <v>500000000</v>
      </c>
      <c r="Z1488" s="313"/>
      <c r="AA1488" s="313" t="s">
        <v>1029</v>
      </c>
    </row>
    <row r="1489" spans="1:27" ht="15" customHeight="1">
      <c r="A1489" s="313" t="s">
        <v>223</v>
      </c>
      <c r="B1489" s="313" t="s">
        <v>332</v>
      </c>
      <c r="C1489" s="313" t="s">
        <v>7</v>
      </c>
      <c r="D1489" s="313" t="s">
        <v>449</v>
      </c>
      <c r="E1489" s="313" t="s">
        <v>13</v>
      </c>
      <c r="F1489" s="313" t="s">
        <v>11</v>
      </c>
      <c r="G1489" s="313"/>
      <c r="H1489" s="313"/>
      <c r="I1489" s="313"/>
      <c r="J1489" s="313"/>
      <c r="K1489" s="313"/>
      <c r="L1489" s="313"/>
      <c r="M1489" s="313"/>
      <c r="N1489" s="313"/>
      <c r="O1489" s="313"/>
      <c r="P1489" s="313"/>
      <c r="Q1489" s="313"/>
      <c r="R1489" s="313">
        <v>3930</v>
      </c>
      <c r="S1489" s="313"/>
      <c r="T1489" s="313"/>
      <c r="U1489" s="313"/>
      <c r="V1489" s="313"/>
      <c r="W1489" s="313"/>
      <c r="X1489" s="313">
        <v>0</v>
      </c>
      <c r="Y1489" s="313">
        <v>500000000</v>
      </c>
      <c r="Z1489" s="313"/>
      <c r="AA1489" s="313" t="s">
        <v>1029</v>
      </c>
    </row>
    <row r="1490" spans="1:27" ht="15" customHeight="1">
      <c r="A1490" s="313" t="s">
        <v>223</v>
      </c>
      <c r="B1490" s="313" t="s">
        <v>305</v>
      </c>
      <c r="C1490" s="313" t="s">
        <v>7</v>
      </c>
      <c r="D1490" s="313" t="s">
        <v>449</v>
      </c>
      <c r="E1490" s="313" t="s">
        <v>13</v>
      </c>
      <c r="F1490" s="313" t="s">
        <v>11</v>
      </c>
      <c r="G1490" s="313"/>
      <c r="H1490" s="313"/>
      <c r="I1490" s="313"/>
      <c r="J1490" s="313"/>
      <c r="K1490" s="313"/>
      <c r="L1490" s="313"/>
      <c r="M1490" s="313"/>
      <c r="N1490" s="313"/>
      <c r="O1490" s="313"/>
      <c r="P1490" s="313"/>
      <c r="Q1490" s="313"/>
      <c r="R1490" s="313">
        <v>2280</v>
      </c>
      <c r="S1490" s="313"/>
      <c r="T1490" s="313"/>
      <c r="U1490" s="313"/>
      <c r="V1490" s="313"/>
      <c r="W1490" s="313"/>
      <c r="X1490" s="313">
        <v>0</v>
      </c>
      <c r="Y1490" s="313">
        <v>500000000</v>
      </c>
      <c r="Z1490" s="313"/>
      <c r="AA1490" s="313" t="s">
        <v>1029</v>
      </c>
    </row>
    <row r="1491" spans="1:27" ht="15" customHeight="1">
      <c r="A1491" s="313" t="s">
        <v>223</v>
      </c>
      <c r="B1491" s="313" t="s">
        <v>306</v>
      </c>
      <c r="C1491" s="313" t="s">
        <v>7</v>
      </c>
      <c r="D1491" s="313" t="s">
        <v>449</v>
      </c>
      <c r="E1491" s="313" t="s">
        <v>13</v>
      </c>
      <c r="F1491" s="313" t="s">
        <v>11</v>
      </c>
      <c r="G1491" s="313"/>
      <c r="H1491" s="313"/>
      <c r="I1491" s="313"/>
      <c r="J1491" s="313"/>
      <c r="K1491" s="313"/>
      <c r="L1491" s="313"/>
      <c r="M1491" s="313"/>
      <c r="N1491" s="313"/>
      <c r="O1491" s="313"/>
      <c r="P1491" s="313"/>
      <c r="Q1491" s="313"/>
      <c r="R1491" s="313">
        <v>668</v>
      </c>
      <c r="S1491" s="313"/>
      <c r="T1491" s="313"/>
      <c r="U1491" s="313"/>
      <c r="V1491" s="313"/>
      <c r="W1491" s="313"/>
      <c r="X1491" s="313">
        <v>0</v>
      </c>
      <c r="Y1491" s="313">
        <v>500000000</v>
      </c>
      <c r="Z1491" s="313"/>
      <c r="AA1491" s="313" t="s">
        <v>1029</v>
      </c>
    </row>
    <row r="1492" spans="1:27" ht="15" customHeight="1">
      <c r="A1492" s="313" t="s">
        <v>223</v>
      </c>
      <c r="B1492" s="313" t="s">
        <v>307</v>
      </c>
      <c r="C1492" s="313" t="s">
        <v>7</v>
      </c>
      <c r="D1492" s="313" t="s">
        <v>449</v>
      </c>
      <c r="E1492" s="313" t="s">
        <v>13</v>
      </c>
      <c r="F1492" s="313" t="s">
        <v>11</v>
      </c>
      <c r="G1492" s="313"/>
      <c r="H1492" s="313"/>
      <c r="I1492" s="313"/>
      <c r="J1492" s="313"/>
      <c r="K1492" s="313"/>
      <c r="L1492" s="313"/>
      <c r="M1492" s="313"/>
      <c r="N1492" s="313"/>
      <c r="O1492" s="313"/>
      <c r="P1492" s="313"/>
      <c r="Q1492" s="313"/>
      <c r="R1492" s="313">
        <v>1610</v>
      </c>
      <c r="S1492" s="313"/>
      <c r="T1492" s="313"/>
      <c r="U1492" s="313"/>
      <c r="V1492" s="313"/>
      <c r="W1492" s="313"/>
      <c r="X1492" s="313">
        <v>0</v>
      </c>
      <c r="Y1492" s="313">
        <v>500000000</v>
      </c>
      <c r="Z1492" s="313"/>
      <c r="AA1492" s="313" t="s">
        <v>1029</v>
      </c>
    </row>
    <row r="1493" spans="1:27" ht="15" customHeight="1">
      <c r="A1493" s="313" t="s">
        <v>223</v>
      </c>
      <c r="B1493" s="313" t="s">
        <v>308</v>
      </c>
      <c r="C1493" s="313" t="s">
        <v>7</v>
      </c>
      <c r="D1493" s="313" t="s">
        <v>449</v>
      </c>
      <c r="E1493" s="313" t="s">
        <v>13</v>
      </c>
      <c r="F1493" s="313" t="s">
        <v>11</v>
      </c>
      <c r="G1493" s="313"/>
      <c r="H1493" s="313"/>
      <c r="I1493" s="313"/>
      <c r="J1493" s="313"/>
      <c r="K1493" s="313"/>
      <c r="L1493" s="313"/>
      <c r="M1493" s="313"/>
      <c r="N1493" s="313"/>
      <c r="O1493" s="313"/>
      <c r="P1493" s="313"/>
      <c r="Q1493" s="313"/>
      <c r="R1493" s="313">
        <v>225</v>
      </c>
      <c r="S1493" s="313"/>
      <c r="T1493" s="313"/>
      <c r="U1493" s="313"/>
      <c r="V1493" s="313"/>
      <c r="W1493" s="313"/>
      <c r="X1493" s="313">
        <v>0</v>
      </c>
      <c r="Y1493" s="313">
        <v>500000000</v>
      </c>
      <c r="Z1493" s="313"/>
      <c r="AA1493" s="313" t="s">
        <v>1029</v>
      </c>
    </row>
    <row r="1494" spans="1:27" ht="15" customHeight="1">
      <c r="A1494" s="313" t="s">
        <v>223</v>
      </c>
      <c r="B1494" s="313" t="s">
        <v>309</v>
      </c>
      <c r="C1494" s="313" t="s">
        <v>7</v>
      </c>
      <c r="D1494" s="313" t="s">
        <v>449</v>
      </c>
      <c r="E1494" s="313" t="s">
        <v>13</v>
      </c>
      <c r="F1494" s="313" t="s">
        <v>11</v>
      </c>
      <c r="G1494" s="313"/>
      <c r="H1494" s="313"/>
      <c r="I1494" s="313"/>
      <c r="J1494" s="313"/>
      <c r="K1494" s="313"/>
      <c r="L1494" s="313"/>
      <c r="M1494" s="313"/>
      <c r="N1494" s="313"/>
      <c r="O1494" s="313"/>
      <c r="P1494" s="313"/>
      <c r="Q1494" s="313"/>
      <c r="R1494" s="313">
        <v>209</v>
      </c>
      <c r="S1494" s="313"/>
      <c r="T1494" s="313"/>
      <c r="U1494" s="313"/>
      <c r="V1494" s="313"/>
      <c r="W1494" s="313"/>
      <c r="X1494" s="313">
        <v>0</v>
      </c>
      <c r="Y1494" s="313">
        <v>500000000</v>
      </c>
      <c r="Z1494" s="313"/>
      <c r="AA1494" s="313" t="s">
        <v>1029</v>
      </c>
    </row>
    <row r="1495" spans="1:27" ht="15" customHeight="1">
      <c r="A1495" s="313" t="s">
        <v>223</v>
      </c>
      <c r="B1495" s="313" t="s">
        <v>310</v>
      </c>
      <c r="C1495" s="313" t="s">
        <v>7</v>
      </c>
      <c r="D1495" s="313" t="s">
        <v>449</v>
      </c>
      <c r="E1495" s="313" t="s">
        <v>13</v>
      </c>
      <c r="F1495" s="313" t="s">
        <v>11</v>
      </c>
      <c r="G1495" s="313"/>
      <c r="H1495" s="313"/>
      <c r="I1495" s="313"/>
      <c r="J1495" s="313"/>
      <c r="K1495" s="313"/>
      <c r="L1495" s="313"/>
      <c r="M1495" s="313"/>
      <c r="N1495" s="313"/>
      <c r="O1495" s="313"/>
      <c r="P1495" s="313"/>
      <c r="Q1495" s="313"/>
      <c r="R1495" s="313">
        <v>1080</v>
      </c>
      <c r="S1495" s="313"/>
      <c r="T1495" s="313"/>
      <c r="U1495" s="313"/>
      <c r="V1495" s="313"/>
      <c r="W1495" s="313"/>
      <c r="X1495" s="313">
        <v>0</v>
      </c>
      <c r="Y1495" s="313">
        <v>500000000</v>
      </c>
      <c r="Z1495" s="313"/>
      <c r="AA1495" s="313" t="s">
        <v>1029</v>
      </c>
    </row>
    <row r="1496" spans="1:27" ht="15" customHeight="1">
      <c r="A1496" s="313" t="s">
        <v>223</v>
      </c>
      <c r="B1496" s="313" t="s">
        <v>311</v>
      </c>
      <c r="C1496" s="313" t="s">
        <v>7</v>
      </c>
      <c r="D1496" s="313" t="s">
        <v>449</v>
      </c>
      <c r="E1496" s="313" t="s">
        <v>13</v>
      </c>
      <c r="F1496" s="313" t="s">
        <v>11</v>
      </c>
      <c r="G1496" s="313"/>
      <c r="H1496" s="313"/>
      <c r="I1496" s="313"/>
      <c r="J1496" s="313"/>
      <c r="K1496" s="313"/>
      <c r="L1496" s="313"/>
      <c r="M1496" s="313"/>
      <c r="N1496" s="313"/>
      <c r="O1496" s="313"/>
      <c r="P1496" s="313"/>
      <c r="Q1496" s="313"/>
      <c r="R1496" s="313">
        <v>96.5</v>
      </c>
      <c r="S1496" s="313"/>
      <c r="T1496" s="313"/>
      <c r="U1496" s="313"/>
      <c r="V1496" s="313"/>
      <c r="W1496" s="313"/>
      <c r="X1496" s="313">
        <v>0</v>
      </c>
      <c r="Y1496" s="313">
        <v>500000000</v>
      </c>
      <c r="Z1496" s="313"/>
      <c r="AA1496" s="313" t="s">
        <v>1029</v>
      </c>
    </row>
    <row r="1497" spans="1:27" ht="15" customHeight="1">
      <c r="A1497" s="313" t="s">
        <v>223</v>
      </c>
      <c r="B1497" s="313" t="s">
        <v>328</v>
      </c>
      <c r="C1497" s="313" t="s">
        <v>7</v>
      </c>
      <c r="D1497" s="313" t="s">
        <v>449</v>
      </c>
      <c r="E1497" s="313" t="s">
        <v>13</v>
      </c>
      <c r="F1497" s="313" t="s">
        <v>11</v>
      </c>
      <c r="G1497" s="313"/>
      <c r="H1497" s="313"/>
      <c r="I1497" s="313"/>
      <c r="J1497" s="313"/>
      <c r="K1497" s="313"/>
      <c r="L1497" s="313"/>
      <c r="M1497" s="313"/>
      <c r="N1497" s="313"/>
      <c r="O1497" s="313"/>
      <c r="P1497" s="313"/>
      <c r="Q1497" s="313"/>
      <c r="R1497" s="313">
        <v>1000</v>
      </c>
      <c r="S1497" s="313"/>
      <c r="T1497" s="313"/>
      <c r="U1497" s="313"/>
      <c r="V1497" s="313"/>
      <c r="W1497" s="313"/>
      <c r="X1497" s="313">
        <v>0</v>
      </c>
      <c r="Y1497" s="313">
        <v>500000000</v>
      </c>
      <c r="Z1497" s="313"/>
      <c r="AA1497" s="313" t="s">
        <v>1029</v>
      </c>
    </row>
    <row r="1498" spans="1:27" ht="15" customHeight="1">
      <c r="A1498" s="313" t="s">
        <v>226</v>
      </c>
      <c r="B1498" s="313" t="s">
        <v>327</v>
      </c>
      <c r="C1498" s="313" t="s">
        <v>7</v>
      </c>
      <c r="D1498" s="313" t="s">
        <v>449</v>
      </c>
      <c r="E1498" s="313" t="s">
        <v>13</v>
      </c>
      <c r="F1498" s="313" t="s">
        <v>11</v>
      </c>
      <c r="G1498" s="313"/>
      <c r="H1498" s="313" t="s">
        <v>989</v>
      </c>
      <c r="I1498" s="313"/>
      <c r="J1498" s="313"/>
      <c r="K1498" s="313"/>
      <c r="L1498" s="313" t="s">
        <v>989</v>
      </c>
      <c r="M1498" s="313"/>
      <c r="N1498" s="313"/>
      <c r="O1498" s="313" t="s">
        <v>341</v>
      </c>
      <c r="P1498" s="313" t="s">
        <v>693</v>
      </c>
      <c r="Q1498" s="313" t="s">
        <v>694</v>
      </c>
      <c r="R1498" s="313">
        <v>476</v>
      </c>
      <c r="S1498" s="313"/>
      <c r="T1498" s="313"/>
      <c r="U1498" s="313"/>
      <c r="V1498" s="313"/>
      <c r="W1498" s="313"/>
      <c r="X1498" s="313">
        <v>0</v>
      </c>
      <c r="Y1498" s="313">
        <v>500000000</v>
      </c>
      <c r="Z1498" s="313"/>
      <c r="AA1498" s="313" t="s">
        <v>1029</v>
      </c>
    </row>
    <row r="1499" spans="1:27" ht="15" customHeight="1">
      <c r="A1499" s="313" t="s">
        <v>226</v>
      </c>
      <c r="B1499" s="313" t="s">
        <v>326</v>
      </c>
      <c r="C1499" s="313" t="s">
        <v>7</v>
      </c>
      <c r="D1499" s="313" t="s">
        <v>449</v>
      </c>
      <c r="E1499" s="313" t="s">
        <v>13</v>
      </c>
      <c r="F1499" s="313" t="s">
        <v>11</v>
      </c>
      <c r="G1499" s="313"/>
      <c r="H1499" s="313"/>
      <c r="I1499" s="313"/>
      <c r="J1499" s="313"/>
      <c r="K1499" s="313"/>
      <c r="L1499" s="313"/>
      <c r="M1499" s="313"/>
      <c r="N1499" s="313"/>
      <c r="O1499" s="313"/>
      <c r="P1499" s="313"/>
      <c r="Q1499" s="313"/>
      <c r="R1499" s="313">
        <v>476</v>
      </c>
      <c r="S1499" s="313"/>
      <c r="T1499" s="313"/>
      <c r="U1499" s="313"/>
      <c r="V1499" s="313"/>
      <c r="W1499" s="313"/>
      <c r="X1499" s="313">
        <v>0</v>
      </c>
      <c r="Y1499" s="313">
        <v>500000000</v>
      </c>
      <c r="Z1499" s="313"/>
      <c r="AA1499" s="313" t="s">
        <v>1029</v>
      </c>
    </row>
    <row r="1500" spans="1:27" ht="15" customHeight="1">
      <c r="A1500" s="313" t="s">
        <v>226</v>
      </c>
      <c r="B1500" s="313" t="s">
        <v>312</v>
      </c>
      <c r="C1500" s="313" t="s">
        <v>7</v>
      </c>
      <c r="D1500" s="313" t="s">
        <v>449</v>
      </c>
      <c r="E1500" s="313" t="s">
        <v>13</v>
      </c>
      <c r="F1500" s="313" t="s">
        <v>11</v>
      </c>
      <c r="G1500" s="313"/>
      <c r="H1500" s="313"/>
      <c r="I1500" s="313"/>
      <c r="J1500" s="313"/>
      <c r="K1500" s="313"/>
      <c r="L1500" s="313"/>
      <c r="M1500" s="313"/>
      <c r="N1500" s="313"/>
      <c r="O1500" s="313"/>
      <c r="P1500" s="313"/>
      <c r="Q1500" s="313"/>
      <c r="R1500" s="313">
        <v>476</v>
      </c>
      <c r="S1500" s="313"/>
      <c r="T1500" s="313"/>
      <c r="U1500" s="313"/>
      <c r="V1500" s="313"/>
      <c r="W1500" s="313"/>
      <c r="X1500" s="313">
        <v>0</v>
      </c>
      <c r="Y1500" s="313">
        <v>500000000</v>
      </c>
      <c r="Z1500" s="313"/>
      <c r="AA1500" s="313" t="s">
        <v>1029</v>
      </c>
    </row>
    <row r="1501" spans="1:27" ht="15" customHeight="1">
      <c r="A1501" s="313" t="s">
        <v>226</v>
      </c>
      <c r="B1501" s="313" t="s">
        <v>332</v>
      </c>
      <c r="C1501" s="313" t="s">
        <v>7</v>
      </c>
      <c r="D1501" s="313" t="s">
        <v>449</v>
      </c>
      <c r="E1501" s="313" t="s">
        <v>13</v>
      </c>
      <c r="F1501" s="313" t="s">
        <v>11</v>
      </c>
      <c r="G1501" s="313"/>
      <c r="H1501" s="313"/>
      <c r="I1501" s="313" t="s">
        <v>232</v>
      </c>
      <c r="J1501" s="313"/>
      <c r="K1501" s="313" t="s">
        <v>339</v>
      </c>
      <c r="L1501" s="313"/>
      <c r="M1501" s="313" t="s">
        <v>41</v>
      </c>
      <c r="N1501" s="313"/>
      <c r="O1501" s="313" t="s">
        <v>341</v>
      </c>
      <c r="P1501" s="313" t="s">
        <v>342</v>
      </c>
      <c r="Q1501" s="313" t="s">
        <v>343</v>
      </c>
      <c r="R1501" s="313">
        <v>235</v>
      </c>
      <c r="S1501" s="313"/>
      <c r="T1501" s="313"/>
      <c r="U1501" s="313"/>
      <c r="V1501" s="313"/>
      <c r="W1501" s="313"/>
      <c r="X1501" s="313">
        <v>0</v>
      </c>
      <c r="Y1501" s="313">
        <v>500000000</v>
      </c>
      <c r="Z1501" s="313"/>
      <c r="AA1501" s="313" t="s">
        <v>1029</v>
      </c>
    </row>
    <row r="1502" spans="1:27" ht="15" customHeight="1">
      <c r="A1502" s="313" t="s">
        <v>230</v>
      </c>
      <c r="B1502" s="313" t="s">
        <v>327</v>
      </c>
      <c r="C1502" s="313" t="s">
        <v>7</v>
      </c>
      <c r="D1502" s="313" t="s">
        <v>449</v>
      </c>
      <c r="E1502" s="313" t="s">
        <v>13</v>
      </c>
      <c r="F1502" s="313" t="s">
        <v>11</v>
      </c>
      <c r="G1502" s="313"/>
      <c r="H1502" s="313"/>
      <c r="I1502" s="313"/>
      <c r="J1502" s="313"/>
      <c r="K1502" s="313"/>
      <c r="L1502" s="313"/>
      <c r="M1502" s="313"/>
      <c r="N1502" s="313"/>
      <c r="O1502" s="313"/>
      <c r="P1502" s="313"/>
      <c r="Q1502" s="313"/>
      <c r="R1502" s="313">
        <v>476</v>
      </c>
      <c r="S1502" s="313"/>
      <c r="T1502" s="313"/>
      <c r="U1502" s="313"/>
      <c r="V1502" s="313"/>
      <c r="W1502" s="313"/>
      <c r="X1502" s="313">
        <v>0</v>
      </c>
      <c r="Y1502" s="313">
        <v>500000000</v>
      </c>
      <c r="Z1502" s="313"/>
      <c r="AA1502" s="313" t="s">
        <v>1029</v>
      </c>
    </row>
    <row r="1503" spans="1:27" ht="15" customHeight="1">
      <c r="A1503" s="313" t="s">
        <v>230</v>
      </c>
      <c r="B1503" s="313" t="s">
        <v>326</v>
      </c>
      <c r="C1503" s="313" t="s">
        <v>7</v>
      </c>
      <c r="D1503" s="313" t="s">
        <v>449</v>
      </c>
      <c r="E1503" s="313" t="s">
        <v>13</v>
      </c>
      <c r="F1503" s="313" t="s">
        <v>11</v>
      </c>
      <c r="G1503" s="313"/>
      <c r="H1503" s="313"/>
      <c r="I1503" s="313"/>
      <c r="J1503" s="313"/>
      <c r="K1503" s="313"/>
      <c r="L1503" s="313"/>
      <c r="M1503" s="313"/>
      <c r="N1503" s="313"/>
      <c r="O1503" s="313"/>
      <c r="P1503" s="313"/>
      <c r="Q1503" s="313"/>
      <c r="R1503" s="313">
        <v>476</v>
      </c>
      <c r="S1503" s="313"/>
      <c r="T1503" s="313"/>
      <c r="U1503" s="313"/>
      <c r="V1503" s="313"/>
      <c r="W1503" s="313"/>
      <c r="X1503" s="313">
        <v>0</v>
      </c>
      <c r="Y1503" s="313">
        <v>500000000</v>
      </c>
      <c r="Z1503" s="313"/>
      <c r="AA1503" s="313" t="s">
        <v>1029</v>
      </c>
    </row>
    <row r="1504" spans="1:27" ht="15" customHeight="1">
      <c r="A1504" s="313" t="s">
        <v>230</v>
      </c>
      <c r="B1504" s="313" t="s">
        <v>312</v>
      </c>
      <c r="C1504" s="313" t="s">
        <v>7</v>
      </c>
      <c r="D1504" s="313" t="s">
        <v>449</v>
      </c>
      <c r="E1504" s="313" t="s">
        <v>13</v>
      </c>
      <c r="F1504" s="313" t="s">
        <v>11</v>
      </c>
      <c r="G1504" s="313"/>
      <c r="H1504" s="313"/>
      <c r="I1504" s="313"/>
      <c r="J1504" s="313"/>
      <c r="K1504" s="313"/>
      <c r="L1504" s="313"/>
      <c r="M1504" s="313"/>
      <c r="N1504" s="313"/>
      <c r="O1504" s="313"/>
      <c r="P1504" s="313"/>
      <c r="Q1504" s="313"/>
      <c r="R1504" s="313">
        <v>476</v>
      </c>
      <c r="S1504" s="313"/>
      <c r="T1504" s="313"/>
      <c r="U1504" s="313"/>
      <c r="V1504" s="313"/>
      <c r="W1504" s="313"/>
      <c r="X1504" s="313">
        <v>0</v>
      </c>
      <c r="Y1504" s="313">
        <v>500000000</v>
      </c>
      <c r="Z1504" s="313"/>
      <c r="AA1504" s="313" t="s">
        <v>1029</v>
      </c>
    </row>
    <row r="1505" spans="1:27" ht="15" customHeight="1">
      <c r="A1505" s="313" t="s">
        <v>230</v>
      </c>
      <c r="B1505" s="313" t="s">
        <v>332</v>
      </c>
      <c r="C1505" s="313" t="s">
        <v>7</v>
      </c>
      <c r="D1505" s="313" t="s">
        <v>449</v>
      </c>
      <c r="E1505" s="313" t="s">
        <v>13</v>
      </c>
      <c r="F1505" s="313" t="s">
        <v>11</v>
      </c>
      <c r="G1505" s="313" t="s">
        <v>449</v>
      </c>
      <c r="H1505" s="313" t="s">
        <v>450</v>
      </c>
      <c r="I1505" s="313" t="s">
        <v>232</v>
      </c>
      <c r="J1505" s="313"/>
      <c r="K1505" s="313" t="s">
        <v>339</v>
      </c>
      <c r="L1505" s="313" t="s">
        <v>340</v>
      </c>
      <c r="M1505" s="313" t="s">
        <v>41</v>
      </c>
      <c r="N1505" s="313"/>
      <c r="O1505" s="313" t="s">
        <v>341</v>
      </c>
      <c r="P1505" s="313" t="s">
        <v>342</v>
      </c>
      <c r="Q1505" s="313" t="s">
        <v>343</v>
      </c>
      <c r="R1505" s="313">
        <v>235</v>
      </c>
      <c r="S1505" s="313"/>
      <c r="T1505" s="313"/>
      <c r="U1505" s="313">
        <v>234.74</v>
      </c>
      <c r="V1505" s="313">
        <v>11.74</v>
      </c>
      <c r="W1505" s="313">
        <v>0.1</v>
      </c>
      <c r="X1505" s="313">
        <v>0</v>
      </c>
      <c r="Y1505" s="313">
        <v>500000000</v>
      </c>
      <c r="Z1505" s="313">
        <v>0</v>
      </c>
      <c r="AA1505" s="313" t="s">
        <v>1031</v>
      </c>
    </row>
    <row r="1506" spans="1:27" ht="15" customHeight="1">
      <c r="A1506" s="313" t="s">
        <v>233</v>
      </c>
      <c r="B1506" s="313" t="s">
        <v>314</v>
      </c>
      <c r="C1506" s="313" t="s">
        <v>7</v>
      </c>
      <c r="D1506" s="313" t="s">
        <v>449</v>
      </c>
      <c r="E1506" s="313" t="s">
        <v>13</v>
      </c>
      <c r="F1506" s="313" t="s">
        <v>11</v>
      </c>
      <c r="G1506" s="313"/>
      <c r="H1506" s="313"/>
      <c r="I1506" s="313"/>
      <c r="J1506" s="313"/>
      <c r="K1506" s="313"/>
      <c r="L1506" s="313"/>
      <c r="M1506" s="313"/>
      <c r="N1506" s="313"/>
      <c r="O1506" s="313"/>
      <c r="P1506" s="313"/>
      <c r="Q1506" s="313"/>
      <c r="R1506" s="313">
        <v>1480</v>
      </c>
      <c r="S1506" s="313"/>
      <c r="T1506" s="313"/>
      <c r="U1506" s="313"/>
      <c r="V1506" s="313"/>
      <c r="W1506" s="313"/>
      <c r="X1506" s="313">
        <v>0</v>
      </c>
      <c r="Y1506" s="313">
        <v>500000000</v>
      </c>
      <c r="Z1506" s="313"/>
      <c r="AA1506" s="313" t="s">
        <v>1029</v>
      </c>
    </row>
    <row r="1507" spans="1:27" ht="15" customHeight="1">
      <c r="A1507" s="313" t="s">
        <v>233</v>
      </c>
      <c r="B1507" s="313" t="s">
        <v>315</v>
      </c>
      <c r="C1507" s="313" t="s">
        <v>7</v>
      </c>
      <c r="D1507" s="313" t="s">
        <v>449</v>
      </c>
      <c r="E1507" s="313" t="s">
        <v>13</v>
      </c>
      <c r="F1507" s="313" t="s">
        <v>11</v>
      </c>
      <c r="G1507" s="313"/>
      <c r="H1507" s="313"/>
      <c r="I1507" s="313"/>
      <c r="J1507" s="313"/>
      <c r="K1507" s="313"/>
      <c r="L1507" s="313"/>
      <c r="M1507" s="313"/>
      <c r="N1507" s="313"/>
      <c r="O1507" s="313"/>
      <c r="P1507" s="313"/>
      <c r="Q1507" s="313"/>
      <c r="R1507" s="313">
        <v>1480</v>
      </c>
      <c r="S1507" s="313"/>
      <c r="T1507" s="313"/>
      <c r="U1507" s="313"/>
      <c r="V1507" s="313"/>
      <c r="W1507" s="313"/>
      <c r="X1507" s="313">
        <v>0</v>
      </c>
      <c r="Y1507" s="313">
        <v>500000000</v>
      </c>
      <c r="Z1507" s="313"/>
      <c r="AA1507" s="313" t="s">
        <v>1029</v>
      </c>
    </row>
    <row r="1508" spans="1:27" ht="15" customHeight="1">
      <c r="A1508" s="313" t="s">
        <v>233</v>
      </c>
      <c r="B1508" s="313" t="s">
        <v>317</v>
      </c>
      <c r="C1508" s="313" t="s">
        <v>7</v>
      </c>
      <c r="D1508" s="313" t="s">
        <v>449</v>
      </c>
      <c r="E1508" s="313" t="s">
        <v>13</v>
      </c>
      <c r="F1508" s="313" t="s">
        <v>11</v>
      </c>
      <c r="G1508" s="313"/>
      <c r="H1508" s="313"/>
      <c r="I1508" s="313"/>
      <c r="J1508" s="313"/>
      <c r="K1508" s="313"/>
      <c r="L1508" s="313"/>
      <c r="M1508" s="313"/>
      <c r="N1508" s="313"/>
      <c r="O1508" s="313"/>
      <c r="P1508" s="313"/>
      <c r="Q1508" s="313"/>
      <c r="R1508" s="313">
        <v>48.3</v>
      </c>
      <c r="S1508" s="313">
        <v>0</v>
      </c>
      <c r="T1508" s="313">
        <v>96.6</v>
      </c>
      <c r="U1508" s="313"/>
      <c r="V1508" s="313"/>
      <c r="W1508" s="313"/>
      <c r="X1508" s="313">
        <v>0</v>
      </c>
      <c r="Y1508" s="313">
        <v>500000000</v>
      </c>
      <c r="Z1508" s="313"/>
      <c r="AA1508" s="313" t="s">
        <v>1030</v>
      </c>
    </row>
    <row r="1509" spans="1:27" ht="15" customHeight="1">
      <c r="A1509" s="313" t="s">
        <v>233</v>
      </c>
      <c r="B1509" s="313" t="s">
        <v>318</v>
      </c>
      <c r="C1509" s="313" t="s">
        <v>7</v>
      </c>
      <c r="D1509" s="313" t="s">
        <v>449</v>
      </c>
      <c r="E1509" s="313" t="s">
        <v>13</v>
      </c>
      <c r="F1509" s="313" t="s">
        <v>11</v>
      </c>
      <c r="G1509" s="313"/>
      <c r="H1509" s="313"/>
      <c r="I1509" s="313"/>
      <c r="J1509" s="313"/>
      <c r="K1509" s="313"/>
      <c r="L1509" s="313"/>
      <c r="M1509" s="313"/>
      <c r="N1509" s="313"/>
      <c r="O1509" s="313"/>
      <c r="P1509" s="313"/>
      <c r="Q1509" s="313"/>
      <c r="R1509" s="313">
        <v>48.3</v>
      </c>
      <c r="S1509" s="313">
        <v>0</v>
      </c>
      <c r="T1509" s="313">
        <v>96.6</v>
      </c>
      <c r="U1509" s="313"/>
      <c r="V1509" s="313"/>
      <c r="W1509" s="313"/>
      <c r="X1509" s="313">
        <v>0</v>
      </c>
      <c r="Y1509" s="313">
        <v>500000000</v>
      </c>
      <c r="Z1509" s="313"/>
      <c r="AA1509" s="313" t="s">
        <v>1030</v>
      </c>
    </row>
    <row r="1510" spans="1:27" ht="15" customHeight="1">
      <c r="A1510" s="313" t="s">
        <v>233</v>
      </c>
      <c r="B1510" s="313" t="s">
        <v>313</v>
      </c>
      <c r="C1510" s="313" t="s">
        <v>7</v>
      </c>
      <c r="D1510" s="313" t="s">
        <v>449</v>
      </c>
      <c r="E1510" s="313" t="s">
        <v>13</v>
      </c>
      <c r="F1510" s="313" t="s">
        <v>11</v>
      </c>
      <c r="G1510" s="313"/>
      <c r="H1510" s="313"/>
      <c r="I1510" s="313"/>
      <c r="J1510" s="313"/>
      <c r="K1510" s="313"/>
      <c r="L1510" s="313"/>
      <c r="M1510" s="313"/>
      <c r="N1510" s="313"/>
      <c r="O1510" s="313"/>
      <c r="P1510" s="313"/>
      <c r="Q1510" s="313"/>
      <c r="R1510" s="313">
        <v>1580</v>
      </c>
      <c r="S1510" s="313"/>
      <c r="T1510" s="313"/>
      <c r="U1510" s="313"/>
      <c r="V1510" s="313"/>
      <c r="W1510" s="313"/>
      <c r="X1510" s="313">
        <v>0</v>
      </c>
      <c r="Y1510" s="313">
        <v>500000000</v>
      </c>
      <c r="Z1510" s="313"/>
      <c r="AA1510" s="313" t="s">
        <v>1029</v>
      </c>
    </row>
    <row r="1511" spans="1:27" ht="15" customHeight="1">
      <c r="A1511" s="313" t="s">
        <v>233</v>
      </c>
      <c r="B1511" s="313" t="s">
        <v>316</v>
      </c>
      <c r="C1511" s="313" t="s">
        <v>7</v>
      </c>
      <c r="D1511" s="313" t="s">
        <v>449</v>
      </c>
      <c r="E1511" s="313" t="s">
        <v>13</v>
      </c>
      <c r="F1511" s="313" t="s">
        <v>11</v>
      </c>
      <c r="G1511" s="313"/>
      <c r="H1511" s="313"/>
      <c r="I1511" s="313"/>
      <c r="J1511" s="313"/>
      <c r="K1511" s="313"/>
      <c r="L1511" s="313"/>
      <c r="M1511" s="313"/>
      <c r="N1511" s="313"/>
      <c r="O1511" s="313"/>
      <c r="P1511" s="313"/>
      <c r="Q1511" s="313"/>
      <c r="R1511" s="313">
        <v>96.6</v>
      </c>
      <c r="S1511" s="313"/>
      <c r="T1511" s="313"/>
      <c r="U1511" s="313"/>
      <c r="V1511" s="313"/>
      <c r="W1511" s="313"/>
      <c r="X1511" s="313">
        <v>0</v>
      </c>
      <c r="Y1511" s="313">
        <v>500000000</v>
      </c>
      <c r="Z1511" s="313"/>
      <c r="AA1511" s="313" t="s">
        <v>1029</v>
      </c>
    </row>
    <row r="1512" spans="1:27" ht="15" customHeight="1">
      <c r="A1512" s="313" t="s">
        <v>233</v>
      </c>
      <c r="B1512" s="313" t="s">
        <v>312</v>
      </c>
      <c r="C1512" s="313" t="s">
        <v>7</v>
      </c>
      <c r="D1512" s="313" t="s">
        <v>449</v>
      </c>
      <c r="E1512" s="313" t="s">
        <v>13</v>
      </c>
      <c r="F1512" s="313" t="s">
        <v>11</v>
      </c>
      <c r="G1512" s="313"/>
      <c r="H1512" s="313"/>
      <c r="I1512" s="313"/>
      <c r="J1512" s="313"/>
      <c r="K1512" s="313"/>
      <c r="L1512" s="313"/>
      <c r="M1512" s="313"/>
      <c r="N1512" s="313"/>
      <c r="O1512" s="313"/>
      <c r="P1512" s="313"/>
      <c r="Q1512" s="313"/>
      <c r="R1512" s="313">
        <v>2580</v>
      </c>
      <c r="S1512" s="313"/>
      <c r="T1512" s="313"/>
      <c r="U1512" s="313"/>
      <c r="V1512" s="313"/>
      <c r="W1512" s="313"/>
      <c r="X1512" s="313">
        <v>0</v>
      </c>
      <c r="Y1512" s="313">
        <v>500000000</v>
      </c>
      <c r="Z1512" s="313"/>
      <c r="AA1512" s="313" t="s">
        <v>1029</v>
      </c>
    </row>
    <row r="1513" spans="1:27" ht="15" customHeight="1">
      <c r="A1513" s="313" t="s">
        <v>233</v>
      </c>
      <c r="B1513" s="313" t="s">
        <v>332</v>
      </c>
      <c r="C1513" s="313" t="s">
        <v>7</v>
      </c>
      <c r="D1513" s="313" t="s">
        <v>449</v>
      </c>
      <c r="E1513" s="313" t="s">
        <v>13</v>
      </c>
      <c r="F1513" s="313" t="s">
        <v>11</v>
      </c>
      <c r="G1513" s="313"/>
      <c r="H1513" s="313"/>
      <c r="I1513" s="313"/>
      <c r="J1513" s="313"/>
      <c r="K1513" s="313"/>
      <c r="L1513" s="313"/>
      <c r="M1513" s="313"/>
      <c r="N1513" s="313"/>
      <c r="O1513" s="313"/>
      <c r="P1513" s="313"/>
      <c r="Q1513" s="313"/>
      <c r="R1513" s="313">
        <v>3700</v>
      </c>
      <c r="S1513" s="313"/>
      <c r="T1513" s="313"/>
      <c r="U1513" s="313"/>
      <c r="V1513" s="313"/>
      <c r="W1513" s="313"/>
      <c r="X1513" s="313">
        <v>0</v>
      </c>
      <c r="Y1513" s="313">
        <v>500000000</v>
      </c>
      <c r="Z1513" s="313"/>
      <c r="AA1513" s="313" t="s">
        <v>1029</v>
      </c>
    </row>
    <row r="1514" spans="1:27" ht="15" customHeight="1">
      <c r="A1514" s="313" t="s">
        <v>233</v>
      </c>
      <c r="B1514" s="313" t="s">
        <v>305</v>
      </c>
      <c r="C1514" s="313" t="s">
        <v>7</v>
      </c>
      <c r="D1514" s="313" t="s">
        <v>449</v>
      </c>
      <c r="E1514" s="313" t="s">
        <v>13</v>
      </c>
      <c r="F1514" s="313" t="s">
        <v>11</v>
      </c>
      <c r="G1514" s="313"/>
      <c r="H1514" s="313"/>
      <c r="I1514" s="313"/>
      <c r="J1514" s="313"/>
      <c r="K1514" s="313"/>
      <c r="L1514" s="313"/>
      <c r="M1514" s="313"/>
      <c r="N1514" s="313"/>
      <c r="O1514" s="313"/>
      <c r="P1514" s="313"/>
      <c r="Q1514" s="313"/>
      <c r="R1514" s="313">
        <v>2280</v>
      </c>
      <c r="S1514" s="313"/>
      <c r="T1514" s="313"/>
      <c r="U1514" s="313"/>
      <c r="V1514" s="313"/>
      <c r="W1514" s="313"/>
      <c r="X1514" s="313">
        <v>0</v>
      </c>
      <c r="Y1514" s="313">
        <v>500000000</v>
      </c>
      <c r="Z1514" s="313"/>
      <c r="AA1514" s="313" t="s">
        <v>1029</v>
      </c>
    </row>
    <row r="1515" spans="1:27" ht="15" customHeight="1">
      <c r="A1515" s="313" t="s">
        <v>233</v>
      </c>
      <c r="B1515" s="313" t="s">
        <v>306</v>
      </c>
      <c r="C1515" s="313" t="s">
        <v>7</v>
      </c>
      <c r="D1515" s="313" t="s">
        <v>449</v>
      </c>
      <c r="E1515" s="313" t="s">
        <v>13</v>
      </c>
      <c r="F1515" s="313" t="s">
        <v>11</v>
      </c>
      <c r="G1515" s="313"/>
      <c r="H1515" s="313"/>
      <c r="I1515" s="313"/>
      <c r="J1515" s="313"/>
      <c r="K1515" s="313"/>
      <c r="L1515" s="313"/>
      <c r="M1515" s="313"/>
      <c r="N1515" s="313"/>
      <c r="O1515" s="313"/>
      <c r="P1515" s="313"/>
      <c r="Q1515" s="313"/>
      <c r="R1515" s="313">
        <v>668</v>
      </c>
      <c r="S1515" s="313"/>
      <c r="T1515" s="313"/>
      <c r="U1515" s="313"/>
      <c r="V1515" s="313"/>
      <c r="W1515" s="313"/>
      <c r="X1515" s="313">
        <v>0</v>
      </c>
      <c r="Y1515" s="313">
        <v>500000000</v>
      </c>
      <c r="Z1515" s="313"/>
      <c r="AA1515" s="313" t="s">
        <v>1029</v>
      </c>
    </row>
    <row r="1516" spans="1:27" ht="15" customHeight="1">
      <c r="A1516" s="313" t="s">
        <v>233</v>
      </c>
      <c r="B1516" s="313" t="s">
        <v>307</v>
      </c>
      <c r="C1516" s="313" t="s">
        <v>7</v>
      </c>
      <c r="D1516" s="313" t="s">
        <v>449</v>
      </c>
      <c r="E1516" s="313" t="s">
        <v>13</v>
      </c>
      <c r="F1516" s="313" t="s">
        <v>11</v>
      </c>
      <c r="G1516" s="313"/>
      <c r="H1516" s="313"/>
      <c r="I1516" s="313"/>
      <c r="J1516" s="313"/>
      <c r="K1516" s="313"/>
      <c r="L1516" s="313"/>
      <c r="M1516" s="313"/>
      <c r="N1516" s="313"/>
      <c r="O1516" s="313"/>
      <c r="P1516" s="313"/>
      <c r="Q1516" s="313"/>
      <c r="R1516" s="313">
        <v>1610</v>
      </c>
      <c r="S1516" s="313"/>
      <c r="T1516" s="313"/>
      <c r="U1516" s="313"/>
      <c r="V1516" s="313"/>
      <c r="W1516" s="313"/>
      <c r="X1516" s="313">
        <v>0</v>
      </c>
      <c r="Y1516" s="313">
        <v>500000000</v>
      </c>
      <c r="Z1516" s="313"/>
      <c r="AA1516" s="313" t="s">
        <v>1029</v>
      </c>
    </row>
    <row r="1517" spans="1:27" ht="15" customHeight="1">
      <c r="A1517" s="313" t="s">
        <v>233</v>
      </c>
      <c r="B1517" s="313" t="s">
        <v>308</v>
      </c>
      <c r="C1517" s="313" t="s">
        <v>7</v>
      </c>
      <c r="D1517" s="313" t="s">
        <v>449</v>
      </c>
      <c r="E1517" s="313" t="s">
        <v>13</v>
      </c>
      <c r="F1517" s="313" t="s">
        <v>11</v>
      </c>
      <c r="G1517" s="313"/>
      <c r="H1517" s="313"/>
      <c r="I1517" s="313"/>
      <c r="J1517" s="313"/>
      <c r="K1517" s="313"/>
      <c r="L1517" s="313"/>
      <c r="M1517" s="313"/>
      <c r="N1517" s="313"/>
      <c r="O1517" s="313"/>
      <c r="P1517" s="313"/>
      <c r="Q1517" s="313"/>
      <c r="R1517" s="313">
        <v>225</v>
      </c>
      <c r="S1517" s="313"/>
      <c r="T1517" s="313"/>
      <c r="U1517" s="313"/>
      <c r="V1517" s="313"/>
      <c r="W1517" s="313"/>
      <c r="X1517" s="313">
        <v>0</v>
      </c>
      <c r="Y1517" s="313">
        <v>500000000</v>
      </c>
      <c r="Z1517" s="313"/>
      <c r="AA1517" s="313" t="s">
        <v>1029</v>
      </c>
    </row>
    <row r="1518" spans="1:27" ht="15" customHeight="1">
      <c r="A1518" s="313" t="s">
        <v>233</v>
      </c>
      <c r="B1518" s="313" t="s">
        <v>309</v>
      </c>
      <c r="C1518" s="313" t="s">
        <v>7</v>
      </c>
      <c r="D1518" s="313" t="s">
        <v>449</v>
      </c>
      <c r="E1518" s="313" t="s">
        <v>13</v>
      </c>
      <c r="F1518" s="313" t="s">
        <v>11</v>
      </c>
      <c r="G1518" s="313"/>
      <c r="H1518" s="313"/>
      <c r="I1518" s="313"/>
      <c r="J1518" s="313"/>
      <c r="K1518" s="313"/>
      <c r="L1518" s="313"/>
      <c r="M1518" s="313"/>
      <c r="N1518" s="313"/>
      <c r="O1518" s="313"/>
      <c r="P1518" s="313"/>
      <c r="Q1518" s="313"/>
      <c r="R1518" s="313">
        <v>209</v>
      </c>
      <c r="S1518" s="313"/>
      <c r="T1518" s="313"/>
      <c r="U1518" s="313"/>
      <c r="V1518" s="313"/>
      <c r="W1518" s="313"/>
      <c r="X1518" s="313">
        <v>0</v>
      </c>
      <c r="Y1518" s="313">
        <v>500000000</v>
      </c>
      <c r="Z1518" s="313"/>
      <c r="AA1518" s="313" t="s">
        <v>1029</v>
      </c>
    </row>
    <row r="1519" spans="1:27" ht="15" customHeight="1">
      <c r="A1519" s="313" t="s">
        <v>233</v>
      </c>
      <c r="B1519" s="313" t="s">
        <v>310</v>
      </c>
      <c r="C1519" s="313" t="s">
        <v>7</v>
      </c>
      <c r="D1519" s="313" t="s">
        <v>449</v>
      </c>
      <c r="E1519" s="313" t="s">
        <v>13</v>
      </c>
      <c r="F1519" s="313" t="s">
        <v>11</v>
      </c>
      <c r="G1519" s="313"/>
      <c r="H1519" s="313"/>
      <c r="I1519" s="313"/>
      <c r="J1519" s="313"/>
      <c r="K1519" s="313"/>
      <c r="L1519" s="313"/>
      <c r="M1519" s="313"/>
      <c r="N1519" s="313"/>
      <c r="O1519" s="313"/>
      <c r="P1519" s="313"/>
      <c r="Q1519" s="313"/>
      <c r="R1519" s="313">
        <v>1080</v>
      </c>
      <c r="S1519" s="313"/>
      <c r="T1519" s="313"/>
      <c r="U1519" s="313"/>
      <c r="V1519" s="313"/>
      <c r="W1519" s="313"/>
      <c r="X1519" s="313">
        <v>0</v>
      </c>
      <c r="Y1519" s="313">
        <v>500000000</v>
      </c>
      <c r="Z1519" s="313"/>
      <c r="AA1519" s="313" t="s">
        <v>1029</v>
      </c>
    </row>
    <row r="1520" spans="1:27" ht="15" customHeight="1">
      <c r="A1520" s="313" t="s">
        <v>233</v>
      </c>
      <c r="B1520" s="313" t="s">
        <v>311</v>
      </c>
      <c r="C1520" s="313" t="s">
        <v>7</v>
      </c>
      <c r="D1520" s="313" t="s">
        <v>449</v>
      </c>
      <c r="E1520" s="313" t="s">
        <v>13</v>
      </c>
      <c r="F1520" s="313" t="s">
        <v>11</v>
      </c>
      <c r="G1520" s="313"/>
      <c r="H1520" s="313"/>
      <c r="I1520" s="313"/>
      <c r="J1520" s="313"/>
      <c r="K1520" s="313"/>
      <c r="L1520" s="313"/>
      <c r="M1520" s="313"/>
      <c r="N1520" s="313"/>
      <c r="O1520" s="313"/>
      <c r="P1520" s="313"/>
      <c r="Q1520" s="313"/>
      <c r="R1520" s="313">
        <v>96.5</v>
      </c>
      <c r="S1520" s="313"/>
      <c r="T1520" s="313"/>
      <c r="U1520" s="313"/>
      <c r="V1520" s="313"/>
      <c r="W1520" s="313"/>
      <c r="X1520" s="313">
        <v>0</v>
      </c>
      <c r="Y1520" s="313">
        <v>500000000</v>
      </c>
      <c r="Z1520" s="313"/>
      <c r="AA1520" s="313" t="s">
        <v>1029</v>
      </c>
    </row>
    <row r="1521" spans="1:27" ht="15" customHeight="1">
      <c r="A1521" s="313" t="s">
        <v>233</v>
      </c>
      <c r="B1521" s="313" t="s">
        <v>328</v>
      </c>
      <c r="C1521" s="313" t="s">
        <v>7</v>
      </c>
      <c r="D1521" s="313" t="s">
        <v>449</v>
      </c>
      <c r="E1521" s="313" t="s">
        <v>13</v>
      </c>
      <c r="F1521" s="313" t="s">
        <v>11</v>
      </c>
      <c r="G1521" s="313"/>
      <c r="H1521" s="313"/>
      <c r="I1521" s="313"/>
      <c r="J1521" s="313"/>
      <c r="K1521" s="313"/>
      <c r="L1521" s="313"/>
      <c r="M1521" s="313"/>
      <c r="N1521" s="313"/>
      <c r="O1521" s="313"/>
      <c r="P1521" s="313"/>
      <c r="Q1521" s="313"/>
      <c r="R1521" s="313">
        <v>1000</v>
      </c>
      <c r="S1521" s="313"/>
      <c r="T1521" s="313"/>
      <c r="U1521" s="313"/>
      <c r="V1521" s="313"/>
      <c r="W1521" s="313"/>
      <c r="X1521" s="313">
        <v>0</v>
      </c>
      <c r="Y1521" s="313">
        <v>500000000</v>
      </c>
      <c r="Z1521" s="313"/>
      <c r="AA1521" s="313" t="s">
        <v>1029</v>
      </c>
    </row>
    <row r="1522" spans="1:27" ht="15" customHeight="1">
      <c r="A1522" s="313" t="s">
        <v>233</v>
      </c>
      <c r="B1522" s="313" t="s">
        <v>326</v>
      </c>
      <c r="C1522" s="313" t="s">
        <v>7</v>
      </c>
      <c r="D1522" s="313" t="s">
        <v>449</v>
      </c>
      <c r="E1522" s="313" t="s">
        <v>13</v>
      </c>
      <c r="F1522" s="313" t="s">
        <v>11</v>
      </c>
      <c r="G1522" s="313"/>
      <c r="H1522" s="313"/>
      <c r="I1522" s="313"/>
      <c r="J1522" s="313"/>
      <c r="K1522" s="313"/>
      <c r="L1522" s="313"/>
      <c r="M1522" s="313"/>
      <c r="N1522" s="313"/>
      <c r="O1522" s="313"/>
      <c r="P1522" s="313"/>
      <c r="Q1522" s="313"/>
      <c r="R1522" s="313">
        <v>1000</v>
      </c>
      <c r="S1522" s="313"/>
      <c r="T1522" s="313"/>
      <c r="U1522" s="313"/>
      <c r="V1522" s="313"/>
      <c r="W1522" s="313"/>
      <c r="X1522" s="313">
        <v>0</v>
      </c>
      <c r="Y1522" s="313">
        <v>500000000</v>
      </c>
      <c r="Z1522" s="313"/>
      <c r="AA1522" s="313" t="s">
        <v>1029</v>
      </c>
    </row>
    <row r="1523" spans="1:27" ht="15" customHeight="1">
      <c r="A1523" s="313" t="s">
        <v>234</v>
      </c>
      <c r="B1523" s="313" t="s">
        <v>332</v>
      </c>
      <c r="C1523" s="313" t="s">
        <v>7</v>
      </c>
      <c r="D1523" s="313" t="s">
        <v>449</v>
      </c>
      <c r="E1523" s="313" t="s">
        <v>13</v>
      </c>
      <c r="F1523" s="313" t="s">
        <v>11</v>
      </c>
      <c r="G1523" s="313" t="s">
        <v>449</v>
      </c>
      <c r="H1523" s="313" t="s">
        <v>452</v>
      </c>
      <c r="I1523" s="313" t="s">
        <v>232</v>
      </c>
      <c r="J1523" s="313" t="s">
        <v>709</v>
      </c>
      <c r="K1523" s="313" t="s">
        <v>339</v>
      </c>
      <c r="L1523" s="313" t="s">
        <v>345</v>
      </c>
      <c r="M1523" s="313" t="s">
        <v>41</v>
      </c>
      <c r="N1523" s="313"/>
      <c r="O1523" s="313" t="s">
        <v>341</v>
      </c>
      <c r="P1523" s="313" t="s">
        <v>342</v>
      </c>
      <c r="Q1523" s="313" t="s">
        <v>343</v>
      </c>
      <c r="R1523" s="313">
        <v>183</v>
      </c>
      <c r="S1523" s="313"/>
      <c r="T1523" s="313"/>
      <c r="U1523" s="313"/>
      <c r="V1523" s="313"/>
      <c r="W1523" s="313"/>
      <c r="X1523" s="313">
        <v>0</v>
      </c>
      <c r="Y1523" s="313">
        <v>500000000</v>
      </c>
      <c r="Z1523" s="313"/>
      <c r="AA1523" s="313" t="s">
        <v>1029</v>
      </c>
    </row>
    <row r="1524" spans="1:27" ht="15" customHeight="1">
      <c r="A1524" s="313" t="s">
        <v>234</v>
      </c>
      <c r="B1524" s="313" t="s">
        <v>306</v>
      </c>
      <c r="C1524" s="313" t="s">
        <v>7</v>
      </c>
      <c r="D1524" s="313" t="s">
        <v>449</v>
      </c>
      <c r="E1524" s="313" t="s">
        <v>13</v>
      </c>
      <c r="F1524" s="313" t="s">
        <v>11</v>
      </c>
      <c r="G1524" s="313" t="s">
        <v>449</v>
      </c>
      <c r="H1524" s="313" t="s">
        <v>451</v>
      </c>
      <c r="I1524" s="313" t="s">
        <v>251</v>
      </c>
      <c r="J1524" s="313"/>
      <c r="K1524" s="313" t="s">
        <v>339</v>
      </c>
      <c r="L1524" s="313" t="s">
        <v>420</v>
      </c>
      <c r="M1524" s="313" t="s">
        <v>48</v>
      </c>
      <c r="N1524" s="313"/>
      <c r="O1524" s="313" t="s">
        <v>341</v>
      </c>
      <c r="P1524" s="313" t="s">
        <v>342</v>
      </c>
      <c r="Q1524" s="313" t="s">
        <v>343</v>
      </c>
      <c r="R1524" s="313">
        <v>668</v>
      </c>
      <c r="S1524" s="313"/>
      <c r="T1524" s="313"/>
      <c r="U1524" s="313">
        <v>667.5</v>
      </c>
      <c r="V1524" s="313">
        <v>33.380000000000003</v>
      </c>
      <c r="W1524" s="313">
        <v>0.1</v>
      </c>
      <c r="X1524" s="313">
        <v>0</v>
      </c>
      <c r="Y1524" s="313">
        <v>500000000</v>
      </c>
      <c r="Z1524" s="313">
        <v>0</v>
      </c>
      <c r="AA1524" s="313" t="s">
        <v>1031</v>
      </c>
    </row>
    <row r="1525" spans="1:27" ht="15" customHeight="1">
      <c r="A1525" s="313" t="s">
        <v>234</v>
      </c>
      <c r="B1525" s="313" t="s">
        <v>305</v>
      </c>
      <c r="C1525" s="313" t="s">
        <v>7</v>
      </c>
      <c r="D1525" s="313" t="s">
        <v>449</v>
      </c>
      <c r="E1525" s="313" t="s">
        <v>13</v>
      </c>
      <c r="F1525" s="313" t="s">
        <v>11</v>
      </c>
      <c r="G1525" s="313"/>
      <c r="H1525" s="313"/>
      <c r="I1525" s="313"/>
      <c r="J1525" s="313"/>
      <c r="K1525" s="313"/>
      <c r="L1525" s="313"/>
      <c r="M1525" s="313"/>
      <c r="N1525" s="313"/>
      <c r="O1525" s="313"/>
      <c r="P1525" s="313"/>
      <c r="Q1525" s="313"/>
      <c r="R1525" s="313">
        <v>668</v>
      </c>
      <c r="S1525" s="313"/>
      <c r="T1525" s="313"/>
      <c r="U1525" s="313"/>
      <c r="V1525" s="313"/>
      <c r="W1525" s="313"/>
      <c r="X1525" s="313">
        <v>0</v>
      </c>
      <c r="Y1525" s="313">
        <v>500000000</v>
      </c>
      <c r="Z1525" s="313"/>
      <c r="AA1525" s="313" t="s">
        <v>1029</v>
      </c>
    </row>
    <row r="1526" spans="1:27" ht="15" customHeight="1">
      <c r="A1526" s="313" t="s">
        <v>236</v>
      </c>
      <c r="B1526" s="313" t="s">
        <v>332</v>
      </c>
      <c r="C1526" s="313" t="s">
        <v>7</v>
      </c>
      <c r="D1526" s="313" t="s">
        <v>449</v>
      </c>
      <c r="E1526" s="313" t="s">
        <v>13</v>
      </c>
      <c r="F1526" s="313" t="s">
        <v>11</v>
      </c>
      <c r="G1526" s="313" t="s">
        <v>449</v>
      </c>
      <c r="H1526" s="313" t="s">
        <v>452</v>
      </c>
      <c r="I1526" s="313" t="s">
        <v>232</v>
      </c>
      <c r="J1526" s="313"/>
      <c r="K1526" s="313" t="s">
        <v>339</v>
      </c>
      <c r="L1526" s="313" t="s">
        <v>345</v>
      </c>
      <c r="M1526" s="313" t="s">
        <v>41</v>
      </c>
      <c r="N1526" s="313"/>
      <c r="O1526" s="313" t="s">
        <v>341</v>
      </c>
      <c r="P1526" s="313" t="s">
        <v>342</v>
      </c>
      <c r="Q1526" s="313" t="s">
        <v>343</v>
      </c>
      <c r="R1526" s="313">
        <v>183</v>
      </c>
      <c r="S1526" s="313"/>
      <c r="T1526" s="313"/>
      <c r="U1526" s="313">
        <v>183.32</v>
      </c>
      <c r="V1526" s="313">
        <v>9.17</v>
      </c>
      <c r="W1526" s="313">
        <v>0.1</v>
      </c>
      <c r="X1526" s="313">
        <v>0</v>
      </c>
      <c r="Y1526" s="313">
        <v>500000000</v>
      </c>
      <c r="Z1526" s="313">
        <v>0</v>
      </c>
      <c r="AA1526" s="313" t="s">
        <v>1031</v>
      </c>
    </row>
    <row r="1527" spans="1:27" ht="15" customHeight="1">
      <c r="A1527" s="313" t="s">
        <v>236</v>
      </c>
      <c r="B1527" s="313" t="s">
        <v>306</v>
      </c>
      <c r="C1527" s="313" t="s">
        <v>7</v>
      </c>
      <c r="D1527" s="313" t="s">
        <v>449</v>
      </c>
      <c r="E1527" s="313" t="s">
        <v>13</v>
      </c>
      <c r="F1527" s="313" t="s">
        <v>11</v>
      </c>
      <c r="G1527" s="313"/>
      <c r="H1527" s="313"/>
      <c r="I1527" s="313"/>
      <c r="J1527" s="313"/>
      <c r="K1527" s="313"/>
      <c r="L1527" s="313"/>
      <c r="M1527" s="313"/>
      <c r="N1527" s="313"/>
      <c r="O1527" s="313"/>
      <c r="P1527" s="313"/>
      <c r="Q1527" s="313"/>
      <c r="R1527" s="313">
        <v>668</v>
      </c>
      <c r="S1527" s="313"/>
      <c r="T1527" s="313"/>
      <c r="U1527" s="313"/>
      <c r="V1527" s="313"/>
      <c r="W1527" s="313"/>
      <c r="X1527" s="313">
        <v>0</v>
      </c>
      <c r="Y1527" s="313">
        <v>500000000</v>
      </c>
      <c r="Z1527" s="313"/>
      <c r="AA1527" s="313" t="s">
        <v>1029</v>
      </c>
    </row>
    <row r="1528" spans="1:27" ht="15" customHeight="1">
      <c r="A1528" s="313" t="s">
        <v>236</v>
      </c>
      <c r="B1528" s="313" t="s">
        <v>305</v>
      </c>
      <c r="C1528" s="313" t="s">
        <v>7</v>
      </c>
      <c r="D1528" s="313" t="s">
        <v>449</v>
      </c>
      <c r="E1528" s="313" t="s">
        <v>13</v>
      </c>
      <c r="F1528" s="313" t="s">
        <v>11</v>
      </c>
      <c r="G1528" s="313"/>
      <c r="H1528" s="313"/>
      <c r="I1528" s="313"/>
      <c r="J1528" s="313"/>
      <c r="K1528" s="313"/>
      <c r="L1528" s="313"/>
      <c r="M1528" s="313"/>
      <c r="N1528" s="313"/>
      <c r="O1528" s="313"/>
      <c r="P1528" s="313"/>
      <c r="Q1528" s="313"/>
      <c r="R1528" s="313">
        <v>668</v>
      </c>
      <c r="S1528" s="313"/>
      <c r="T1528" s="313"/>
      <c r="U1528" s="313"/>
      <c r="V1528" s="313"/>
      <c r="W1528" s="313"/>
      <c r="X1528" s="313">
        <v>0</v>
      </c>
      <c r="Y1528" s="313">
        <v>500000000</v>
      </c>
      <c r="Z1528" s="313"/>
      <c r="AA1528" s="313" t="s">
        <v>1029</v>
      </c>
    </row>
    <row r="1529" spans="1:27" ht="15" customHeight="1">
      <c r="A1529" s="313" t="s">
        <v>238</v>
      </c>
      <c r="B1529" s="313" t="s">
        <v>314</v>
      </c>
      <c r="C1529" s="313" t="s">
        <v>7</v>
      </c>
      <c r="D1529" s="313" t="s">
        <v>449</v>
      </c>
      <c r="E1529" s="313" t="s">
        <v>13</v>
      </c>
      <c r="F1529" s="313" t="s">
        <v>11</v>
      </c>
      <c r="G1529" s="313"/>
      <c r="H1529" s="313" t="s">
        <v>766</v>
      </c>
      <c r="I1529" s="313"/>
      <c r="J1529" s="313"/>
      <c r="K1529" s="313"/>
      <c r="L1529" s="313" t="s">
        <v>766</v>
      </c>
      <c r="M1529" s="313"/>
      <c r="N1529" s="313"/>
      <c r="O1529" s="313" t="s">
        <v>348</v>
      </c>
      <c r="P1529" s="313" t="s">
        <v>693</v>
      </c>
      <c r="Q1529" s="313" t="s">
        <v>694</v>
      </c>
      <c r="R1529" s="313">
        <v>1480</v>
      </c>
      <c r="S1529" s="313"/>
      <c r="T1529" s="313"/>
      <c r="U1529" s="313"/>
      <c r="V1529" s="313"/>
      <c r="W1529" s="313"/>
      <c r="X1529" s="313">
        <v>0</v>
      </c>
      <c r="Y1529" s="313">
        <v>500000000</v>
      </c>
      <c r="Z1529" s="313"/>
      <c r="AA1529" s="313" t="s">
        <v>1029</v>
      </c>
    </row>
    <row r="1530" spans="1:27" ht="15" customHeight="1">
      <c r="A1530" s="313" t="s">
        <v>238</v>
      </c>
      <c r="B1530" s="313" t="s">
        <v>315</v>
      </c>
      <c r="C1530" s="313" t="s">
        <v>7</v>
      </c>
      <c r="D1530" s="313" t="s">
        <v>449</v>
      </c>
      <c r="E1530" s="313" t="s">
        <v>13</v>
      </c>
      <c r="F1530" s="313" t="s">
        <v>11</v>
      </c>
      <c r="G1530" s="313"/>
      <c r="H1530" s="313"/>
      <c r="I1530" s="313"/>
      <c r="J1530" s="313"/>
      <c r="K1530" s="313"/>
      <c r="L1530" s="313"/>
      <c r="M1530" s="313"/>
      <c r="N1530" s="313"/>
      <c r="O1530" s="313"/>
      <c r="P1530" s="313"/>
      <c r="Q1530" s="313"/>
      <c r="R1530" s="313">
        <v>1480</v>
      </c>
      <c r="S1530" s="313"/>
      <c r="T1530" s="313"/>
      <c r="U1530" s="313"/>
      <c r="V1530" s="313"/>
      <c r="W1530" s="313"/>
      <c r="X1530" s="313">
        <v>0</v>
      </c>
      <c r="Y1530" s="313">
        <v>500000000</v>
      </c>
      <c r="Z1530" s="313"/>
      <c r="AA1530" s="313" t="s">
        <v>1029</v>
      </c>
    </row>
    <row r="1531" spans="1:27" ht="15" customHeight="1">
      <c r="A1531" s="313" t="s">
        <v>238</v>
      </c>
      <c r="B1531" s="313" t="s">
        <v>317</v>
      </c>
      <c r="C1531" s="313" t="s">
        <v>7</v>
      </c>
      <c r="D1531" s="313" t="s">
        <v>449</v>
      </c>
      <c r="E1531" s="313" t="s">
        <v>13</v>
      </c>
      <c r="F1531" s="313" t="s">
        <v>11</v>
      </c>
      <c r="G1531" s="313"/>
      <c r="H1531" s="313"/>
      <c r="I1531" s="313"/>
      <c r="J1531" s="313"/>
      <c r="K1531" s="313"/>
      <c r="L1531" s="313"/>
      <c r="M1531" s="313"/>
      <c r="N1531" s="313"/>
      <c r="O1531" s="313"/>
      <c r="P1531" s="313"/>
      <c r="Q1531" s="313"/>
      <c r="R1531" s="313">
        <v>48.3</v>
      </c>
      <c r="S1531" s="313">
        <v>0</v>
      </c>
      <c r="T1531" s="313">
        <v>96.6</v>
      </c>
      <c r="U1531" s="313"/>
      <c r="V1531" s="313"/>
      <c r="W1531" s="313"/>
      <c r="X1531" s="313">
        <v>0</v>
      </c>
      <c r="Y1531" s="313">
        <v>500000000</v>
      </c>
      <c r="Z1531" s="313"/>
      <c r="AA1531" s="313" t="s">
        <v>1030</v>
      </c>
    </row>
    <row r="1532" spans="1:27" ht="15" customHeight="1">
      <c r="A1532" s="313" t="s">
        <v>238</v>
      </c>
      <c r="B1532" s="313" t="s">
        <v>318</v>
      </c>
      <c r="C1532" s="313" t="s">
        <v>7</v>
      </c>
      <c r="D1532" s="313" t="s">
        <v>449</v>
      </c>
      <c r="E1532" s="313" t="s">
        <v>13</v>
      </c>
      <c r="F1532" s="313" t="s">
        <v>11</v>
      </c>
      <c r="G1532" s="313"/>
      <c r="H1532" s="313"/>
      <c r="I1532" s="313"/>
      <c r="J1532" s="313"/>
      <c r="K1532" s="313"/>
      <c r="L1532" s="313"/>
      <c r="M1532" s="313"/>
      <c r="N1532" s="313"/>
      <c r="O1532" s="313"/>
      <c r="P1532" s="313"/>
      <c r="Q1532" s="313"/>
      <c r="R1532" s="313">
        <v>48.3</v>
      </c>
      <c r="S1532" s="313">
        <v>0</v>
      </c>
      <c r="T1532" s="313">
        <v>96.6</v>
      </c>
      <c r="U1532" s="313"/>
      <c r="V1532" s="313"/>
      <c r="W1532" s="313"/>
      <c r="X1532" s="313">
        <v>0</v>
      </c>
      <c r="Y1532" s="313">
        <v>500000000</v>
      </c>
      <c r="Z1532" s="313"/>
      <c r="AA1532" s="313" t="s">
        <v>1030</v>
      </c>
    </row>
    <row r="1533" spans="1:27" ht="15" customHeight="1">
      <c r="A1533" s="313" t="s">
        <v>238</v>
      </c>
      <c r="B1533" s="313" t="s">
        <v>313</v>
      </c>
      <c r="C1533" s="313" t="s">
        <v>7</v>
      </c>
      <c r="D1533" s="313" t="s">
        <v>449</v>
      </c>
      <c r="E1533" s="313" t="s">
        <v>13</v>
      </c>
      <c r="F1533" s="313" t="s">
        <v>11</v>
      </c>
      <c r="G1533" s="313"/>
      <c r="H1533" s="313"/>
      <c r="I1533" s="313"/>
      <c r="J1533" s="313"/>
      <c r="K1533" s="313"/>
      <c r="L1533" s="313"/>
      <c r="M1533" s="313"/>
      <c r="N1533" s="313"/>
      <c r="O1533" s="313"/>
      <c r="P1533" s="313"/>
      <c r="Q1533" s="313"/>
      <c r="R1533" s="313">
        <v>1580</v>
      </c>
      <c r="S1533" s="313"/>
      <c r="T1533" s="313"/>
      <c r="U1533" s="313"/>
      <c r="V1533" s="313"/>
      <c r="W1533" s="313"/>
      <c r="X1533" s="313">
        <v>0</v>
      </c>
      <c r="Y1533" s="313">
        <v>500000000</v>
      </c>
      <c r="Z1533" s="313"/>
      <c r="AA1533" s="313" t="s">
        <v>1029</v>
      </c>
    </row>
    <row r="1534" spans="1:27" ht="15" customHeight="1">
      <c r="A1534" s="313" t="s">
        <v>238</v>
      </c>
      <c r="B1534" s="313" t="s">
        <v>316</v>
      </c>
      <c r="C1534" s="313" t="s">
        <v>7</v>
      </c>
      <c r="D1534" s="313" t="s">
        <v>449</v>
      </c>
      <c r="E1534" s="313" t="s">
        <v>13</v>
      </c>
      <c r="F1534" s="313" t="s">
        <v>11</v>
      </c>
      <c r="G1534" s="313" t="s">
        <v>449</v>
      </c>
      <c r="H1534" s="313" t="s">
        <v>453</v>
      </c>
      <c r="I1534" s="313" t="s">
        <v>454</v>
      </c>
      <c r="J1534" s="313"/>
      <c r="K1534" s="313" t="s">
        <v>339</v>
      </c>
      <c r="L1534" s="313" t="s">
        <v>455</v>
      </c>
      <c r="M1534" s="313" t="s">
        <v>51</v>
      </c>
      <c r="N1534" s="313"/>
      <c r="O1534" s="313" t="s">
        <v>364</v>
      </c>
      <c r="P1534" s="313" t="s">
        <v>342</v>
      </c>
      <c r="Q1534" s="313" t="s">
        <v>343</v>
      </c>
      <c r="R1534" s="313">
        <v>96.6</v>
      </c>
      <c r="S1534" s="313"/>
      <c r="T1534" s="313"/>
      <c r="U1534" s="313">
        <v>96.6</v>
      </c>
      <c r="V1534" s="313">
        <v>4.83</v>
      </c>
      <c r="W1534" s="313">
        <v>0.1</v>
      </c>
      <c r="X1534" s="313">
        <v>0</v>
      </c>
      <c r="Y1534" s="313">
        <v>500000000</v>
      </c>
      <c r="Z1534" s="313">
        <v>0</v>
      </c>
      <c r="AA1534" s="313" t="s">
        <v>1031</v>
      </c>
    </row>
    <row r="1535" spans="1:27" ht="15" customHeight="1">
      <c r="A1535" s="313" t="s">
        <v>238</v>
      </c>
      <c r="B1535" s="313" t="s">
        <v>312</v>
      </c>
      <c r="C1535" s="313" t="s">
        <v>7</v>
      </c>
      <c r="D1535" s="313" t="s">
        <v>449</v>
      </c>
      <c r="E1535" s="313" t="s">
        <v>13</v>
      </c>
      <c r="F1535" s="313" t="s">
        <v>11</v>
      </c>
      <c r="G1535" s="313"/>
      <c r="H1535" s="313"/>
      <c r="I1535" s="313"/>
      <c r="J1535" s="313"/>
      <c r="K1535" s="313"/>
      <c r="L1535" s="313"/>
      <c r="M1535" s="313"/>
      <c r="N1535" s="313"/>
      <c r="O1535" s="313"/>
      <c r="P1535" s="313"/>
      <c r="Q1535" s="313"/>
      <c r="R1535" s="313">
        <v>2580</v>
      </c>
      <c r="S1535" s="313"/>
      <c r="T1535" s="313"/>
      <c r="U1535" s="313"/>
      <c r="V1535" s="313"/>
      <c r="W1535" s="313"/>
      <c r="X1535" s="313">
        <v>0</v>
      </c>
      <c r="Y1535" s="313">
        <v>500000000</v>
      </c>
      <c r="Z1535" s="313"/>
      <c r="AA1535" s="313" t="s">
        <v>1029</v>
      </c>
    </row>
    <row r="1536" spans="1:27" ht="15" customHeight="1">
      <c r="A1536" s="313" t="s">
        <v>238</v>
      </c>
      <c r="B1536" s="313" t="s">
        <v>332</v>
      </c>
      <c r="C1536" s="313" t="s">
        <v>7</v>
      </c>
      <c r="D1536" s="313" t="s">
        <v>449</v>
      </c>
      <c r="E1536" s="313" t="s">
        <v>13</v>
      </c>
      <c r="F1536" s="313" t="s">
        <v>11</v>
      </c>
      <c r="G1536" s="313" t="s">
        <v>449</v>
      </c>
      <c r="H1536" s="313" t="s">
        <v>1011</v>
      </c>
      <c r="I1536" s="313" t="s">
        <v>232</v>
      </c>
      <c r="J1536" s="313" t="s">
        <v>350</v>
      </c>
      <c r="K1536" s="313" t="s">
        <v>339</v>
      </c>
      <c r="L1536" s="313" t="s">
        <v>991</v>
      </c>
      <c r="M1536" s="313" t="s">
        <v>41</v>
      </c>
      <c r="N1536" s="313"/>
      <c r="O1536" s="313" t="s">
        <v>341</v>
      </c>
      <c r="P1536" s="313" t="s">
        <v>342</v>
      </c>
      <c r="Q1536" s="313" t="s">
        <v>343</v>
      </c>
      <c r="R1536" s="313">
        <v>3510</v>
      </c>
      <c r="S1536" s="313"/>
      <c r="T1536" s="313"/>
      <c r="U1536" s="313"/>
      <c r="V1536" s="313"/>
      <c r="W1536" s="313"/>
      <c r="X1536" s="313">
        <v>0</v>
      </c>
      <c r="Y1536" s="313">
        <v>500000000</v>
      </c>
      <c r="Z1536" s="313"/>
      <c r="AA1536" s="313" t="s">
        <v>1029</v>
      </c>
    </row>
    <row r="1537" spans="1:27" ht="15" customHeight="1">
      <c r="A1537" s="313" t="s">
        <v>238</v>
      </c>
      <c r="B1537" s="313" t="s">
        <v>305</v>
      </c>
      <c r="C1537" s="313" t="s">
        <v>7</v>
      </c>
      <c r="D1537" s="313" t="s">
        <v>449</v>
      </c>
      <c r="E1537" s="313" t="s">
        <v>13</v>
      </c>
      <c r="F1537" s="313" t="s">
        <v>11</v>
      </c>
      <c r="G1537" s="313"/>
      <c r="H1537" s="313"/>
      <c r="I1537" s="313"/>
      <c r="J1537" s="313"/>
      <c r="K1537" s="313"/>
      <c r="L1537" s="313"/>
      <c r="M1537" s="313"/>
      <c r="N1537" s="313"/>
      <c r="O1537" s="313"/>
      <c r="P1537" s="313"/>
      <c r="Q1537" s="313"/>
      <c r="R1537" s="313">
        <v>1610</v>
      </c>
      <c r="S1537" s="313"/>
      <c r="T1537" s="313"/>
      <c r="U1537" s="313"/>
      <c r="V1537" s="313"/>
      <c r="W1537" s="313"/>
      <c r="X1537" s="313">
        <v>0</v>
      </c>
      <c r="Y1537" s="313">
        <v>500000000</v>
      </c>
      <c r="Z1537" s="313"/>
      <c r="AA1537" s="313" t="s">
        <v>1029</v>
      </c>
    </row>
    <row r="1538" spans="1:27" ht="15" customHeight="1">
      <c r="A1538" s="313" t="s">
        <v>238</v>
      </c>
      <c r="B1538" s="313" t="s">
        <v>307</v>
      </c>
      <c r="C1538" s="313" t="s">
        <v>7</v>
      </c>
      <c r="D1538" s="313" t="s">
        <v>449</v>
      </c>
      <c r="E1538" s="313" t="s">
        <v>13</v>
      </c>
      <c r="F1538" s="313" t="s">
        <v>11</v>
      </c>
      <c r="G1538" s="313" t="s">
        <v>449</v>
      </c>
      <c r="H1538" s="313" t="s">
        <v>778</v>
      </c>
      <c r="I1538" s="313" t="s">
        <v>251</v>
      </c>
      <c r="J1538" s="313" t="s">
        <v>709</v>
      </c>
      <c r="K1538" s="313" t="s">
        <v>339</v>
      </c>
      <c r="L1538" s="313" t="s">
        <v>712</v>
      </c>
      <c r="M1538" s="313" t="s">
        <v>48</v>
      </c>
      <c r="N1538" s="313"/>
      <c r="O1538" s="313" t="s">
        <v>341</v>
      </c>
      <c r="P1538" s="313" t="s">
        <v>342</v>
      </c>
      <c r="Q1538" s="313" t="s">
        <v>343</v>
      </c>
      <c r="R1538" s="313">
        <v>1610</v>
      </c>
      <c r="S1538" s="313"/>
      <c r="T1538" s="313"/>
      <c r="U1538" s="313"/>
      <c r="V1538" s="313"/>
      <c r="W1538" s="313"/>
      <c r="X1538" s="313">
        <v>0</v>
      </c>
      <c r="Y1538" s="313">
        <v>500000000</v>
      </c>
      <c r="Z1538" s="313"/>
      <c r="AA1538" s="313" t="s">
        <v>1029</v>
      </c>
    </row>
    <row r="1539" spans="1:27" ht="15" customHeight="1">
      <c r="A1539" s="313" t="s">
        <v>238</v>
      </c>
      <c r="B1539" s="313" t="s">
        <v>308</v>
      </c>
      <c r="C1539" s="313" t="s">
        <v>7</v>
      </c>
      <c r="D1539" s="313" t="s">
        <v>449</v>
      </c>
      <c r="E1539" s="313" t="s">
        <v>13</v>
      </c>
      <c r="F1539" s="313" t="s">
        <v>11</v>
      </c>
      <c r="G1539" s="313" t="s">
        <v>449</v>
      </c>
      <c r="H1539" s="313" t="s">
        <v>779</v>
      </c>
      <c r="I1539" s="313" t="s">
        <v>251</v>
      </c>
      <c r="J1539" s="313" t="s">
        <v>709</v>
      </c>
      <c r="K1539" s="313" t="s">
        <v>702</v>
      </c>
      <c r="L1539" s="313" t="s">
        <v>780</v>
      </c>
      <c r="M1539" s="313" t="s">
        <v>48</v>
      </c>
      <c r="N1539" s="313"/>
      <c r="O1539" s="313" t="s">
        <v>364</v>
      </c>
      <c r="P1539" s="313" t="s">
        <v>699</v>
      </c>
      <c r="Q1539" s="313" t="s">
        <v>343</v>
      </c>
      <c r="R1539" s="313">
        <v>225</v>
      </c>
      <c r="S1539" s="313"/>
      <c r="T1539" s="313"/>
      <c r="U1539" s="313"/>
      <c r="V1539" s="313"/>
      <c r="W1539" s="313"/>
      <c r="X1539" s="313">
        <v>0</v>
      </c>
      <c r="Y1539" s="313">
        <v>500000000</v>
      </c>
      <c r="Z1539" s="313"/>
      <c r="AA1539" s="313" t="s">
        <v>1029</v>
      </c>
    </row>
    <row r="1540" spans="1:27" ht="15" customHeight="1">
      <c r="A1540" s="313" t="s">
        <v>238</v>
      </c>
      <c r="B1540" s="313" t="s">
        <v>309</v>
      </c>
      <c r="C1540" s="313" t="s">
        <v>7</v>
      </c>
      <c r="D1540" s="313" t="s">
        <v>449</v>
      </c>
      <c r="E1540" s="313" t="s">
        <v>13</v>
      </c>
      <c r="F1540" s="313" t="s">
        <v>11</v>
      </c>
      <c r="G1540" s="313" t="s">
        <v>449</v>
      </c>
      <c r="H1540" s="313" t="s">
        <v>781</v>
      </c>
      <c r="I1540" s="313" t="s">
        <v>251</v>
      </c>
      <c r="J1540" s="313" t="s">
        <v>709</v>
      </c>
      <c r="K1540" s="313" t="s">
        <v>702</v>
      </c>
      <c r="L1540" s="313" t="s">
        <v>782</v>
      </c>
      <c r="M1540" s="313" t="s">
        <v>48</v>
      </c>
      <c r="N1540" s="313"/>
      <c r="O1540" s="313" t="s">
        <v>364</v>
      </c>
      <c r="P1540" s="313" t="s">
        <v>699</v>
      </c>
      <c r="Q1540" s="313" t="s">
        <v>343</v>
      </c>
      <c r="R1540" s="313">
        <v>209</v>
      </c>
      <c r="S1540" s="313"/>
      <c r="T1540" s="313"/>
      <c r="U1540" s="313"/>
      <c r="V1540" s="313"/>
      <c r="W1540" s="313"/>
      <c r="X1540" s="313">
        <v>0</v>
      </c>
      <c r="Y1540" s="313">
        <v>500000000</v>
      </c>
      <c r="Z1540" s="313"/>
      <c r="AA1540" s="313" t="s">
        <v>1029</v>
      </c>
    </row>
    <row r="1541" spans="1:27" ht="15" customHeight="1">
      <c r="A1541" s="313" t="s">
        <v>238</v>
      </c>
      <c r="B1541" s="313" t="s">
        <v>310</v>
      </c>
      <c r="C1541" s="313" t="s">
        <v>7</v>
      </c>
      <c r="D1541" s="313" t="s">
        <v>449</v>
      </c>
      <c r="E1541" s="313" t="s">
        <v>13</v>
      </c>
      <c r="F1541" s="313" t="s">
        <v>11</v>
      </c>
      <c r="G1541" s="313" t="s">
        <v>449</v>
      </c>
      <c r="H1541" s="313" t="s">
        <v>783</v>
      </c>
      <c r="I1541" s="313" t="s">
        <v>251</v>
      </c>
      <c r="J1541" s="313" t="s">
        <v>709</v>
      </c>
      <c r="K1541" s="313" t="s">
        <v>702</v>
      </c>
      <c r="L1541" s="313" t="s">
        <v>784</v>
      </c>
      <c r="M1541" s="313" t="s">
        <v>48</v>
      </c>
      <c r="N1541" s="313"/>
      <c r="O1541" s="313" t="s">
        <v>364</v>
      </c>
      <c r="P1541" s="313" t="s">
        <v>699</v>
      </c>
      <c r="Q1541" s="313" t="s">
        <v>343</v>
      </c>
      <c r="R1541" s="313">
        <v>1080</v>
      </c>
      <c r="S1541" s="313"/>
      <c r="T1541" s="313"/>
      <c r="U1541" s="313"/>
      <c r="V1541" s="313"/>
      <c r="W1541" s="313"/>
      <c r="X1541" s="313">
        <v>0</v>
      </c>
      <c r="Y1541" s="313">
        <v>500000000</v>
      </c>
      <c r="Z1541" s="313"/>
      <c r="AA1541" s="313" t="s">
        <v>1029</v>
      </c>
    </row>
    <row r="1542" spans="1:27" ht="15" customHeight="1">
      <c r="A1542" s="313" t="s">
        <v>238</v>
      </c>
      <c r="B1542" s="313" t="s">
        <v>311</v>
      </c>
      <c r="C1542" s="313" t="s">
        <v>7</v>
      </c>
      <c r="D1542" s="313" t="s">
        <v>449</v>
      </c>
      <c r="E1542" s="313" t="s">
        <v>13</v>
      </c>
      <c r="F1542" s="313" t="s">
        <v>11</v>
      </c>
      <c r="G1542" s="313" t="s">
        <v>449</v>
      </c>
      <c r="H1542" s="313" t="s">
        <v>785</v>
      </c>
      <c r="I1542" s="313" t="s">
        <v>251</v>
      </c>
      <c r="J1542" s="313" t="s">
        <v>709</v>
      </c>
      <c r="K1542" s="313" t="s">
        <v>702</v>
      </c>
      <c r="L1542" s="313" t="s">
        <v>786</v>
      </c>
      <c r="M1542" s="313" t="s">
        <v>48</v>
      </c>
      <c r="N1542" s="313"/>
      <c r="O1542" s="313" t="s">
        <v>364</v>
      </c>
      <c r="P1542" s="313" t="s">
        <v>699</v>
      </c>
      <c r="Q1542" s="313" t="s">
        <v>343</v>
      </c>
      <c r="R1542" s="313">
        <v>96.5</v>
      </c>
      <c r="S1542" s="313"/>
      <c r="T1542" s="313"/>
      <c r="U1542" s="313"/>
      <c r="V1542" s="313"/>
      <c r="W1542" s="313"/>
      <c r="X1542" s="313">
        <v>0</v>
      </c>
      <c r="Y1542" s="313">
        <v>500000000</v>
      </c>
      <c r="Z1542" s="313"/>
      <c r="AA1542" s="313" t="s">
        <v>1029</v>
      </c>
    </row>
    <row r="1543" spans="1:27" ht="15" customHeight="1">
      <c r="A1543" s="313" t="s">
        <v>238</v>
      </c>
      <c r="B1543" s="313" t="s">
        <v>328</v>
      </c>
      <c r="C1543" s="313" t="s">
        <v>7</v>
      </c>
      <c r="D1543" s="313" t="s">
        <v>449</v>
      </c>
      <c r="E1543" s="313" t="s">
        <v>13</v>
      </c>
      <c r="F1543" s="313" t="s">
        <v>11</v>
      </c>
      <c r="G1543" s="313"/>
      <c r="H1543" s="313" t="s">
        <v>346</v>
      </c>
      <c r="I1543" s="313" t="s">
        <v>329</v>
      </c>
      <c r="J1543" s="313"/>
      <c r="K1543" s="313" t="s">
        <v>339</v>
      </c>
      <c r="L1543" s="313" t="s">
        <v>347</v>
      </c>
      <c r="M1543" s="313" t="s">
        <v>52</v>
      </c>
      <c r="N1543" s="313"/>
      <c r="O1543" s="313" t="s">
        <v>348</v>
      </c>
      <c r="P1543" s="313" t="s">
        <v>342</v>
      </c>
      <c r="Q1543" s="313" t="s">
        <v>343</v>
      </c>
      <c r="R1543" s="313">
        <v>1000</v>
      </c>
      <c r="S1543" s="313"/>
      <c r="T1543" s="313"/>
      <c r="U1543" s="313">
        <v>1000</v>
      </c>
      <c r="V1543" s="313">
        <v>50</v>
      </c>
      <c r="W1543" s="313">
        <v>0.1</v>
      </c>
      <c r="X1543" s="313">
        <v>0</v>
      </c>
      <c r="Y1543" s="313">
        <v>500000000</v>
      </c>
      <c r="Z1543" s="313">
        <v>0</v>
      </c>
      <c r="AA1543" s="313" t="s">
        <v>1031</v>
      </c>
    </row>
    <row r="1544" spans="1:27" ht="15" customHeight="1">
      <c r="A1544" s="313" t="s">
        <v>238</v>
      </c>
      <c r="B1544" s="313" t="s">
        <v>326</v>
      </c>
      <c r="C1544" s="313" t="s">
        <v>7</v>
      </c>
      <c r="D1544" s="313" t="s">
        <v>449</v>
      </c>
      <c r="E1544" s="313" t="s">
        <v>13</v>
      </c>
      <c r="F1544" s="313" t="s">
        <v>11</v>
      </c>
      <c r="G1544" s="313"/>
      <c r="H1544" s="313"/>
      <c r="I1544" s="313"/>
      <c r="J1544" s="313"/>
      <c r="K1544" s="313"/>
      <c r="L1544" s="313"/>
      <c r="M1544" s="313"/>
      <c r="N1544" s="313"/>
      <c r="O1544" s="313"/>
      <c r="P1544" s="313"/>
      <c r="Q1544" s="313"/>
      <c r="R1544" s="313">
        <v>1000</v>
      </c>
      <c r="S1544" s="313"/>
      <c r="T1544" s="313"/>
      <c r="U1544" s="313"/>
      <c r="V1544" s="313"/>
      <c r="W1544" s="313"/>
      <c r="X1544" s="313">
        <v>0</v>
      </c>
      <c r="Y1544" s="313">
        <v>500000000</v>
      </c>
      <c r="Z1544" s="313"/>
      <c r="AA1544" s="313" t="s">
        <v>1029</v>
      </c>
    </row>
    <row r="1545" spans="1:27" ht="15" customHeight="1">
      <c r="A1545" s="313" t="s">
        <v>239</v>
      </c>
      <c r="B1545" s="313" t="s">
        <v>315</v>
      </c>
      <c r="C1545" s="313" t="s">
        <v>7</v>
      </c>
      <c r="D1545" s="313" t="s">
        <v>449</v>
      </c>
      <c r="E1545" s="313" t="s">
        <v>13</v>
      </c>
      <c r="F1545" s="313" t="s">
        <v>11</v>
      </c>
      <c r="G1545" s="313"/>
      <c r="H1545" s="313"/>
      <c r="I1545" s="313"/>
      <c r="J1545" s="313"/>
      <c r="K1545" s="313"/>
      <c r="L1545" s="313"/>
      <c r="M1545" s="313"/>
      <c r="N1545" s="313"/>
      <c r="O1545" s="313"/>
      <c r="P1545" s="313"/>
      <c r="Q1545" s="313"/>
      <c r="R1545" s="313">
        <v>359</v>
      </c>
      <c r="S1545" s="313">
        <v>0</v>
      </c>
      <c r="T1545" s="313">
        <v>357</v>
      </c>
      <c r="U1545" s="313"/>
      <c r="V1545" s="313"/>
      <c r="W1545" s="313"/>
      <c r="X1545" s="313">
        <v>0</v>
      </c>
      <c r="Y1545" s="313">
        <v>500000000</v>
      </c>
      <c r="Z1545" s="313"/>
      <c r="AA1545" s="313" t="s">
        <v>1030</v>
      </c>
    </row>
    <row r="1546" spans="1:27" ht="15" customHeight="1">
      <c r="A1546" s="313" t="s">
        <v>239</v>
      </c>
      <c r="B1546" s="313" t="s">
        <v>317</v>
      </c>
      <c r="C1546" s="313" t="s">
        <v>7</v>
      </c>
      <c r="D1546" s="313" t="s">
        <v>449</v>
      </c>
      <c r="E1546" s="313" t="s">
        <v>13</v>
      </c>
      <c r="F1546" s="313" t="s">
        <v>11</v>
      </c>
      <c r="G1546" s="313"/>
      <c r="H1546" s="313"/>
      <c r="I1546" s="313"/>
      <c r="J1546" s="313"/>
      <c r="K1546" s="313"/>
      <c r="L1546" s="313"/>
      <c r="M1546" s="313"/>
      <c r="N1546" s="313"/>
      <c r="O1546" s="313"/>
      <c r="P1546" s="313"/>
      <c r="Q1546" s="313"/>
      <c r="R1546" s="313">
        <v>0.59</v>
      </c>
      <c r="S1546" s="313">
        <v>0</v>
      </c>
      <c r="T1546" s="313">
        <v>96.6</v>
      </c>
      <c r="U1546" s="313"/>
      <c r="V1546" s="313"/>
      <c r="W1546" s="313"/>
      <c r="X1546" s="313">
        <v>0</v>
      </c>
      <c r="Y1546" s="313">
        <v>500000000</v>
      </c>
      <c r="Z1546" s="313"/>
      <c r="AA1546" s="313" t="s">
        <v>1030</v>
      </c>
    </row>
    <row r="1547" spans="1:27" ht="15" customHeight="1">
      <c r="A1547" s="313" t="s">
        <v>239</v>
      </c>
      <c r="B1547" s="313" t="s">
        <v>314</v>
      </c>
      <c r="C1547" s="313" t="s">
        <v>7</v>
      </c>
      <c r="D1547" s="313" t="s">
        <v>449</v>
      </c>
      <c r="E1547" s="313" t="s">
        <v>13</v>
      </c>
      <c r="F1547" s="313" t="s">
        <v>11</v>
      </c>
      <c r="G1547" s="313"/>
      <c r="H1547" s="313"/>
      <c r="I1547" s="313"/>
      <c r="J1547" s="313"/>
      <c r="K1547" s="313"/>
      <c r="L1547" s="313"/>
      <c r="M1547" s="313"/>
      <c r="N1547" s="313"/>
      <c r="O1547" s="313"/>
      <c r="P1547" s="313"/>
      <c r="Q1547" s="313"/>
      <c r="R1547" s="313">
        <v>359</v>
      </c>
      <c r="S1547" s="313">
        <v>0</v>
      </c>
      <c r="T1547" s="313">
        <v>357</v>
      </c>
      <c r="U1547" s="313"/>
      <c r="V1547" s="313"/>
      <c r="W1547" s="313"/>
      <c r="X1547" s="313">
        <v>0</v>
      </c>
      <c r="Y1547" s="313">
        <v>500000000</v>
      </c>
      <c r="Z1547" s="313"/>
      <c r="AA1547" s="313" t="s">
        <v>1030</v>
      </c>
    </row>
    <row r="1548" spans="1:27" ht="15" customHeight="1">
      <c r="A1548" s="313" t="s">
        <v>239</v>
      </c>
      <c r="B1548" s="313" t="s">
        <v>313</v>
      </c>
      <c r="C1548" s="313" t="s">
        <v>7</v>
      </c>
      <c r="D1548" s="313" t="s">
        <v>449</v>
      </c>
      <c r="E1548" s="313" t="s">
        <v>13</v>
      </c>
      <c r="F1548" s="313" t="s">
        <v>11</v>
      </c>
      <c r="G1548" s="313"/>
      <c r="H1548" s="313"/>
      <c r="I1548" s="313"/>
      <c r="J1548" s="313"/>
      <c r="K1548" s="313"/>
      <c r="L1548" s="313"/>
      <c r="M1548" s="313"/>
      <c r="N1548" s="313"/>
      <c r="O1548" s="313"/>
      <c r="P1548" s="313"/>
      <c r="Q1548" s="313"/>
      <c r="R1548" s="313">
        <v>361</v>
      </c>
      <c r="S1548" s="313">
        <v>0</v>
      </c>
      <c r="T1548" s="313">
        <v>357</v>
      </c>
      <c r="U1548" s="313"/>
      <c r="V1548" s="313"/>
      <c r="W1548" s="313"/>
      <c r="X1548" s="313">
        <v>0</v>
      </c>
      <c r="Y1548" s="313">
        <v>500000000</v>
      </c>
      <c r="Z1548" s="313"/>
      <c r="AA1548" s="313" t="s">
        <v>1030</v>
      </c>
    </row>
    <row r="1549" spans="1:27" ht="15" customHeight="1">
      <c r="A1549" s="313" t="s">
        <v>239</v>
      </c>
      <c r="B1549" s="313" t="s">
        <v>316</v>
      </c>
      <c r="C1549" s="313" t="s">
        <v>7</v>
      </c>
      <c r="D1549" s="313" t="s">
        <v>449</v>
      </c>
      <c r="E1549" s="313" t="s">
        <v>13</v>
      </c>
      <c r="F1549" s="313" t="s">
        <v>11</v>
      </c>
      <c r="G1549" s="313"/>
      <c r="H1549" s="313"/>
      <c r="I1549" s="313"/>
      <c r="J1549" s="313"/>
      <c r="K1549" s="313"/>
      <c r="L1549" s="313"/>
      <c r="M1549" s="313"/>
      <c r="N1549" s="313"/>
      <c r="O1549" s="313"/>
      <c r="P1549" s="313"/>
      <c r="Q1549" s="313"/>
      <c r="R1549" s="313">
        <v>1.18</v>
      </c>
      <c r="S1549" s="313">
        <v>0</v>
      </c>
      <c r="T1549" s="313">
        <v>96.6</v>
      </c>
      <c r="U1549" s="313"/>
      <c r="V1549" s="313"/>
      <c r="W1549" s="313"/>
      <c r="X1549" s="313">
        <v>0</v>
      </c>
      <c r="Y1549" s="313">
        <v>500000000</v>
      </c>
      <c r="Z1549" s="313"/>
      <c r="AA1549" s="313" t="s">
        <v>1030</v>
      </c>
    </row>
    <row r="1550" spans="1:27" ht="15" customHeight="1">
      <c r="A1550" s="313" t="s">
        <v>239</v>
      </c>
      <c r="B1550" s="313" t="s">
        <v>312</v>
      </c>
      <c r="C1550" s="313" t="s">
        <v>7</v>
      </c>
      <c r="D1550" s="313" t="s">
        <v>449</v>
      </c>
      <c r="E1550" s="313" t="s">
        <v>13</v>
      </c>
      <c r="F1550" s="313" t="s">
        <v>11</v>
      </c>
      <c r="G1550" s="313"/>
      <c r="H1550" s="313"/>
      <c r="I1550" s="313"/>
      <c r="J1550" s="313"/>
      <c r="K1550" s="313"/>
      <c r="L1550" s="313"/>
      <c r="M1550" s="313"/>
      <c r="N1550" s="313"/>
      <c r="O1550" s="313"/>
      <c r="P1550" s="313"/>
      <c r="Q1550" s="313"/>
      <c r="R1550" s="313">
        <v>362</v>
      </c>
      <c r="S1550" s="313">
        <v>0</v>
      </c>
      <c r="T1550" s="313">
        <v>384</v>
      </c>
      <c r="U1550" s="313"/>
      <c r="V1550" s="313"/>
      <c r="W1550" s="313"/>
      <c r="X1550" s="313">
        <v>0</v>
      </c>
      <c r="Y1550" s="313">
        <v>500000000</v>
      </c>
      <c r="Z1550" s="313"/>
      <c r="AA1550" s="313" t="s">
        <v>1030</v>
      </c>
    </row>
    <row r="1551" spans="1:27" ht="15" customHeight="1">
      <c r="A1551" s="313" t="s">
        <v>239</v>
      </c>
      <c r="B1551" s="313" t="s">
        <v>332</v>
      </c>
      <c r="C1551" s="313" t="s">
        <v>7</v>
      </c>
      <c r="D1551" s="313" t="s">
        <v>449</v>
      </c>
      <c r="E1551" s="313" t="s">
        <v>13</v>
      </c>
      <c r="F1551" s="313" t="s">
        <v>11</v>
      </c>
      <c r="G1551" s="313"/>
      <c r="H1551" s="313"/>
      <c r="I1551" s="313"/>
      <c r="J1551" s="313"/>
      <c r="K1551" s="313"/>
      <c r="L1551" s="313"/>
      <c r="M1551" s="313"/>
      <c r="N1551" s="313"/>
      <c r="O1551" s="313"/>
      <c r="P1551" s="313"/>
      <c r="Q1551" s="313"/>
      <c r="R1551" s="313">
        <v>62.6</v>
      </c>
      <c r="S1551" s="313"/>
      <c r="T1551" s="313"/>
      <c r="U1551" s="313"/>
      <c r="V1551" s="313"/>
      <c r="W1551" s="313"/>
      <c r="X1551" s="313">
        <v>0</v>
      </c>
      <c r="Y1551" s="313">
        <v>500000000</v>
      </c>
      <c r="Z1551" s="313"/>
      <c r="AA1551" s="313" t="s">
        <v>1029</v>
      </c>
    </row>
    <row r="1552" spans="1:27" ht="15" customHeight="1">
      <c r="A1552" s="313" t="s">
        <v>239</v>
      </c>
      <c r="B1552" s="313" t="s">
        <v>305</v>
      </c>
      <c r="C1552" s="313" t="s">
        <v>7</v>
      </c>
      <c r="D1552" s="313" t="s">
        <v>449</v>
      </c>
      <c r="E1552" s="313" t="s">
        <v>13</v>
      </c>
      <c r="F1552" s="313" t="s">
        <v>11</v>
      </c>
      <c r="G1552" s="313"/>
      <c r="H1552" s="313"/>
      <c r="I1552" s="313"/>
      <c r="J1552" s="313"/>
      <c r="K1552" s="313"/>
      <c r="L1552" s="313"/>
      <c r="M1552" s="313"/>
      <c r="N1552" s="313"/>
      <c r="O1552" s="313"/>
      <c r="P1552" s="313"/>
      <c r="Q1552" s="313"/>
      <c r="R1552" s="313">
        <v>22.2</v>
      </c>
      <c r="S1552" s="313">
        <v>0</v>
      </c>
      <c r="T1552" s="313">
        <v>888</v>
      </c>
      <c r="U1552" s="313"/>
      <c r="V1552" s="313"/>
      <c r="W1552" s="313"/>
      <c r="X1552" s="313">
        <v>0</v>
      </c>
      <c r="Y1552" s="313">
        <v>500000000</v>
      </c>
      <c r="Z1552" s="313"/>
      <c r="AA1552" s="313" t="s">
        <v>1030</v>
      </c>
    </row>
    <row r="1553" spans="1:27" ht="15" customHeight="1">
      <c r="A1553" s="313" t="s">
        <v>239</v>
      </c>
      <c r="B1553" s="313" t="s">
        <v>307</v>
      </c>
      <c r="C1553" s="313" t="s">
        <v>7</v>
      </c>
      <c r="D1553" s="313" t="s">
        <v>449</v>
      </c>
      <c r="E1553" s="313" t="s">
        <v>13</v>
      </c>
      <c r="F1553" s="313" t="s">
        <v>11</v>
      </c>
      <c r="G1553" s="313"/>
      <c r="H1553" s="313"/>
      <c r="I1553" s="313"/>
      <c r="J1553" s="313"/>
      <c r="K1553" s="313"/>
      <c r="L1553" s="313"/>
      <c r="M1553" s="313"/>
      <c r="N1553" s="313"/>
      <c r="O1553" s="313"/>
      <c r="P1553" s="313"/>
      <c r="Q1553" s="313"/>
      <c r="R1553" s="313">
        <v>22.2</v>
      </c>
      <c r="S1553" s="313">
        <v>0</v>
      </c>
      <c r="T1553" s="313">
        <v>384</v>
      </c>
      <c r="U1553" s="313"/>
      <c r="V1553" s="313"/>
      <c r="W1553" s="313"/>
      <c r="X1553" s="313">
        <v>0</v>
      </c>
      <c r="Y1553" s="313">
        <v>500000000</v>
      </c>
      <c r="Z1553" s="313"/>
      <c r="AA1553" s="313" t="s">
        <v>1030</v>
      </c>
    </row>
    <row r="1554" spans="1:27" ht="15" customHeight="1">
      <c r="A1554" s="313" t="s">
        <v>239</v>
      </c>
      <c r="B1554" s="313" t="s">
        <v>308</v>
      </c>
      <c r="C1554" s="313" t="s">
        <v>7</v>
      </c>
      <c r="D1554" s="313" t="s">
        <v>449</v>
      </c>
      <c r="E1554" s="313" t="s">
        <v>13</v>
      </c>
      <c r="F1554" s="313" t="s">
        <v>11</v>
      </c>
      <c r="G1554" s="313"/>
      <c r="H1554" s="313"/>
      <c r="I1554" s="313"/>
      <c r="J1554" s="313"/>
      <c r="K1554" s="313"/>
      <c r="L1554" s="313"/>
      <c r="M1554" s="313"/>
      <c r="N1554" s="313"/>
      <c r="O1554" s="313"/>
      <c r="P1554" s="313"/>
      <c r="Q1554" s="313"/>
      <c r="R1554" s="313">
        <v>4.5599999999999996</v>
      </c>
      <c r="S1554" s="313">
        <v>0</v>
      </c>
      <c r="T1554" s="313">
        <v>225</v>
      </c>
      <c r="U1554" s="313"/>
      <c r="V1554" s="313"/>
      <c r="W1554" s="313"/>
      <c r="X1554" s="313">
        <v>0</v>
      </c>
      <c r="Y1554" s="313">
        <v>500000000</v>
      </c>
      <c r="Z1554" s="313"/>
      <c r="AA1554" s="313" t="s">
        <v>1030</v>
      </c>
    </row>
    <row r="1555" spans="1:27" ht="15" customHeight="1">
      <c r="A1555" s="313" t="s">
        <v>239</v>
      </c>
      <c r="B1555" s="313" t="s">
        <v>309</v>
      </c>
      <c r="C1555" s="313" t="s">
        <v>7</v>
      </c>
      <c r="D1555" s="313" t="s">
        <v>449</v>
      </c>
      <c r="E1555" s="313" t="s">
        <v>13</v>
      </c>
      <c r="F1555" s="313" t="s">
        <v>11</v>
      </c>
      <c r="G1555" s="313"/>
      <c r="H1555" s="313"/>
      <c r="I1555" s="313"/>
      <c r="J1555" s="313"/>
      <c r="K1555" s="313"/>
      <c r="L1555" s="313"/>
      <c r="M1555" s="313"/>
      <c r="N1555" s="313"/>
      <c r="O1555" s="313"/>
      <c r="P1555" s="313"/>
      <c r="Q1555" s="313"/>
      <c r="R1555" s="313">
        <v>5.21</v>
      </c>
      <c r="S1555" s="313">
        <v>0</v>
      </c>
      <c r="T1555" s="313">
        <v>209</v>
      </c>
      <c r="U1555" s="313"/>
      <c r="V1555" s="313"/>
      <c r="W1555" s="313"/>
      <c r="X1555" s="313">
        <v>0</v>
      </c>
      <c r="Y1555" s="313">
        <v>500000000</v>
      </c>
      <c r="Z1555" s="313"/>
      <c r="AA1555" s="313" t="s">
        <v>1030</v>
      </c>
    </row>
    <row r="1556" spans="1:27" ht="15" customHeight="1">
      <c r="A1556" s="313" t="s">
        <v>239</v>
      </c>
      <c r="B1556" s="313" t="s">
        <v>310</v>
      </c>
      <c r="C1556" s="313" t="s">
        <v>7</v>
      </c>
      <c r="D1556" s="313" t="s">
        <v>449</v>
      </c>
      <c r="E1556" s="313" t="s">
        <v>13</v>
      </c>
      <c r="F1556" s="313" t="s">
        <v>11</v>
      </c>
      <c r="G1556" s="313"/>
      <c r="H1556" s="313"/>
      <c r="I1556" s="313"/>
      <c r="J1556" s="313"/>
      <c r="K1556" s="313"/>
      <c r="L1556" s="313"/>
      <c r="M1556" s="313"/>
      <c r="N1556" s="313"/>
      <c r="O1556" s="313"/>
      <c r="P1556" s="313"/>
      <c r="Q1556" s="313"/>
      <c r="R1556" s="313">
        <v>7.87</v>
      </c>
      <c r="S1556" s="313">
        <v>0</v>
      </c>
      <c r="T1556" s="313">
        <v>357</v>
      </c>
      <c r="U1556" s="313"/>
      <c r="V1556" s="313"/>
      <c r="W1556" s="313"/>
      <c r="X1556" s="313">
        <v>0</v>
      </c>
      <c r="Y1556" s="313">
        <v>500000000</v>
      </c>
      <c r="Z1556" s="313"/>
      <c r="AA1556" s="313" t="s">
        <v>1030</v>
      </c>
    </row>
    <row r="1557" spans="1:27" ht="15" customHeight="1">
      <c r="A1557" s="313" t="s">
        <v>239</v>
      </c>
      <c r="B1557" s="313" t="s">
        <v>311</v>
      </c>
      <c r="C1557" s="313" t="s">
        <v>7</v>
      </c>
      <c r="D1557" s="313" t="s">
        <v>449</v>
      </c>
      <c r="E1557" s="313" t="s">
        <v>13</v>
      </c>
      <c r="F1557" s="313" t="s">
        <v>11</v>
      </c>
      <c r="G1557" s="313"/>
      <c r="H1557" s="313"/>
      <c r="I1557" s="313"/>
      <c r="J1557" s="313"/>
      <c r="K1557" s="313"/>
      <c r="L1557" s="313"/>
      <c r="M1557" s="313"/>
      <c r="N1557" s="313"/>
      <c r="O1557" s="313"/>
      <c r="P1557" s="313"/>
      <c r="Q1557" s="313"/>
      <c r="R1557" s="313">
        <v>4.53</v>
      </c>
      <c r="S1557" s="313">
        <v>0</v>
      </c>
      <c r="T1557" s="313">
        <v>96.5</v>
      </c>
      <c r="U1557" s="313"/>
      <c r="V1557" s="313"/>
      <c r="W1557" s="313"/>
      <c r="X1557" s="313">
        <v>0</v>
      </c>
      <c r="Y1557" s="313">
        <v>500000000</v>
      </c>
      <c r="Z1557" s="313"/>
      <c r="AA1557" s="313" t="s">
        <v>1030</v>
      </c>
    </row>
    <row r="1558" spans="1:27" ht="15" customHeight="1">
      <c r="A1558" s="313" t="s">
        <v>239</v>
      </c>
      <c r="B1558" s="313" t="s">
        <v>328</v>
      </c>
      <c r="C1558" s="313" t="s">
        <v>7</v>
      </c>
      <c r="D1558" s="313" t="s">
        <v>449</v>
      </c>
      <c r="E1558" s="313" t="s">
        <v>13</v>
      </c>
      <c r="F1558" s="313" t="s">
        <v>11</v>
      </c>
      <c r="G1558" s="313"/>
      <c r="H1558" s="313"/>
      <c r="I1558" s="313"/>
      <c r="J1558" s="313"/>
      <c r="K1558" s="313"/>
      <c r="L1558" s="313"/>
      <c r="M1558" s="313"/>
      <c r="N1558" s="313"/>
      <c r="O1558" s="313"/>
      <c r="P1558" s="313"/>
      <c r="Q1558" s="313"/>
      <c r="R1558" s="313">
        <v>1.34</v>
      </c>
      <c r="S1558" s="313">
        <v>0</v>
      </c>
      <c r="T1558" s="313">
        <v>357</v>
      </c>
      <c r="U1558" s="313"/>
      <c r="V1558" s="313"/>
      <c r="W1558" s="313"/>
      <c r="X1558" s="313">
        <v>0</v>
      </c>
      <c r="Y1558" s="313">
        <v>500000000</v>
      </c>
      <c r="Z1558" s="313"/>
      <c r="AA1558" s="313" t="s">
        <v>1030</v>
      </c>
    </row>
    <row r="1559" spans="1:27" ht="15" customHeight="1">
      <c r="A1559" s="313" t="s">
        <v>239</v>
      </c>
      <c r="B1559" s="313" t="s">
        <v>318</v>
      </c>
      <c r="C1559" s="313" t="s">
        <v>7</v>
      </c>
      <c r="D1559" s="313" t="s">
        <v>449</v>
      </c>
      <c r="E1559" s="313" t="s">
        <v>13</v>
      </c>
      <c r="F1559" s="313" t="s">
        <v>11</v>
      </c>
      <c r="G1559" s="313"/>
      <c r="H1559" s="313"/>
      <c r="I1559" s="313"/>
      <c r="J1559" s="313"/>
      <c r="K1559" s="313"/>
      <c r="L1559" s="313"/>
      <c r="M1559" s="313"/>
      <c r="N1559" s="313"/>
      <c r="O1559" s="313"/>
      <c r="P1559" s="313"/>
      <c r="Q1559" s="313"/>
      <c r="R1559" s="313">
        <v>0.59</v>
      </c>
      <c r="S1559" s="313">
        <v>0</v>
      </c>
      <c r="T1559" s="313">
        <v>96.6</v>
      </c>
      <c r="U1559" s="313"/>
      <c r="V1559" s="313"/>
      <c r="W1559" s="313"/>
      <c r="X1559" s="313">
        <v>0</v>
      </c>
      <c r="Y1559" s="313">
        <v>500000000</v>
      </c>
      <c r="Z1559" s="313"/>
      <c r="AA1559" s="313" t="s">
        <v>1030</v>
      </c>
    </row>
    <row r="1560" spans="1:27" ht="15" customHeight="1">
      <c r="A1560" s="313" t="s">
        <v>239</v>
      </c>
      <c r="B1560" s="313" t="s">
        <v>326</v>
      </c>
      <c r="C1560" s="313" t="s">
        <v>7</v>
      </c>
      <c r="D1560" s="313" t="s">
        <v>449</v>
      </c>
      <c r="E1560" s="313" t="s">
        <v>13</v>
      </c>
      <c r="F1560" s="313" t="s">
        <v>11</v>
      </c>
      <c r="G1560" s="313"/>
      <c r="H1560" s="313"/>
      <c r="I1560" s="313"/>
      <c r="J1560" s="313"/>
      <c r="K1560" s="313"/>
      <c r="L1560" s="313"/>
      <c r="M1560" s="313"/>
      <c r="N1560" s="313"/>
      <c r="O1560" s="313"/>
      <c r="P1560" s="313"/>
      <c r="Q1560" s="313"/>
      <c r="R1560" s="313">
        <v>1.34</v>
      </c>
      <c r="S1560" s="313">
        <v>0</v>
      </c>
      <c r="T1560" s="313">
        <v>357</v>
      </c>
      <c r="U1560" s="313"/>
      <c r="V1560" s="313"/>
      <c r="W1560" s="313"/>
      <c r="X1560" s="313">
        <v>0</v>
      </c>
      <c r="Y1560" s="313">
        <v>500000000</v>
      </c>
      <c r="Z1560" s="313"/>
      <c r="AA1560" s="313" t="s">
        <v>1030</v>
      </c>
    </row>
    <row r="1561" spans="1:27" ht="15" customHeight="1">
      <c r="A1561" s="313" t="s">
        <v>240</v>
      </c>
      <c r="B1561" s="313" t="s">
        <v>315</v>
      </c>
      <c r="C1561" s="313" t="s">
        <v>7</v>
      </c>
      <c r="D1561" s="313" t="s">
        <v>449</v>
      </c>
      <c r="E1561" s="313" t="s">
        <v>13</v>
      </c>
      <c r="F1561" s="313" t="s">
        <v>11</v>
      </c>
      <c r="G1561" s="313"/>
      <c r="H1561" s="313" t="s">
        <v>766</v>
      </c>
      <c r="I1561" s="313"/>
      <c r="J1561" s="313"/>
      <c r="K1561" s="313"/>
      <c r="L1561" s="313" t="s">
        <v>766</v>
      </c>
      <c r="M1561" s="313"/>
      <c r="N1561" s="313"/>
      <c r="O1561" s="313"/>
      <c r="P1561" s="313"/>
      <c r="Q1561" s="313"/>
      <c r="R1561" s="313">
        <v>359</v>
      </c>
      <c r="S1561" s="313">
        <v>0</v>
      </c>
      <c r="T1561" s="313">
        <v>384</v>
      </c>
      <c r="U1561" s="313"/>
      <c r="V1561" s="313"/>
      <c r="W1561" s="313"/>
      <c r="X1561" s="313">
        <v>0</v>
      </c>
      <c r="Y1561" s="313">
        <v>500000000</v>
      </c>
      <c r="Z1561" s="313"/>
      <c r="AA1561" s="313" t="s">
        <v>1030</v>
      </c>
    </row>
    <row r="1562" spans="1:27" ht="15" customHeight="1">
      <c r="A1562" s="313" t="s">
        <v>240</v>
      </c>
      <c r="B1562" s="313" t="s">
        <v>317</v>
      </c>
      <c r="C1562" s="313" t="s">
        <v>7</v>
      </c>
      <c r="D1562" s="313" t="s">
        <v>449</v>
      </c>
      <c r="E1562" s="313" t="s">
        <v>13</v>
      </c>
      <c r="F1562" s="313" t="s">
        <v>11</v>
      </c>
      <c r="G1562" s="313"/>
      <c r="H1562" s="313" t="s">
        <v>992</v>
      </c>
      <c r="I1562" s="313"/>
      <c r="J1562" s="313"/>
      <c r="K1562" s="313"/>
      <c r="L1562" s="313" t="s">
        <v>992</v>
      </c>
      <c r="M1562" s="313"/>
      <c r="N1562" s="313"/>
      <c r="O1562" s="313"/>
      <c r="P1562" s="313"/>
      <c r="Q1562" s="313"/>
      <c r="R1562" s="313">
        <v>0.59</v>
      </c>
      <c r="S1562" s="313">
        <v>0</v>
      </c>
      <c r="T1562" s="313">
        <v>96.6</v>
      </c>
      <c r="U1562" s="313"/>
      <c r="V1562" s="313"/>
      <c r="W1562" s="313"/>
      <c r="X1562" s="313">
        <v>0</v>
      </c>
      <c r="Y1562" s="313">
        <v>500000000</v>
      </c>
      <c r="Z1562" s="313"/>
      <c r="AA1562" s="313" t="s">
        <v>1030</v>
      </c>
    </row>
    <row r="1563" spans="1:27" ht="15" customHeight="1">
      <c r="A1563" s="313" t="s">
        <v>240</v>
      </c>
      <c r="B1563" s="313" t="s">
        <v>314</v>
      </c>
      <c r="C1563" s="313" t="s">
        <v>7</v>
      </c>
      <c r="D1563" s="313" t="s">
        <v>449</v>
      </c>
      <c r="E1563" s="313" t="s">
        <v>13</v>
      </c>
      <c r="F1563" s="313" t="s">
        <v>11</v>
      </c>
      <c r="G1563" s="313"/>
      <c r="H1563" s="313"/>
      <c r="I1563" s="313"/>
      <c r="J1563" s="313"/>
      <c r="K1563" s="313"/>
      <c r="L1563" s="313"/>
      <c r="M1563" s="313"/>
      <c r="N1563" s="313"/>
      <c r="O1563" s="313"/>
      <c r="P1563" s="313"/>
      <c r="Q1563" s="313"/>
      <c r="R1563" s="313">
        <v>359</v>
      </c>
      <c r="S1563" s="313">
        <v>0</v>
      </c>
      <c r="T1563" s="313">
        <v>384</v>
      </c>
      <c r="U1563" s="313"/>
      <c r="V1563" s="313"/>
      <c r="W1563" s="313"/>
      <c r="X1563" s="313">
        <v>0</v>
      </c>
      <c r="Y1563" s="313">
        <v>500000000</v>
      </c>
      <c r="Z1563" s="313"/>
      <c r="AA1563" s="313" t="s">
        <v>1030</v>
      </c>
    </row>
    <row r="1564" spans="1:27" ht="15" customHeight="1">
      <c r="A1564" s="313" t="s">
        <v>240</v>
      </c>
      <c r="B1564" s="313" t="s">
        <v>313</v>
      </c>
      <c r="C1564" s="313" t="s">
        <v>7</v>
      </c>
      <c r="D1564" s="313" t="s">
        <v>449</v>
      </c>
      <c r="E1564" s="313" t="s">
        <v>13</v>
      </c>
      <c r="F1564" s="313" t="s">
        <v>11</v>
      </c>
      <c r="G1564" s="313"/>
      <c r="H1564" s="313"/>
      <c r="I1564" s="313"/>
      <c r="J1564" s="313"/>
      <c r="K1564" s="313"/>
      <c r="L1564" s="313"/>
      <c r="M1564" s="313"/>
      <c r="N1564" s="313"/>
      <c r="O1564" s="313"/>
      <c r="P1564" s="313"/>
      <c r="Q1564" s="313"/>
      <c r="R1564" s="313">
        <v>361</v>
      </c>
      <c r="S1564" s="313">
        <v>0</v>
      </c>
      <c r="T1564" s="313">
        <v>384</v>
      </c>
      <c r="U1564" s="313"/>
      <c r="V1564" s="313"/>
      <c r="W1564" s="313"/>
      <c r="X1564" s="313">
        <v>0</v>
      </c>
      <c r="Y1564" s="313">
        <v>500000000</v>
      </c>
      <c r="Z1564" s="313"/>
      <c r="AA1564" s="313" t="s">
        <v>1030</v>
      </c>
    </row>
    <row r="1565" spans="1:27" ht="15" customHeight="1">
      <c r="A1565" s="313" t="s">
        <v>240</v>
      </c>
      <c r="B1565" s="313" t="s">
        <v>316</v>
      </c>
      <c r="C1565" s="313" t="s">
        <v>7</v>
      </c>
      <c r="D1565" s="313" t="s">
        <v>449</v>
      </c>
      <c r="E1565" s="313" t="s">
        <v>13</v>
      </c>
      <c r="F1565" s="313" t="s">
        <v>11</v>
      </c>
      <c r="G1565" s="313"/>
      <c r="H1565" s="313"/>
      <c r="I1565" s="313"/>
      <c r="J1565" s="313"/>
      <c r="K1565" s="313"/>
      <c r="L1565" s="313"/>
      <c r="M1565" s="313"/>
      <c r="N1565" s="313"/>
      <c r="O1565" s="313"/>
      <c r="P1565" s="313"/>
      <c r="Q1565" s="313"/>
      <c r="R1565" s="313">
        <v>1.18</v>
      </c>
      <c r="S1565" s="313">
        <v>0</v>
      </c>
      <c r="T1565" s="313">
        <v>96.6</v>
      </c>
      <c r="U1565" s="313"/>
      <c r="V1565" s="313"/>
      <c r="W1565" s="313"/>
      <c r="X1565" s="313">
        <v>0</v>
      </c>
      <c r="Y1565" s="313">
        <v>500000000</v>
      </c>
      <c r="Z1565" s="313"/>
      <c r="AA1565" s="313" t="s">
        <v>1030</v>
      </c>
    </row>
    <row r="1566" spans="1:27" ht="15" customHeight="1">
      <c r="A1566" s="313" t="s">
        <v>240</v>
      </c>
      <c r="B1566" s="313" t="s">
        <v>312</v>
      </c>
      <c r="C1566" s="313" t="s">
        <v>7</v>
      </c>
      <c r="D1566" s="313" t="s">
        <v>449</v>
      </c>
      <c r="E1566" s="313" t="s">
        <v>13</v>
      </c>
      <c r="F1566" s="313" t="s">
        <v>11</v>
      </c>
      <c r="G1566" s="313"/>
      <c r="H1566" s="313"/>
      <c r="I1566" s="313"/>
      <c r="J1566" s="313"/>
      <c r="K1566" s="313"/>
      <c r="L1566" s="313"/>
      <c r="M1566" s="313"/>
      <c r="N1566" s="313"/>
      <c r="O1566" s="313"/>
      <c r="P1566" s="313"/>
      <c r="Q1566" s="313"/>
      <c r="R1566" s="313">
        <v>362</v>
      </c>
      <c r="S1566" s="313">
        <v>0</v>
      </c>
      <c r="T1566" s="313">
        <v>384</v>
      </c>
      <c r="U1566" s="313"/>
      <c r="V1566" s="313"/>
      <c r="W1566" s="313"/>
      <c r="X1566" s="313">
        <v>0</v>
      </c>
      <c r="Y1566" s="313">
        <v>500000000</v>
      </c>
      <c r="Z1566" s="313"/>
      <c r="AA1566" s="313" t="s">
        <v>1030</v>
      </c>
    </row>
    <row r="1567" spans="1:27" ht="15" customHeight="1">
      <c r="A1567" s="313" t="s">
        <v>240</v>
      </c>
      <c r="B1567" s="313" t="s">
        <v>332</v>
      </c>
      <c r="C1567" s="313" t="s">
        <v>7</v>
      </c>
      <c r="D1567" s="313" t="s">
        <v>449</v>
      </c>
      <c r="E1567" s="313" t="s">
        <v>13</v>
      </c>
      <c r="F1567" s="313" t="s">
        <v>11</v>
      </c>
      <c r="G1567" s="313" t="s">
        <v>449</v>
      </c>
      <c r="H1567" s="313" t="s">
        <v>456</v>
      </c>
      <c r="I1567" s="313" t="s">
        <v>232</v>
      </c>
      <c r="J1567" s="313" t="s">
        <v>350</v>
      </c>
      <c r="K1567" s="313" t="s">
        <v>339</v>
      </c>
      <c r="L1567" s="313" t="s">
        <v>351</v>
      </c>
      <c r="M1567" s="313" t="s">
        <v>41</v>
      </c>
      <c r="N1567" s="313"/>
      <c r="O1567" s="313" t="s">
        <v>341</v>
      </c>
      <c r="P1567" s="313" t="s">
        <v>342</v>
      </c>
      <c r="Q1567" s="313" t="s">
        <v>343</v>
      </c>
      <c r="R1567" s="313">
        <v>62.6</v>
      </c>
      <c r="S1567" s="313"/>
      <c r="T1567" s="313"/>
      <c r="U1567" s="313">
        <v>62.61</v>
      </c>
      <c r="V1567" s="313">
        <v>3.13</v>
      </c>
      <c r="W1567" s="313">
        <v>0.1</v>
      </c>
      <c r="X1567" s="313">
        <v>0</v>
      </c>
      <c r="Y1567" s="313">
        <v>500000000</v>
      </c>
      <c r="Z1567" s="313">
        <v>0</v>
      </c>
      <c r="AA1567" s="313" t="s">
        <v>1031</v>
      </c>
    </row>
    <row r="1568" spans="1:27" ht="15" customHeight="1">
      <c r="A1568" s="313" t="s">
        <v>240</v>
      </c>
      <c r="B1568" s="313" t="s">
        <v>305</v>
      </c>
      <c r="C1568" s="313" t="s">
        <v>7</v>
      </c>
      <c r="D1568" s="313" t="s">
        <v>449</v>
      </c>
      <c r="E1568" s="313" t="s">
        <v>13</v>
      </c>
      <c r="F1568" s="313" t="s">
        <v>11</v>
      </c>
      <c r="G1568" s="313"/>
      <c r="H1568" s="313"/>
      <c r="I1568" s="313"/>
      <c r="J1568" s="313"/>
      <c r="K1568" s="313"/>
      <c r="L1568" s="313"/>
      <c r="M1568" s="313"/>
      <c r="N1568" s="313"/>
      <c r="O1568" s="313"/>
      <c r="P1568" s="313"/>
      <c r="Q1568" s="313"/>
      <c r="R1568" s="313">
        <v>22.2</v>
      </c>
      <c r="S1568" s="313">
        <v>0</v>
      </c>
      <c r="T1568" s="313">
        <v>915</v>
      </c>
      <c r="U1568" s="313"/>
      <c r="V1568" s="313"/>
      <c r="W1568" s="313"/>
      <c r="X1568" s="313">
        <v>0</v>
      </c>
      <c r="Y1568" s="313">
        <v>500000000</v>
      </c>
      <c r="Z1568" s="313"/>
      <c r="AA1568" s="313" t="s">
        <v>1030</v>
      </c>
    </row>
    <row r="1569" spans="1:27" ht="15" customHeight="1">
      <c r="A1569" s="313" t="s">
        <v>240</v>
      </c>
      <c r="B1569" s="313" t="s">
        <v>307</v>
      </c>
      <c r="C1569" s="313" t="s">
        <v>7</v>
      </c>
      <c r="D1569" s="313" t="s">
        <v>449</v>
      </c>
      <c r="E1569" s="313" t="s">
        <v>13</v>
      </c>
      <c r="F1569" s="313" t="s">
        <v>11</v>
      </c>
      <c r="G1569" s="313"/>
      <c r="H1569" s="313"/>
      <c r="I1569" s="313"/>
      <c r="J1569" s="313"/>
      <c r="K1569" s="313"/>
      <c r="L1569" s="313"/>
      <c r="M1569" s="313"/>
      <c r="N1569" s="313"/>
      <c r="O1569" s="313"/>
      <c r="P1569" s="313"/>
      <c r="Q1569" s="313"/>
      <c r="R1569" s="313">
        <v>22.2</v>
      </c>
      <c r="S1569" s="313">
        <v>0</v>
      </c>
      <c r="T1569" s="313">
        <v>384</v>
      </c>
      <c r="U1569" s="313"/>
      <c r="V1569" s="313"/>
      <c r="W1569" s="313"/>
      <c r="X1569" s="313">
        <v>0</v>
      </c>
      <c r="Y1569" s="313">
        <v>500000000</v>
      </c>
      <c r="Z1569" s="313"/>
      <c r="AA1569" s="313" t="s">
        <v>1030</v>
      </c>
    </row>
    <row r="1570" spans="1:27" ht="15" customHeight="1">
      <c r="A1570" s="313" t="s">
        <v>240</v>
      </c>
      <c r="B1570" s="313" t="s">
        <v>308</v>
      </c>
      <c r="C1570" s="313" t="s">
        <v>7</v>
      </c>
      <c r="D1570" s="313" t="s">
        <v>449</v>
      </c>
      <c r="E1570" s="313" t="s">
        <v>13</v>
      </c>
      <c r="F1570" s="313" t="s">
        <v>11</v>
      </c>
      <c r="G1570" s="313"/>
      <c r="H1570" s="313"/>
      <c r="I1570" s="313"/>
      <c r="J1570" s="313"/>
      <c r="K1570" s="313"/>
      <c r="L1570" s="313"/>
      <c r="M1570" s="313"/>
      <c r="N1570" s="313"/>
      <c r="O1570" s="313"/>
      <c r="P1570" s="313"/>
      <c r="Q1570" s="313"/>
      <c r="R1570" s="313">
        <v>4.5599999999999996</v>
      </c>
      <c r="S1570" s="313">
        <v>0</v>
      </c>
      <c r="T1570" s="313">
        <v>225</v>
      </c>
      <c r="U1570" s="313"/>
      <c r="V1570" s="313"/>
      <c r="W1570" s="313"/>
      <c r="X1570" s="313">
        <v>0</v>
      </c>
      <c r="Y1570" s="313">
        <v>500000000</v>
      </c>
      <c r="Z1570" s="313"/>
      <c r="AA1570" s="313" t="s">
        <v>1030</v>
      </c>
    </row>
    <row r="1571" spans="1:27" ht="15" customHeight="1">
      <c r="A1571" s="313" t="s">
        <v>240</v>
      </c>
      <c r="B1571" s="313" t="s">
        <v>309</v>
      </c>
      <c r="C1571" s="313" t="s">
        <v>7</v>
      </c>
      <c r="D1571" s="313" t="s">
        <v>449</v>
      </c>
      <c r="E1571" s="313" t="s">
        <v>13</v>
      </c>
      <c r="F1571" s="313" t="s">
        <v>11</v>
      </c>
      <c r="G1571" s="313"/>
      <c r="H1571" s="313"/>
      <c r="I1571" s="313"/>
      <c r="J1571" s="313"/>
      <c r="K1571" s="313"/>
      <c r="L1571" s="313"/>
      <c r="M1571" s="313"/>
      <c r="N1571" s="313"/>
      <c r="O1571" s="313"/>
      <c r="P1571" s="313"/>
      <c r="Q1571" s="313"/>
      <c r="R1571" s="313">
        <v>5.21</v>
      </c>
      <c r="S1571" s="313">
        <v>0</v>
      </c>
      <c r="T1571" s="313">
        <v>209</v>
      </c>
      <c r="U1571" s="313"/>
      <c r="V1571" s="313"/>
      <c r="W1571" s="313"/>
      <c r="X1571" s="313">
        <v>0</v>
      </c>
      <c r="Y1571" s="313">
        <v>500000000</v>
      </c>
      <c r="Z1571" s="313"/>
      <c r="AA1571" s="313" t="s">
        <v>1030</v>
      </c>
    </row>
    <row r="1572" spans="1:27" ht="15" customHeight="1">
      <c r="A1572" s="313" t="s">
        <v>240</v>
      </c>
      <c r="B1572" s="313" t="s">
        <v>310</v>
      </c>
      <c r="C1572" s="313" t="s">
        <v>7</v>
      </c>
      <c r="D1572" s="313" t="s">
        <v>449</v>
      </c>
      <c r="E1572" s="313" t="s">
        <v>13</v>
      </c>
      <c r="F1572" s="313" t="s">
        <v>11</v>
      </c>
      <c r="G1572" s="313"/>
      <c r="H1572" s="313"/>
      <c r="I1572" s="313"/>
      <c r="J1572" s="313"/>
      <c r="K1572" s="313"/>
      <c r="L1572" s="313"/>
      <c r="M1572" s="313"/>
      <c r="N1572" s="313"/>
      <c r="O1572" s="313"/>
      <c r="P1572" s="313"/>
      <c r="Q1572" s="313"/>
      <c r="R1572" s="313">
        <v>7.87</v>
      </c>
      <c r="S1572" s="313">
        <v>0</v>
      </c>
      <c r="T1572" s="313">
        <v>384</v>
      </c>
      <c r="U1572" s="313"/>
      <c r="V1572" s="313"/>
      <c r="W1572" s="313"/>
      <c r="X1572" s="313">
        <v>0</v>
      </c>
      <c r="Y1572" s="313">
        <v>500000000</v>
      </c>
      <c r="Z1572" s="313"/>
      <c r="AA1572" s="313" t="s">
        <v>1030</v>
      </c>
    </row>
    <row r="1573" spans="1:27" ht="15" customHeight="1">
      <c r="A1573" s="313" t="s">
        <v>240</v>
      </c>
      <c r="B1573" s="313" t="s">
        <v>311</v>
      </c>
      <c r="C1573" s="313" t="s">
        <v>7</v>
      </c>
      <c r="D1573" s="313" t="s">
        <v>449</v>
      </c>
      <c r="E1573" s="313" t="s">
        <v>13</v>
      </c>
      <c r="F1573" s="313" t="s">
        <v>11</v>
      </c>
      <c r="G1573" s="313"/>
      <c r="H1573" s="313"/>
      <c r="I1573" s="313"/>
      <c r="J1573" s="313"/>
      <c r="K1573" s="313"/>
      <c r="L1573" s="313"/>
      <c r="M1573" s="313"/>
      <c r="N1573" s="313"/>
      <c r="O1573" s="313"/>
      <c r="P1573" s="313"/>
      <c r="Q1573" s="313"/>
      <c r="R1573" s="313">
        <v>4.53</v>
      </c>
      <c r="S1573" s="313">
        <v>0</v>
      </c>
      <c r="T1573" s="313">
        <v>96.5</v>
      </c>
      <c r="U1573" s="313"/>
      <c r="V1573" s="313"/>
      <c r="W1573" s="313"/>
      <c r="X1573" s="313">
        <v>0</v>
      </c>
      <c r="Y1573" s="313">
        <v>500000000</v>
      </c>
      <c r="Z1573" s="313"/>
      <c r="AA1573" s="313" t="s">
        <v>1030</v>
      </c>
    </row>
    <row r="1574" spans="1:27" ht="15" customHeight="1">
      <c r="A1574" s="313" t="s">
        <v>240</v>
      </c>
      <c r="B1574" s="313" t="s">
        <v>328</v>
      </c>
      <c r="C1574" s="313" t="s">
        <v>7</v>
      </c>
      <c r="D1574" s="313" t="s">
        <v>449</v>
      </c>
      <c r="E1574" s="313" t="s">
        <v>13</v>
      </c>
      <c r="F1574" s="313" t="s">
        <v>11</v>
      </c>
      <c r="G1574" s="313"/>
      <c r="H1574" s="313"/>
      <c r="I1574" s="313"/>
      <c r="J1574" s="313"/>
      <c r="K1574" s="313"/>
      <c r="L1574" s="313"/>
      <c r="M1574" s="313"/>
      <c r="N1574" s="313"/>
      <c r="O1574" s="313"/>
      <c r="P1574" s="313"/>
      <c r="Q1574" s="313"/>
      <c r="R1574" s="313">
        <v>1.34</v>
      </c>
      <c r="S1574" s="313">
        <v>0</v>
      </c>
      <c r="T1574" s="313">
        <v>384</v>
      </c>
      <c r="U1574" s="313"/>
      <c r="V1574" s="313"/>
      <c r="W1574" s="313"/>
      <c r="X1574" s="313">
        <v>0</v>
      </c>
      <c r="Y1574" s="313">
        <v>500000000</v>
      </c>
      <c r="Z1574" s="313"/>
      <c r="AA1574" s="313" t="s">
        <v>1030</v>
      </c>
    </row>
    <row r="1575" spans="1:27" ht="15" customHeight="1">
      <c r="A1575" s="313" t="s">
        <v>240</v>
      </c>
      <c r="B1575" s="313" t="s">
        <v>318</v>
      </c>
      <c r="C1575" s="313" t="s">
        <v>7</v>
      </c>
      <c r="D1575" s="313" t="s">
        <v>449</v>
      </c>
      <c r="E1575" s="313" t="s">
        <v>13</v>
      </c>
      <c r="F1575" s="313" t="s">
        <v>11</v>
      </c>
      <c r="G1575" s="313"/>
      <c r="H1575" s="313"/>
      <c r="I1575" s="313"/>
      <c r="J1575" s="313"/>
      <c r="K1575" s="313"/>
      <c r="L1575" s="313"/>
      <c r="M1575" s="313"/>
      <c r="N1575" s="313"/>
      <c r="O1575" s="313"/>
      <c r="P1575" s="313"/>
      <c r="Q1575" s="313"/>
      <c r="R1575" s="313">
        <v>0.59</v>
      </c>
      <c r="S1575" s="313">
        <v>0</v>
      </c>
      <c r="T1575" s="313">
        <v>96.6</v>
      </c>
      <c r="U1575" s="313"/>
      <c r="V1575" s="313"/>
      <c r="W1575" s="313"/>
      <c r="X1575" s="313">
        <v>0</v>
      </c>
      <c r="Y1575" s="313">
        <v>500000000</v>
      </c>
      <c r="Z1575" s="313"/>
      <c r="AA1575" s="313" t="s">
        <v>1030</v>
      </c>
    </row>
    <row r="1576" spans="1:27" ht="15" customHeight="1">
      <c r="A1576" s="313" t="s">
        <v>240</v>
      </c>
      <c r="B1576" s="313" t="s">
        <v>326</v>
      </c>
      <c r="C1576" s="313" t="s">
        <v>7</v>
      </c>
      <c r="D1576" s="313" t="s">
        <v>449</v>
      </c>
      <c r="E1576" s="313" t="s">
        <v>13</v>
      </c>
      <c r="F1576" s="313" t="s">
        <v>11</v>
      </c>
      <c r="G1576" s="313"/>
      <c r="H1576" s="313"/>
      <c r="I1576" s="313"/>
      <c r="J1576" s="313"/>
      <c r="K1576" s="313"/>
      <c r="L1576" s="313"/>
      <c r="M1576" s="313"/>
      <c r="N1576" s="313"/>
      <c r="O1576" s="313"/>
      <c r="P1576" s="313"/>
      <c r="Q1576" s="313"/>
      <c r="R1576" s="313">
        <v>1.34</v>
      </c>
      <c r="S1576" s="313">
        <v>0</v>
      </c>
      <c r="T1576" s="313">
        <v>384</v>
      </c>
      <c r="U1576" s="313"/>
      <c r="V1576" s="313"/>
      <c r="W1576" s="313"/>
      <c r="X1576" s="313">
        <v>0</v>
      </c>
      <c r="Y1576" s="313">
        <v>500000000</v>
      </c>
      <c r="Z1576" s="313"/>
      <c r="AA1576" s="313" t="s">
        <v>1030</v>
      </c>
    </row>
    <row r="1577" spans="1:27" ht="15" customHeight="1">
      <c r="A1577" s="313" t="s">
        <v>242</v>
      </c>
      <c r="B1577" s="313" t="s">
        <v>315</v>
      </c>
      <c r="C1577" s="313" t="s">
        <v>7</v>
      </c>
      <c r="D1577" s="313" t="s">
        <v>449</v>
      </c>
      <c r="E1577" s="313" t="s">
        <v>13</v>
      </c>
      <c r="F1577" s="313" t="s">
        <v>11</v>
      </c>
      <c r="G1577" s="313"/>
      <c r="H1577" s="313"/>
      <c r="I1577" s="313"/>
      <c r="J1577" s="313"/>
      <c r="K1577" s="313"/>
      <c r="L1577" s="313"/>
      <c r="M1577" s="313"/>
      <c r="N1577" s="313"/>
      <c r="O1577" s="313"/>
      <c r="P1577" s="313"/>
      <c r="Q1577" s="313"/>
      <c r="R1577" s="313">
        <v>1020</v>
      </c>
      <c r="S1577" s="313">
        <v>997</v>
      </c>
      <c r="T1577" s="313">
        <v>1480</v>
      </c>
      <c r="U1577" s="313"/>
      <c r="V1577" s="313"/>
      <c r="W1577" s="313"/>
      <c r="X1577" s="313">
        <v>0</v>
      </c>
      <c r="Y1577" s="313">
        <v>500000000</v>
      </c>
      <c r="Z1577" s="313"/>
      <c r="AA1577" s="313" t="s">
        <v>1030</v>
      </c>
    </row>
    <row r="1578" spans="1:27" ht="15" customHeight="1">
      <c r="A1578" s="313" t="s">
        <v>242</v>
      </c>
      <c r="B1578" s="313" t="s">
        <v>318</v>
      </c>
      <c r="C1578" s="313" t="s">
        <v>7</v>
      </c>
      <c r="D1578" s="313" t="s">
        <v>449</v>
      </c>
      <c r="E1578" s="313" t="s">
        <v>13</v>
      </c>
      <c r="F1578" s="313" t="s">
        <v>11</v>
      </c>
      <c r="G1578" s="313"/>
      <c r="H1578" s="313"/>
      <c r="I1578" s="313"/>
      <c r="J1578" s="313"/>
      <c r="K1578" s="313"/>
      <c r="L1578" s="313"/>
      <c r="M1578" s="313"/>
      <c r="N1578" s="313"/>
      <c r="O1578" s="313"/>
      <c r="P1578" s="313"/>
      <c r="Q1578" s="313"/>
      <c r="R1578" s="313">
        <v>47.3</v>
      </c>
      <c r="S1578" s="313">
        <v>0</v>
      </c>
      <c r="T1578" s="313">
        <v>96.6</v>
      </c>
      <c r="U1578" s="313"/>
      <c r="V1578" s="313"/>
      <c r="W1578" s="313"/>
      <c r="X1578" s="313">
        <v>0</v>
      </c>
      <c r="Y1578" s="313">
        <v>500000000</v>
      </c>
      <c r="Z1578" s="313"/>
      <c r="AA1578" s="313" t="s">
        <v>1030</v>
      </c>
    </row>
    <row r="1579" spans="1:27" ht="15" customHeight="1">
      <c r="A1579" s="313" t="s">
        <v>242</v>
      </c>
      <c r="B1579" s="313" t="s">
        <v>314</v>
      </c>
      <c r="C1579" s="313" t="s">
        <v>7</v>
      </c>
      <c r="D1579" s="313" t="s">
        <v>449</v>
      </c>
      <c r="E1579" s="313" t="s">
        <v>13</v>
      </c>
      <c r="F1579" s="313" t="s">
        <v>11</v>
      </c>
      <c r="G1579" s="313"/>
      <c r="H1579" s="313"/>
      <c r="I1579" s="313"/>
      <c r="J1579" s="313"/>
      <c r="K1579" s="313"/>
      <c r="L1579" s="313"/>
      <c r="M1579" s="313"/>
      <c r="N1579" s="313"/>
      <c r="O1579" s="313"/>
      <c r="P1579" s="313"/>
      <c r="Q1579" s="313"/>
      <c r="R1579" s="313">
        <v>1020</v>
      </c>
      <c r="S1579" s="313">
        <v>997</v>
      </c>
      <c r="T1579" s="313">
        <v>1480</v>
      </c>
      <c r="U1579" s="313"/>
      <c r="V1579" s="313"/>
      <c r="W1579" s="313"/>
      <c r="X1579" s="313">
        <v>0</v>
      </c>
      <c r="Y1579" s="313">
        <v>500000000</v>
      </c>
      <c r="Z1579" s="313"/>
      <c r="AA1579" s="313" t="s">
        <v>1030</v>
      </c>
    </row>
    <row r="1580" spans="1:27" ht="15" customHeight="1">
      <c r="A1580" s="313" t="s">
        <v>242</v>
      </c>
      <c r="B1580" s="313" t="s">
        <v>313</v>
      </c>
      <c r="C1580" s="313" t="s">
        <v>7</v>
      </c>
      <c r="D1580" s="313" t="s">
        <v>449</v>
      </c>
      <c r="E1580" s="313" t="s">
        <v>13</v>
      </c>
      <c r="F1580" s="313" t="s">
        <v>11</v>
      </c>
      <c r="G1580" s="313"/>
      <c r="H1580" s="313"/>
      <c r="I1580" s="313"/>
      <c r="J1580" s="313"/>
      <c r="K1580" s="313"/>
      <c r="L1580" s="313"/>
      <c r="M1580" s="313"/>
      <c r="N1580" s="313"/>
      <c r="O1580" s="313"/>
      <c r="P1580" s="313"/>
      <c r="Q1580" s="313"/>
      <c r="R1580" s="313">
        <v>1120</v>
      </c>
      <c r="S1580" s="313">
        <v>1090</v>
      </c>
      <c r="T1580" s="313">
        <v>1580</v>
      </c>
      <c r="U1580" s="313"/>
      <c r="V1580" s="313"/>
      <c r="W1580" s="313"/>
      <c r="X1580" s="313">
        <v>0</v>
      </c>
      <c r="Y1580" s="313">
        <v>500000000</v>
      </c>
      <c r="Z1580" s="313"/>
      <c r="AA1580" s="313" t="s">
        <v>1030</v>
      </c>
    </row>
    <row r="1581" spans="1:27" ht="15" customHeight="1">
      <c r="A1581" s="313" t="s">
        <v>242</v>
      </c>
      <c r="B1581" s="313" t="s">
        <v>316</v>
      </c>
      <c r="C1581" s="313" t="s">
        <v>7</v>
      </c>
      <c r="D1581" s="313" t="s">
        <v>449</v>
      </c>
      <c r="E1581" s="313" t="s">
        <v>13</v>
      </c>
      <c r="F1581" s="313" t="s">
        <v>11</v>
      </c>
      <c r="G1581" s="313"/>
      <c r="H1581" s="313"/>
      <c r="I1581" s="313"/>
      <c r="J1581" s="313"/>
      <c r="K1581" s="313"/>
      <c r="L1581" s="313"/>
      <c r="M1581" s="313"/>
      <c r="N1581" s="313"/>
      <c r="O1581" s="313"/>
      <c r="P1581" s="313"/>
      <c r="Q1581" s="313"/>
      <c r="R1581" s="313">
        <v>94.7</v>
      </c>
      <c r="S1581" s="313">
        <v>0</v>
      </c>
      <c r="T1581" s="313">
        <v>96.6</v>
      </c>
      <c r="U1581" s="313"/>
      <c r="V1581" s="313"/>
      <c r="W1581" s="313"/>
      <c r="X1581" s="313">
        <v>0</v>
      </c>
      <c r="Y1581" s="313">
        <v>500000000</v>
      </c>
      <c r="Z1581" s="313"/>
      <c r="AA1581" s="313" t="s">
        <v>1030</v>
      </c>
    </row>
    <row r="1582" spans="1:27" ht="15" customHeight="1">
      <c r="A1582" s="313" t="s">
        <v>242</v>
      </c>
      <c r="B1582" s="313" t="s">
        <v>312</v>
      </c>
      <c r="C1582" s="313" t="s">
        <v>7</v>
      </c>
      <c r="D1582" s="313" t="s">
        <v>449</v>
      </c>
      <c r="E1582" s="313" t="s">
        <v>13</v>
      </c>
      <c r="F1582" s="313" t="s">
        <v>11</v>
      </c>
      <c r="G1582" s="313"/>
      <c r="H1582" s="313"/>
      <c r="I1582" s="313"/>
      <c r="J1582" s="313"/>
      <c r="K1582" s="313"/>
      <c r="L1582" s="313"/>
      <c r="M1582" s="313"/>
      <c r="N1582" s="313"/>
      <c r="O1582" s="313"/>
      <c r="P1582" s="313"/>
      <c r="Q1582" s="313"/>
      <c r="R1582" s="313">
        <v>2120</v>
      </c>
      <c r="S1582" s="313">
        <v>2090</v>
      </c>
      <c r="T1582" s="313">
        <v>2580</v>
      </c>
      <c r="U1582" s="313"/>
      <c r="V1582" s="313"/>
      <c r="W1582" s="313"/>
      <c r="X1582" s="313">
        <v>0</v>
      </c>
      <c r="Y1582" s="313">
        <v>500000000</v>
      </c>
      <c r="Z1582" s="313"/>
      <c r="AA1582" s="313" t="s">
        <v>1030</v>
      </c>
    </row>
    <row r="1583" spans="1:27" ht="15" customHeight="1">
      <c r="A1583" s="313" t="s">
        <v>242</v>
      </c>
      <c r="B1583" s="313" t="s">
        <v>332</v>
      </c>
      <c r="C1583" s="313" t="s">
        <v>7</v>
      </c>
      <c r="D1583" s="313" t="s">
        <v>449</v>
      </c>
      <c r="E1583" s="313" t="s">
        <v>13</v>
      </c>
      <c r="F1583" s="313" t="s">
        <v>11</v>
      </c>
      <c r="G1583" s="313"/>
      <c r="H1583" s="313"/>
      <c r="I1583" s="313"/>
      <c r="J1583" s="313"/>
      <c r="K1583" s="313"/>
      <c r="L1583" s="313"/>
      <c r="M1583" s="313"/>
      <c r="N1583" s="313"/>
      <c r="O1583" s="313"/>
      <c r="P1583" s="313"/>
      <c r="Q1583" s="313"/>
      <c r="R1583" s="313">
        <v>3450</v>
      </c>
      <c r="S1583" s="313"/>
      <c r="T1583" s="313"/>
      <c r="U1583" s="313"/>
      <c r="V1583" s="313"/>
      <c r="W1583" s="313"/>
      <c r="X1583" s="313">
        <v>0</v>
      </c>
      <c r="Y1583" s="313">
        <v>500000000</v>
      </c>
      <c r="Z1583" s="313"/>
      <c r="AA1583" s="313" t="s">
        <v>1029</v>
      </c>
    </row>
    <row r="1584" spans="1:27" ht="15" customHeight="1">
      <c r="A1584" s="313" t="s">
        <v>242</v>
      </c>
      <c r="B1584" s="313" t="s">
        <v>305</v>
      </c>
      <c r="C1584" s="313" t="s">
        <v>7</v>
      </c>
      <c r="D1584" s="313" t="s">
        <v>449</v>
      </c>
      <c r="E1584" s="313" t="s">
        <v>13</v>
      </c>
      <c r="F1584" s="313" t="s">
        <v>11</v>
      </c>
      <c r="G1584" s="313"/>
      <c r="H1584" s="313"/>
      <c r="I1584" s="313"/>
      <c r="J1584" s="313"/>
      <c r="K1584" s="313"/>
      <c r="L1584" s="313"/>
      <c r="M1584" s="313"/>
      <c r="N1584" s="313"/>
      <c r="O1584" s="313"/>
      <c r="P1584" s="313"/>
      <c r="Q1584" s="313"/>
      <c r="R1584" s="313">
        <v>1590</v>
      </c>
      <c r="S1584" s="313">
        <v>592</v>
      </c>
      <c r="T1584" s="313">
        <v>1610</v>
      </c>
      <c r="U1584" s="313"/>
      <c r="V1584" s="313"/>
      <c r="W1584" s="313"/>
      <c r="X1584" s="313">
        <v>0</v>
      </c>
      <c r="Y1584" s="313">
        <v>500000000</v>
      </c>
      <c r="Z1584" s="313"/>
      <c r="AA1584" s="313" t="s">
        <v>1030</v>
      </c>
    </row>
    <row r="1585" spans="1:27" ht="15" customHeight="1">
      <c r="A1585" s="313" t="s">
        <v>242</v>
      </c>
      <c r="B1585" s="313" t="s">
        <v>307</v>
      </c>
      <c r="C1585" s="313" t="s">
        <v>7</v>
      </c>
      <c r="D1585" s="313" t="s">
        <v>449</v>
      </c>
      <c r="E1585" s="313" t="s">
        <v>13</v>
      </c>
      <c r="F1585" s="313" t="s">
        <v>11</v>
      </c>
      <c r="G1585" s="313"/>
      <c r="H1585" s="313"/>
      <c r="I1585" s="313"/>
      <c r="J1585" s="313"/>
      <c r="K1585" s="313"/>
      <c r="L1585" s="313"/>
      <c r="M1585" s="313"/>
      <c r="N1585" s="313"/>
      <c r="O1585" s="313"/>
      <c r="P1585" s="313"/>
      <c r="Q1585" s="313"/>
      <c r="R1585" s="313">
        <v>1590</v>
      </c>
      <c r="S1585" s="313">
        <v>592</v>
      </c>
      <c r="T1585" s="313">
        <v>1610</v>
      </c>
      <c r="U1585" s="313"/>
      <c r="V1585" s="313"/>
      <c r="W1585" s="313"/>
      <c r="X1585" s="313">
        <v>0</v>
      </c>
      <c r="Y1585" s="313">
        <v>500000000</v>
      </c>
      <c r="Z1585" s="313"/>
      <c r="AA1585" s="313" t="s">
        <v>1030</v>
      </c>
    </row>
    <row r="1586" spans="1:27" ht="15" customHeight="1">
      <c r="A1586" s="313" t="s">
        <v>242</v>
      </c>
      <c r="B1586" s="313" t="s">
        <v>308</v>
      </c>
      <c r="C1586" s="313" t="s">
        <v>7</v>
      </c>
      <c r="D1586" s="313" t="s">
        <v>449</v>
      </c>
      <c r="E1586" s="313" t="s">
        <v>13</v>
      </c>
      <c r="F1586" s="313" t="s">
        <v>11</v>
      </c>
      <c r="G1586" s="313"/>
      <c r="H1586" s="313"/>
      <c r="I1586" s="313"/>
      <c r="J1586" s="313"/>
      <c r="K1586" s="313"/>
      <c r="L1586" s="313"/>
      <c r="M1586" s="313"/>
      <c r="N1586" s="313"/>
      <c r="O1586" s="313"/>
      <c r="P1586" s="313"/>
      <c r="Q1586" s="313"/>
      <c r="R1586" s="313">
        <v>220</v>
      </c>
      <c r="S1586" s="313">
        <v>0</v>
      </c>
      <c r="T1586" s="313">
        <v>225</v>
      </c>
      <c r="U1586" s="313"/>
      <c r="V1586" s="313"/>
      <c r="W1586" s="313"/>
      <c r="X1586" s="313">
        <v>0</v>
      </c>
      <c r="Y1586" s="313">
        <v>500000000</v>
      </c>
      <c r="Z1586" s="313"/>
      <c r="AA1586" s="313" t="s">
        <v>1030</v>
      </c>
    </row>
    <row r="1587" spans="1:27" ht="15" customHeight="1">
      <c r="A1587" s="313" t="s">
        <v>242</v>
      </c>
      <c r="B1587" s="313" t="s">
        <v>309</v>
      </c>
      <c r="C1587" s="313" t="s">
        <v>7</v>
      </c>
      <c r="D1587" s="313" t="s">
        <v>449</v>
      </c>
      <c r="E1587" s="313" t="s">
        <v>13</v>
      </c>
      <c r="F1587" s="313" t="s">
        <v>11</v>
      </c>
      <c r="G1587" s="313"/>
      <c r="H1587" s="313"/>
      <c r="I1587" s="313"/>
      <c r="J1587" s="313"/>
      <c r="K1587" s="313"/>
      <c r="L1587" s="313"/>
      <c r="M1587" s="313"/>
      <c r="N1587" s="313"/>
      <c r="O1587" s="313"/>
      <c r="P1587" s="313"/>
      <c r="Q1587" s="313"/>
      <c r="R1587" s="313">
        <v>204</v>
      </c>
      <c r="S1587" s="313">
        <v>0</v>
      </c>
      <c r="T1587" s="313">
        <v>209</v>
      </c>
      <c r="U1587" s="313"/>
      <c r="V1587" s="313"/>
      <c r="W1587" s="313"/>
      <c r="X1587" s="313">
        <v>0</v>
      </c>
      <c r="Y1587" s="313">
        <v>500000000</v>
      </c>
      <c r="Z1587" s="313"/>
      <c r="AA1587" s="313" t="s">
        <v>1030</v>
      </c>
    </row>
    <row r="1588" spans="1:27" ht="15" customHeight="1">
      <c r="A1588" s="313" t="s">
        <v>242</v>
      </c>
      <c r="B1588" s="313" t="s">
        <v>310</v>
      </c>
      <c r="C1588" s="313" t="s">
        <v>7</v>
      </c>
      <c r="D1588" s="313" t="s">
        <v>449</v>
      </c>
      <c r="E1588" s="313" t="s">
        <v>13</v>
      </c>
      <c r="F1588" s="313" t="s">
        <v>11</v>
      </c>
      <c r="G1588" s="313"/>
      <c r="H1588" s="313"/>
      <c r="I1588" s="313"/>
      <c r="J1588" s="313"/>
      <c r="K1588" s="313"/>
      <c r="L1588" s="313"/>
      <c r="M1588" s="313"/>
      <c r="N1588" s="313"/>
      <c r="O1588" s="313"/>
      <c r="P1588" s="313"/>
      <c r="Q1588" s="313"/>
      <c r="R1588" s="313">
        <v>1070</v>
      </c>
      <c r="S1588" s="313">
        <v>592</v>
      </c>
      <c r="T1588" s="313">
        <v>1080</v>
      </c>
      <c r="U1588" s="313"/>
      <c r="V1588" s="313"/>
      <c r="W1588" s="313"/>
      <c r="X1588" s="313">
        <v>0</v>
      </c>
      <c r="Y1588" s="313">
        <v>500000000</v>
      </c>
      <c r="Z1588" s="313"/>
      <c r="AA1588" s="313" t="s">
        <v>1030</v>
      </c>
    </row>
    <row r="1589" spans="1:27" ht="15" customHeight="1">
      <c r="A1589" s="313" t="s">
        <v>242</v>
      </c>
      <c r="B1589" s="313" t="s">
        <v>311</v>
      </c>
      <c r="C1589" s="313" t="s">
        <v>7</v>
      </c>
      <c r="D1589" s="313" t="s">
        <v>449</v>
      </c>
      <c r="E1589" s="313" t="s">
        <v>13</v>
      </c>
      <c r="F1589" s="313" t="s">
        <v>11</v>
      </c>
      <c r="G1589" s="313"/>
      <c r="H1589" s="313"/>
      <c r="I1589" s="313"/>
      <c r="J1589" s="313"/>
      <c r="K1589" s="313"/>
      <c r="L1589" s="313"/>
      <c r="M1589" s="313"/>
      <c r="N1589" s="313"/>
      <c r="O1589" s="313"/>
      <c r="P1589" s="313"/>
      <c r="Q1589" s="313"/>
      <c r="R1589" s="313">
        <v>91.9</v>
      </c>
      <c r="S1589" s="313">
        <v>0</v>
      </c>
      <c r="T1589" s="313">
        <v>96.5</v>
      </c>
      <c r="U1589" s="313"/>
      <c r="V1589" s="313"/>
      <c r="W1589" s="313"/>
      <c r="X1589" s="313">
        <v>0</v>
      </c>
      <c r="Y1589" s="313">
        <v>500000000</v>
      </c>
      <c r="Z1589" s="313"/>
      <c r="AA1589" s="313" t="s">
        <v>1030</v>
      </c>
    </row>
    <row r="1590" spans="1:27" ht="15" customHeight="1">
      <c r="A1590" s="313" t="s">
        <v>242</v>
      </c>
      <c r="B1590" s="313" t="s">
        <v>328</v>
      </c>
      <c r="C1590" s="313" t="s">
        <v>7</v>
      </c>
      <c r="D1590" s="313" t="s">
        <v>449</v>
      </c>
      <c r="E1590" s="313" t="s">
        <v>13</v>
      </c>
      <c r="F1590" s="313" t="s">
        <v>11</v>
      </c>
      <c r="G1590" s="313"/>
      <c r="H1590" s="313"/>
      <c r="I1590" s="313"/>
      <c r="J1590" s="313"/>
      <c r="K1590" s="313"/>
      <c r="L1590" s="313"/>
      <c r="M1590" s="313"/>
      <c r="N1590" s="313"/>
      <c r="O1590" s="313"/>
      <c r="P1590" s="313"/>
      <c r="Q1590" s="313"/>
      <c r="R1590" s="313">
        <v>999</v>
      </c>
      <c r="S1590" s="313">
        <v>616</v>
      </c>
      <c r="T1590" s="313">
        <v>1000</v>
      </c>
      <c r="U1590" s="313"/>
      <c r="V1590" s="313"/>
      <c r="W1590" s="313"/>
      <c r="X1590" s="313">
        <v>0</v>
      </c>
      <c r="Y1590" s="313">
        <v>500000000</v>
      </c>
      <c r="Z1590" s="313"/>
      <c r="AA1590" s="313" t="s">
        <v>1030</v>
      </c>
    </row>
    <row r="1591" spans="1:27" ht="15" customHeight="1">
      <c r="A1591" s="313" t="s">
        <v>242</v>
      </c>
      <c r="B1591" s="313" t="s">
        <v>317</v>
      </c>
      <c r="C1591" s="313" t="s">
        <v>7</v>
      </c>
      <c r="D1591" s="313" t="s">
        <v>449</v>
      </c>
      <c r="E1591" s="313" t="s">
        <v>13</v>
      </c>
      <c r="F1591" s="313" t="s">
        <v>11</v>
      </c>
      <c r="G1591" s="313"/>
      <c r="H1591" s="313"/>
      <c r="I1591" s="313"/>
      <c r="J1591" s="313"/>
      <c r="K1591" s="313"/>
      <c r="L1591" s="313"/>
      <c r="M1591" s="313"/>
      <c r="N1591" s="313"/>
      <c r="O1591" s="313"/>
      <c r="P1591" s="313"/>
      <c r="Q1591" s="313"/>
      <c r="R1591" s="313">
        <v>47.4</v>
      </c>
      <c r="S1591" s="313">
        <v>0</v>
      </c>
      <c r="T1591" s="313">
        <v>96.6</v>
      </c>
      <c r="U1591" s="313"/>
      <c r="V1591" s="313"/>
      <c r="W1591" s="313"/>
      <c r="X1591" s="313">
        <v>0</v>
      </c>
      <c r="Y1591" s="313">
        <v>500000000</v>
      </c>
      <c r="Z1591" s="313"/>
      <c r="AA1591" s="313" t="s">
        <v>1030</v>
      </c>
    </row>
    <row r="1592" spans="1:27" ht="15" customHeight="1">
      <c r="A1592" s="313" t="s">
        <v>242</v>
      </c>
      <c r="B1592" s="313" t="s">
        <v>326</v>
      </c>
      <c r="C1592" s="313" t="s">
        <v>7</v>
      </c>
      <c r="D1592" s="313" t="s">
        <v>449</v>
      </c>
      <c r="E1592" s="313" t="s">
        <v>13</v>
      </c>
      <c r="F1592" s="313" t="s">
        <v>11</v>
      </c>
      <c r="G1592" s="313"/>
      <c r="H1592" s="313"/>
      <c r="I1592" s="313"/>
      <c r="J1592" s="313"/>
      <c r="K1592" s="313"/>
      <c r="L1592" s="313"/>
      <c r="M1592" s="313"/>
      <c r="N1592" s="313"/>
      <c r="O1592" s="313"/>
      <c r="P1592" s="313"/>
      <c r="Q1592" s="313"/>
      <c r="R1592" s="313">
        <v>999</v>
      </c>
      <c r="S1592" s="313">
        <v>616</v>
      </c>
      <c r="T1592" s="313">
        <v>1000</v>
      </c>
      <c r="U1592" s="313"/>
      <c r="V1592" s="313"/>
      <c r="W1592" s="313"/>
      <c r="X1592" s="313">
        <v>0</v>
      </c>
      <c r="Y1592" s="313">
        <v>500000000</v>
      </c>
      <c r="Z1592" s="313"/>
      <c r="AA1592" s="313" t="s">
        <v>1030</v>
      </c>
    </row>
    <row r="1593" spans="1:27" ht="15" customHeight="1">
      <c r="A1593" s="313" t="s">
        <v>243</v>
      </c>
      <c r="B1593" s="313" t="s">
        <v>315</v>
      </c>
      <c r="C1593" s="313" t="s">
        <v>7</v>
      </c>
      <c r="D1593" s="313" t="s">
        <v>449</v>
      </c>
      <c r="E1593" s="313" t="s">
        <v>13</v>
      </c>
      <c r="F1593" s="313" t="s">
        <v>11</v>
      </c>
      <c r="G1593" s="313"/>
      <c r="H1593" s="313" t="s">
        <v>766</v>
      </c>
      <c r="I1593" s="313"/>
      <c r="J1593" s="313"/>
      <c r="K1593" s="313"/>
      <c r="L1593" s="313" t="s">
        <v>766</v>
      </c>
      <c r="M1593" s="313"/>
      <c r="N1593" s="313"/>
      <c r="O1593" s="313"/>
      <c r="P1593" s="313"/>
      <c r="Q1593" s="313"/>
      <c r="R1593" s="313">
        <v>1020</v>
      </c>
      <c r="S1593" s="313">
        <v>997</v>
      </c>
      <c r="T1593" s="313">
        <v>1480</v>
      </c>
      <c r="U1593" s="313"/>
      <c r="V1593" s="313"/>
      <c r="W1593" s="313"/>
      <c r="X1593" s="313">
        <v>0</v>
      </c>
      <c r="Y1593" s="313">
        <v>500000000</v>
      </c>
      <c r="Z1593" s="313"/>
      <c r="AA1593" s="313" t="s">
        <v>1030</v>
      </c>
    </row>
    <row r="1594" spans="1:27" ht="15" customHeight="1">
      <c r="A1594" s="313" t="s">
        <v>243</v>
      </c>
      <c r="B1594" s="313" t="s">
        <v>318</v>
      </c>
      <c r="C1594" s="313" t="s">
        <v>7</v>
      </c>
      <c r="D1594" s="313" t="s">
        <v>449</v>
      </c>
      <c r="E1594" s="313" t="s">
        <v>13</v>
      </c>
      <c r="F1594" s="313" t="s">
        <v>11</v>
      </c>
      <c r="G1594" s="313"/>
      <c r="H1594" s="313" t="s">
        <v>992</v>
      </c>
      <c r="I1594" s="313"/>
      <c r="J1594" s="313"/>
      <c r="K1594" s="313"/>
      <c r="L1594" s="313" t="s">
        <v>992</v>
      </c>
      <c r="M1594" s="313"/>
      <c r="N1594" s="313"/>
      <c r="O1594" s="313"/>
      <c r="P1594" s="313"/>
      <c r="Q1594" s="313"/>
      <c r="R1594" s="313">
        <v>47.3</v>
      </c>
      <c r="S1594" s="313">
        <v>0</v>
      </c>
      <c r="T1594" s="313">
        <v>96.6</v>
      </c>
      <c r="U1594" s="313"/>
      <c r="V1594" s="313"/>
      <c r="W1594" s="313"/>
      <c r="X1594" s="313">
        <v>0</v>
      </c>
      <c r="Y1594" s="313">
        <v>500000000</v>
      </c>
      <c r="Z1594" s="313"/>
      <c r="AA1594" s="313" t="s">
        <v>1030</v>
      </c>
    </row>
    <row r="1595" spans="1:27" ht="15" customHeight="1">
      <c r="A1595" s="313" t="s">
        <v>243</v>
      </c>
      <c r="B1595" s="313" t="s">
        <v>314</v>
      </c>
      <c r="C1595" s="313" t="s">
        <v>7</v>
      </c>
      <c r="D1595" s="313" t="s">
        <v>449</v>
      </c>
      <c r="E1595" s="313" t="s">
        <v>13</v>
      </c>
      <c r="F1595" s="313" t="s">
        <v>11</v>
      </c>
      <c r="G1595" s="313"/>
      <c r="H1595" s="313"/>
      <c r="I1595" s="313"/>
      <c r="J1595" s="313"/>
      <c r="K1595" s="313"/>
      <c r="L1595" s="313"/>
      <c r="M1595" s="313"/>
      <c r="N1595" s="313"/>
      <c r="O1595" s="313"/>
      <c r="P1595" s="313"/>
      <c r="Q1595" s="313"/>
      <c r="R1595" s="313">
        <v>1020</v>
      </c>
      <c r="S1595" s="313">
        <v>997</v>
      </c>
      <c r="T1595" s="313">
        <v>1480</v>
      </c>
      <c r="U1595" s="313"/>
      <c r="V1595" s="313"/>
      <c r="W1595" s="313"/>
      <c r="X1595" s="313">
        <v>0</v>
      </c>
      <c r="Y1595" s="313">
        <v>500000000</v>
      </c>
      <c r="Z1595" s="313"/>
      <c r="AA1595" s="313" t="s">
        <v>1030</v>
      </c>
    </row>
    <row r="1596" spans="1:27" ht="15" customHeight="1">
      <c r="A1596" s="313" t="s">
        <v>243</v>
      </c>
      <c r="B1596" s="313" t="s">
        <v>313</v>
      </c>
      <c r="C1596" s="313" t="s">
        <v>7</v>
      </c>
      <c r="D1596" s="313" t="s">
        <v>449</v>
      </c>
      <c r="E1596" s="313" t="s">
        <v>13</v>
      </c>
      <c r="F1596" s="313" t="s">
        <v>11</v>
      </c>
      <c r="G1596" s="313"/>
      <c r="H1596" s="313"/>
      <c r="I1596" s="313"/>
      <c r="J1596" s="313"/>
      <c r="K1596" s="313"/>
      <c r="L1596" s="313"/>
      <c r="M1596" s="313"/>
      <c r="N1596" s="313"/>
      <c r="O1596" s="313"/>
      <c r="P1596" s="313"/>
      <c r="Q1596" s="313"/>
      <c r="R1596" s="313">
        <v>1120</v>
      </c>
      <c r="S1596" s="313">
        <v>1090</v>
      </c>
      <c r="T1596" s="313">
        <v>1580</v>
      </c>
      <c r="U1596" s="313"/>
      <c r="V1596" s="313"/>
      <c r="W1596" s="313"/>
      <c r="X1596" s="313">
        <v>0</v>
      </c>
      <c r="Y1596" s="313">
        <v>500000000</v>
      </c>
      <c r="Z1596" s="313"/>
      <c r="AA1596" s="313" t="s">
        <v>1030</v>
      </c>
    </row>
    <row r="1597" spans="1:27" ht="15" customHeight="1">
      <c r="A1597" s="313" t="s">
        <v>243</v>
      </c>
      <c r="B1597" s="313" t="s">
        <v>316</v>
      </c>
      <c r="C1597" s="313" t="s">
        <v>7</v>
      </c>
      <c r="D1597" s="313" t="s">
        <v>449</v>
      </c>
      <c r="E1597" s="313" t="s">
        <v>13</v>
      </c>
      <c r="F1597" s="313" t="s">
        <v>11</v>
      </c>
      <c r="G1597" s="313"/>
      <c r="H1597" s="313"/>
      <c r="I1597" s="313"/>
      <c r="J1597" s="313"/>
      <c r="K1597" s="313"/>
      <c r="L1597" s="313"/>
      <c r="M1597" s="313"/>
      <c r="N1597" s="313"/>
      <c r="O1597" s="313"/>
      <c r="P1597" s="313"/>
      <c r="Q1597" s="313"/>
      <c r="R1597" s="313">
        <v>94.7</v>
      </c>
      <c r="S1597" s="313">
        <v>0</v>
      </c>
      <c r="T1597" s="313">
        <v>96.6</v>
      </c>
      <c r="U1597" s="313"/>
      <c r="V1597" s="313"/>
      <c r="W1597" s="313"/>
      <c r="X1597" s="313">
        <v>0</v>
      </c>
      <c r="Y1597" s="313">
        <v>500000000</v>
      </c>
      <c r="Z1597" s="313"/>
      <c r="AA1597" s="313" t="s">
        <v>1030</v>
      </c>
    </row>
    <row r="1598" spans="1:27" ht="15" customHeight="1">
      <c r="A1598" s="313" t="s">
        <v>243</v>
      </c>
      <c r="B1598" s="313" t="s">
        <v>312</v>
      </c>
      <c r="C1598" s="313" t="s">
        <v>7</v>
      </c>
      <c r="D1598" s="313" t="s">
        <v>449</v>
      </c>
      <c r="E1598" s="313" t="s">
        <v>13</v>
      </c>
      <c r="F1598" s="313" t="s">
        <v>11</v>
      </c>
      <c r="G1598" s="313"/>
      <c r="H1598" s="313"/>
      <c r="I1598" s="313"/>
      <c r="J1598" s="313"/>
      <c r="K1598" s="313"/>
      <c r="L1598" s="313"/>
      <c r="M1598" s="313"/>
      <c r="N1598" s="313"/>
      <c r="O1598" s="313"/>
      <c r="P1598" s="313"/>
      <c r="Q1598" s="313"/>
      <c r="R1598" s="313">
        <v>2120</v>
      </c>
      <c r="S1598" s="313">
        <v>2090</v>
      </c>
      <c r="T1598" s="313">
        <v>2580</v>
      </c>
      <c r="U1598" s="313"/>
      <c r="V1598" s="313"/>
      <c r="W1598" s="313"/>
      <c r="X1598" s="313">
        <v>0</v>
      </c>
      <c r="Y1598" s="313">
        <v>500000000</v>
      </c>
      <c r="Z1598" s="313"/>
      <c r="AA1598" s="313" t="s">
        <v>1030</v>
      </c>
    </row>
    <row r="1599" spans="1:27" ht="15" customHeight="1">
      <c r="A1599" s="313" t="s">
        <v>243</v>
      </c>
      <c r="B1599" s="313" t="s">
        <v>332</v>
      </c>
      <c r="C1599" s="313" t="s">
        <v>7</v>
      </c>
      <c r="D1599" s="313" t="s">
        <v>449</v>
      </c>
      <c r="E1599" s="313" t="s">
        <v>13</v>
      </c>
      <c r="F1599" s="313" t="s">
        <v>11</v>
      </c>
      <c r="G1599" s="313" t="s">
        <v>449</v>
      </c>
      <c r="H1599" s="313" t="s">
        <v>457</v>
      </c>
      <c r="I1599" s="313" t="s">
        <v>232</v>
      </c>
      <c r="J1599" s="313" t="s">
        <v>350</v>
      </c>
      <c r="K1599" s="313" t="s">
        <v>339</v>
      </c>
      <c r="L1599" s="313" t="s">
        <v>353</v>
      </c>
      <c r="M1599" s="313" t="s">
        <v>41</v>
      </c>
      <c r="N1599" s="313"/>
      <c r="O1599" s="313" t="s">
        <v>341</v>
      </c>
      <c r="P1599" s="313" t="s">
        <v>342</v>
      </c>
      <c r="Q1599" s="313" t="s">
        <v>343</v>
      </c>
      <c r="R1599" s="313">
        <v>3450</v>
      </c>
      <c r="S1599" s="313"/>
      <c r="T1599" s="313"/>
      <c r="U1599" s="313">
        <v>3449.17</v>
      </c>
      <c r="V1599" s="313">
        <v>172.46</v>
      </c>
      <c r="W1599" s="313">
        <v>0.1</v>
      </c>
      <c r="X1599" s="313">
        <v>0</v>
      </c>
      <c r="Y1599" s="313">
        <v>500000000</v>
      </c>
      <c r="Z1599" s="313">
        <v>0</v>
      </c>
      <c r="AA1599" s="313" t="s">
        <v>1031</v>
      </c>
    </row>
    <row r="1600" spans="1:27" ht="15" customHeight="1">
      <c r="A1600" s="313" t="s">
        <v>243</v>
      </c>
      <c r="B1600" s="313" t="s">
        <v>305</v>
      </c>
      <c r="C1600" s="313" t="s">
        <v>7</v>
      </c>
      <c r="D1600" s="313" t="s">
        <v>449</v>
      </c>
      <c r="E1600" s="313" t="s">
        <v>13</v>
      </c>
      <c r="F1600" s="313" t="s">
        <v>11</v>
      </c>
      <c r="G1600" s="313"/>
      <c r="H1600" s="313"/>
      <c r="I1600" s="313"/>
      <c r="J1600" s="313"/>
      <c r="K1600" s="313"/>
      <c r="L1600" s="313"/>
      <c r="M1600" s="313"/>
      <c r="N1600" s="313"/>
      <c r="O1600" s="313"/>
      <c r="P1600" s="313"/>
      <c r="Q1600" s="313"/>
      <c r="R1600" s="313">
        <v>1590</v>
      </c>
      <c r="S1600" s="313">
        <v>592</v>
      </c>
      <c r="T1600" s="313">
        <v>1610</v>
      </c>
      <c r="U1600" s="313"/>
      <c r="V1600" s="313"/>
      <c r="W1600" s="313"/>
      <c r="X1600" s="313">
        <v>0</v>
      </c>
      <c r="Y1600" s="313">
        <v>500000000</v>
      </c>
      <c r="Z1600" s="313"/>
      <c r="AA1600" s="313" t="s">
        <v>1030</v>
      </c>
    </row>
    <row r="1601" spans="1:27" ht="15" customHeight="1">
      <c r="A1601" s="313" t="s">
        <v>243</v>
      </c>
      <c r="B1601" s="313" t="s">
        <v>307</v>
      </c>
      <c r="C1601" s="313" t="s">
        <v>7</v>
      </c>
      <c r="D1601" s="313" t="s">
        <v>449</v>
      </c>
      <c r="E1601" s="313" t="s">
        <v>13</v>
      </c>
      <c r="F1601" s="313" t="s">
        <v>11</v>
      </c>
      <c r="G1601" s="313"/>
      <c r="H1601" s="313"/>
      <c r="I1601" s="313"/>
      <c r="J1601" s="313"/>
      <c r="K1601" s="313"/>
      <c r="L1601" s="313"/>
      <c r="M1601" s="313"/>
      <c r="N1601" s="313"/>
      <c r="O1601" s="313"/>
      <c r="P1601" s="313"/>
      <c r="Q1601" s="313"/>
      <c r="R1601" s="313">
        <v>1590</v>
      </c>
      <c r="S1601" s="313">
        <v>592</v>
      </c>
      <c r="T1601" s="313">
        <v>1610</v>
      </c>
      <c r="U1601" s="313"/>
      <c r="V1601" s="313"/>
      <c r="W1601" s="313"/>
      <c r="X1601" s="313">
        <v>0</v>
      </c>
      <c r="Y1601" s="313">
        <v>500000000</v>
      </c>
      <c r="Z1601" s="313"/>
      <c r="AA1601" s="313" t="s">
        <v>1030</v>
      </c>
    </row>
    <row r="1602" spans="1:27" ht="15" customHeight="1">
      <c r="A1602" s="313" t="s">
        <v>243</v>
      </c>
      <c r="B1602" s="313" t="s">
        <v>308</v>
      </c>
      <c r="C1602" s="313" t="s">
        <v>7</v>
      </c>
      <c r="D1602" s="313" t="s">
        <v>449</v>
      </c>
      <c r="E1602" s="313" t="s">
        <v>13</v>
      </c>
      <c r="F1602" s="313" t="s">
        <v>11</v>
      </c>
      <c r="G1602" s="313"/>
      <c r="H1602" s="313"/>
      <c r="I1602" s="313"/>
      <c r="J1602" s="313"/>
      <c r="K1602" s="313"/>
      <c r="L1602" s="313"/>
      <c r="M1602" s="313"/>
      <c r="N1602" s="313"/>
      <c r="O1602" s="313"/>
      <c r="P1602" s="313"/>
      <c r="Q1602" s="313"/>
      <c r="R1602" s="313">
        <v>220</v>
      </c>
      <c r="S1602" s="313">
        <v>0</v>
      </c>
      <c r="T1602" s="313">
        <v>225</v>
      </c>
      <c r="U1602" s="313"/>
      <c r="V1602" s="313"/>
      <c r="W1602" s="313"/>
      <c r="X1602" s="313">
        <v>0</v>
      </c>
      <c r="Y1602" s="313">
        <v>500000000</v>
      </c>
      <c r="Z1602" s="313"/>
      <c r="AA1602" s="313" t="s">
        <v>1030</v>
      </c>
    </row>
    <row r="1603" spans="1:27" ht="15" customHeight="1">
      <c r="A1603" s="313" t="s">
        <v>243</v>
      </c>
      <c r="B1603" s="313" t="s">
        <v>309</v>
      </c>
      <c r="C1603" s="313" t="s">
        <v>7</v>
      </c>
      <c r="D1603" s="313" t="s">
        <v>449</v>
      </c>
      <c r="E1603" s="313" t="s">
        <v>13</v>
      </c>
      <c r="F1603" s="313" t="s">
        <v>11</v>
      </c>
      <c r="G1603" s="313"/>
      <c r="H1603" s="313"/>
      <c r="I1603" s="313"/>
      <c r="J1603" s="313"/>
      <c r="K1603" s="313"/>
      <c r="L1603" s="313"/>
      <c r="M1603" s="313"/>
      <c r="N1603" s="313"/>
      <c r="O1603" s="313"/>
      <c r="P1603" s="313"/>
      <c r="Q1603" s="313"/>
      <c r="R1603" s="313">
        <v>204</v>
      </c>
      <c r="S1603" s="313">
        <v>0</v>
      </c>
      <c r="T1603" s="313">
        <v>209</v>
      </c>
      <c r="U1603" s="313"/>
      <c r="V1603" s="313"/>
      <c r="W1603" s="313"/>
      <c r="X1603" s="313">
        <v>0</v>
      </c>
      <c r="Y1603" s="313">
        <v>500000000</v>
      </c>
      <c r="Z1603" s="313"/>
      <c r="AA1603" s="313" t="s">
        <v>1030</v>
      </c>
    </row>
    <row r="1604" spans="1:27" ht="15" customHeight="1">
      <c r="A1604" s="313" t="s">
        <v>243</v>
      </c>
      <c r="B1604" s="313" t="s">
        <v>310</v>
      </c>
      <c r="C1604" s="313" t="s">
        <v>7</v>
      </c>
      <c r="D1604" s="313" t="s">
        <v>449</v>
      </c>
      <c r="E1604" s="313" t="s">
        <v>13</v>
      </c>
      <c r="F1604" s="313" t="s">
        <v>11</v>
      </c>
      <c r="G1604" s="313"/>
      <c r="H1604" s="313"/>
      <c r="I1604" s="313"/>
      <c r="J1604" s="313"/>
      <c r="K1604" s="313"/>
      <c r="L1604" s="313"/>
      <c r="M1604" s="313"/>
      <c r="N1604" s="313"/>
      <c r="O1604" s="313"/>
      <c r="P1604" s="313"/>
      <c r="Q1604" s="313"/>
      <c r="R1604" s="313">
        <v>1070</v>
      </c>
      <c r="S1604" s="313">
        <v>592</v>
      </c>
      <c r="T1604" s="313">
        <v>1080</v>
      </c>
      <c r="U1604" s="313"/>
      <c r="V1604" s="313"/>
      <c r="W1604" s="313"/>
      <c r="X1604" s="313">
        <v>0</v>
      </c>
      <c r="Y1604" s="313">
        <v>500000000</v>
      </c>
      <c r="Z1604" s="313"/>
      <c r="AA1604" s="313" t="s">
        <v>1030</v>
      </c>
    </row>
    <row r="1605" spans="1:27" ht="15" customHeight="1">
      <c r="A1605" s="313" t="s">
        <v>243</v>
      </c>
      <c r="B1605" s="313" t="s">
        <v>311</v>
      </c>
      <c r="C1605" s="313" t="s">
        <v>7</v>
      </c>
      <c r="D1605" s="313" t="s">
        <v>449</v>
      </c>
      <c r="E1605" s="313" t="s">
        <v>13</v>
      </c>
      <c r="F1605" s="313" t="s">
        <v>11</v>
      </c>
      <c r="G1605" s="313"/>
      <c r="H1605" s="313"/>
      <c r="I1605" s="313"/>
      <c r="J1605" s="313"/>
      <c r="K1605" s="313"/>
      <c r="L1605" s="313"/>
      <c r="M1605" s="313"/>
      <c r="N1605" s="313"/>
      <c r="O1605" s="313"/>
      <c r="P1605" s="313"/>
      <c r="Q1605" s="313"/>
      <c r="R1605" s="313">
        <v>91.9</v>
      </c>
      <c r="S1605" s="313">
        <v>0</v>
      </c>
      <c r="T1605" s="313">
        <v>96.5</v>
      </c>
      <c r="U1605" s="313"/>
      <c r="V1605" s="313"/>
      <c r="W1605" s="313"/>
      <c r="X1605" s="313">
        <v>0</v>
      </c>
      <c r="Y1605" s="313">
        <v>500000000</v>
      </c>
      <c r="Z1605" s="313"/>
      <c r="AA1605" s="313" t="s">
        <v>1030</v>
      </c>
    </row>
    <row r="1606" spans="1:27" ht="15" customHeight="1">
      <c r="A1606" s="313" t="s">
        <v>243</v>
      </c>
      <c r="B1606" s="313" t="s">
        <v>328</v>
      </c>
      <c r="C1606" s="313" t="s">
        <v>7</v>
      </c>
      <c r="D1606" s="313" t="s">
        <v>449</v>
      </c>
      <c r="E1606" s="313" t="s">
        <v>13</v>
      </c>
      <c r="F1606" s="313" t="s">
        <v>11</v>
      </c>
      <c r="G1606" s="313"/>
      <c r="H1606" s="313"/>
      <c r="I1606" s="313"/>
      <c r="J1606" s="313"/>
      <c r="K1606" s="313"/>
      <c r="L1606" s="313"/>
      <c r="M1606" s="313"/>
      <c r="N1606" s="313"/>
      <c r="O1606" s="313"/>
      <c r="P1606" s="313"/>
      <c r="Q1606" s="313"/>
      <c r="R1606" s="313">
        <v>999</v>
      </c>
      <c r="S1606" s="313">
        <v>616</v>
      </c>
      <c r="T1606" s="313">
        <v>1000</v>
      </c>
      <c r="U1606" s="313"/>
      <c r="V1606" s="313"/>
      <c r="W1606" s="313"/>
      <c r="X1606" s="313">
        <v>0</v>
      </c>
      <c r="Y1606" s="313">
        <v>500000000</v>
      </c>
      <c r="Z1606" s="313"/>
      <c r="AA1606" s="313" t="s">
        <v>1030</v>
      </c>
    </row>
    <row r="1607" spans="1:27" ht="15" customHeight="1">
      <c r="A1607" s="313" t="s">
        <v>243</v>
      </c>
      <c r="B1607" s="313" t="s">
        <v>317</v>
      </c>
      <c r="C1607" s="313" t="s">
        <v>7</v>
      </c>
      <c r="D1607" s="313" t="s">
        <v>449</v>
      </c>
      <c r="E1607" s="313" t="s">
        <v>13</v>
      </c>
      <c r="F1607" s="313" t="s">
        <v>11</v>
      </c>
      <c r="G1607" s="313"/>
      <c r="H1607" s="313"/>
      <c r="I1607" s="313"/>
      <c r="J1607" s="313"/>
      <c r="K1607" s="313"/>
      <c r="L1607" s="313"/>
      <c r="M1607" s="313"/>
      <c r="N1607" s="313"/>
      <c r="O1607" s="313"/>
      <c r="P1607" s="313"/>
      <c r="Q1607" s="313"/>
      <c r="R1607" s="313">
        <v>47.4</v>
      </c>
      <c r="S1607" s="313">
        <v>0</v>
      </c>
      <c r="T1607" s="313">
        <v>96.6</v>
      </c>
      <c r="U1607" s="313"/>
      <c r="V1607" s="313"/>
      <c r="W1607" s="313"/>
      <c r="X1607" s="313">
        <v>0</v>
      </c>
      <c r="Y1607" s="313">
        <v>500000000</v>
      </c>
      <c r="Z1607" s="313"/>
      <c r="AA1607" s="313" t="s">
        <v>1030</v>
      </c>
    </row>
    <row r="1608" spans="1:27" ht="15" customHeight="1">
      <c r="A1608" s="313" t="s">
        <v>243</v>
      </c>
      <c r="B1608" s="313" t="s">
        <v>326</v>
      </c>
      <c r="C1608" s="313" t="s">
        <v>7</v>
      </c>
      <c r="D1608" s="313" t="s">
        <v>449</v>
      </c>
      <c r="E1608" s="313" t="s">
        <v>13</v>
      </c>
      <c r="F1608" s="313" t="s">
        <v>11</v>
      </c>
      <c r="G1608" s="313"/>
      <c r="H1608" s="313"/>
      <c r="I1608" s="313"/>
      <c r="J1608" s="313"/>
      <c r="K1608" s="313"/>
      <c r="L1608" s="313"/>
      <c r="M1608" s="313"/>
      <c r="N1608" s="313"/>
      <c r="O1608" s="313"/>
      <c r="P1608" s="313"/>
      <c r="Q1608" s="313"/>
      <c r="R1608" s="313">
        <v>999</v>
      </c>
      <c r="S1608" s="313">
        <v>616</v>
      </c>
      <c r="T1608" s="313">
        <v>1000</v>
      </c>
      <c r="U1608" s="313"/>
      <c r="V1608" s="313"/>
      <c r="W1608" s="313"/>
      <c r="X1608" s="313">
        <v>0</v>
      </c>
      <c r="Y1608" s="313">
        <v>500000000</v>
      </c>
      <c r="Z1608" s="313"/>
      <c r="AA1608" s="313" t="s">
        <v>1030</v>
      </c>
    </row>
    <row r="1609" spans="1:27" ht="15" customHeight="1">
      <c r="A1609" s="313" t="s">
        <v>244</v>
      </c>
      <c r="B1609" s="313" t="s">
        <v>313</v>
      </c>
      <c r="C1609" s="313" t="s">
        <v>7</v>
      </c>
      <c r="D1609" s="313" t="s">
        <v>449</v>
      </c>
      <c r="E1609" s="313" t="s">
        <v>13</v>
      </c>
      <c r="F1609" s="313" t="s">
        <v>11</v>
      </c>
      <c r="G1609" s="313"/>
      <c r="H1609" s="313" t="s">
        <v>993</v>
      </c>
      <c r="I1609" s="313"/>
      <c r="J1609" s="313"/>
      <c r="K1609" s="313"/>
      <c r="L1609" s="313" t="s">
        <v>993</v>
      </c>
      <c r="M1609" s="313"/>
      <c r="N1609" s="313"/>
      <c r="O1609" s="313"/>
      <c r="P1609" s="313"/>
      <c r="Q1609" s="313"/>
      <c r="R1609" s="313">
        <v>101</v>
      </c>
      <c r="S1609" s="313">
        <v>0</v>
      </c>
      <c r="T1609" s="313">
        <v>102</v>
      </c>
      <c r="U1609" s="313"/>
      <c r="V1609" s="313"/>
      <c r="W1609" s="313"/>
      <c r="X1609" s="313">
        <v>0</v>
      </c>
      <c r="Y1609" s="313">
        <v>500000000</v>
      </c>
      <c r="Z1609" s="313"/>
      <c r="AA1609" s="313" t="s">
        <v>1030</v>
      </c>
    </row>
    <row r="1610" spans="1:27" ht="15" customHeight="1">
      <c r="A1610" s="313" t="s">
        <v>244</v>
      </c>
      <c r="B1610" s="313" t="s">
        <v>312</v>
      </c>
      <c r="C1610" s="313" t="s">
        <v>7</v>
      </c>
      <c r="D1610" s="313" t="s">
        <v>449</v>
      </c>
      <c r="E1610" s="313" t="s">
        <v>13</v>
      </c>
      <c r="F1610" s="313" t="s">
        <v>11</v>
      </c>
      <c r="G1610" s="313"/>
      <c r="H1610" s="313"/>
      <c r="I1610" s="313"/>
      <c r="J1610" s="313"/>
      <c r="K1610" s="313"/>
      <c r="L1610" s="313"/>
      <c r="M1610" s="313"/>
      <c r="N1610" s="313"/>
      <c r="O1610" s="313"/>
      <c r="P1610" s="313"/>
      <c r="Q1610" s="313"/>
      <c r="R1610" s="313">
        <v>101</v>
      </c>
      <c r="S1610" s="313">
        <v>0</v>
      </c>
      <c r="T1610" s="313">
        <v>102</v>
      </c>
      <c r="U1610" s="313"/>
      <c r="V1610" s="313"/>
      <c r="W1610" s="313"/>
      <c r="X1610" s="313">
        <v>0</v>
      </c>
      <c r="Y1610" s="313">
        <v>500000000</v>
      </c>
      <c r="Z1610" s="313"/>
      <c r="AA1610" s="313" t="s">
        <v>1030</v>
      </c>
    </row>
    <row r="1611" spans="1:27" ht="15" customHeight="1">
      <c r="A1611" s="313" t="s">
        <v>244</v>
      </c>
      <c r="B1611" s="313" t="s">
        <v>332</v>
      </c>
      <c r="C1611" s="313" t="s">
        <v>7</v>
      </c>
      <c r="D1611" s="313" t="s">
        <v>449</v>
      </c>
      <c r="E1611" s="313" t="s">
        <v>13</v>
      </c>
      <c r="F1611" s="313" t="s">
        <v>11</v>
      </c>
      <c r="G1611" s="313"/>
      <c r="H1611" s="313" t="s">
        <v>354</v>
      </c>
      <c r="I1611" s="313"/>
      <c r="J1611" s="313" t="s">
        <v>355</v>
      </c>
      <c r="K1611" s="313"/>
      <c r="L1611" s="313" t="s">
        <v>356</v>
      </c>
      <c r="M1611" s="313"/>
      <c r="N1611" s="313"/>
      <c r="O1611" s="313" t="s">
        <v>357</v>
      </c>
      <c r="P1611" s="313" t="s">
        <v>342</v>
      </c>
      <c r="Q1611" s="313" t="s">
        <v>343</v>
      </c>
      <c r="R1611" s="313">
        <v>0</v>
      </c>
      <c r="S1611" s="313"/>
      <c r="T1611" s="313"/>
      <c r="U1611" s="313">
        <v>0</v>
      </c>
      <c r="V1611" s="313">
        <v>0</v>
      </c>
      <c r="W1611" s="313"/>
      <c r="X1611" s="313">
        <v>0</v>
      </c>
      <c r="Y1611" s="313">
        <v>500000000</v>
      </c>
      <c r="Z1611" s="313">
        <v>0</v>
      </c>
      <c r="AA1611" s="313" t="s">
        <v>1031</v>
      </c>
    </row>
    <row r="1612" spans="1:27" ht="15" customHeight="1">
      <c r="A1612" s="313" t="s">
        <v>244</v>
      </c>
      <c r="B1612" s="313" t="s">
        <v>328</v>
      </c>
      <c r="C1612" s="313" t="s">
        <v>7</v>
      </c>
      <c r="D1612" s="313" t="s">
        <v>449</v>
      </c>
      <c r="E1612" s="313" t="s">
        <v>13</v>
      </c>
      <c r="F1612" s="313" t="s">
        <v>11</v>
      </c>
      <c r="G1612" s="313"/>
      <c r="H1612" s="313" t="s">
        <v>358</v>
      </c>
      <c r="I1612" s="313" t="s">
        <v>329</v>
      </c>
      <c r="J1612" s="313" t="s">
        <v>359</v>
      </c>
      <c r="K1612" s="313"/>
      <c r="L1612" s="313" t="s">
        <v>360</v>
      </c>
      <c r="M1612" s="313" t="s">
        <v>52</v>
      </c>
      <c r="N1612" s="313"/>
      <c r="O1612" s="313" t="s">
        <v>357</v>
      </c>
      <c r="P1612" s="313" t="s">
        <v>342</v>
      </c>
      <c r="Q1612" s="313" t="s">
        <v>343</v>
      </c>
      <c r="R1612" s="313">
        <v>0</v>
      </c>
      <c r="S1612" s="313"/>
      <c r="T1612" s="313"/>
      <c r="U1612" s="313">
        <v>0</v>
      </c>
      <c r="V1612" s="313">
        <v>0</v>
      </c>
      <c r="W1612" s="313"/>
      <c r="X1612" s="313">
        <v>0</v>
      </c>
      <c r="Y1612" s="313">
        <v>500000000</v>
      </c>
      <c r="Z1612" s="313">
        <v>0</v>
      </c>
      <c r="AA1612" s="313" t="s">
        <v>1031</v>
      </c>
    </row>
    <row r="1613" spans="1:27" ht="15" customHeight="1">
      <c r="A1613" s="313" t="s">
        <v>244</v>
      </c>
      <c r="B1613" s="313" t="s">
        <v>326</v>
      </c>
      <c r="C1613" s="313" t="s">
        <v>7</v>
      </c>
      <c r="D1613" s="313" t="s">
        <v>449</v>
      </c>
      <c r="E1613" s="313" t="s">
        <v>13</v>
      </c>
      <c r="F1613" s="313" t="s">
        <v>11</v>
      </c>
      <c r="G1613" s="313"/>
      <c r="H1613" s="313"/>
      <c r="I1613" s="313"/>
      <c r="J1613" s="313"/>
      <c r="K1613" s="313"/>
      <c r="L1613" s="313"/>
      <c r="M1613" s="313"/>
      <c r="N1613" s="313"/>
      <c r="O1613" s="313"/>
      <c r="P1613" s="313"/>
      <c r="Q1613" s="313"/>
      <c r="R1613" s="313">
        <v>0</v>
      </c>
      <c r="S1613" s="313"/>
      <c r="T1613" s="313"/>
      <c r="U1613" s="313"/>
      <c r="V1613" s="313"/>
      <c r="W1613" s="313"/>
      <c r="X1613" s="313">
        <v>0</v>
      </c>
      <c r="Y1613" s="313">
        <v>500000000</v>
      </c>
      <c r="Z1613" s="313"/>
      <c r="AA1613" s="313" t="s">
        <v>1029</v>
      </c>
    </row>
    <row r="1614" spans="1:27" ht="15" customHeight="1">
      <c r="A1614" s="313" t="s">
        <v>244</v>
      </c>
      <c r="B1614" s="313" t="s">
        <v>307</v>
      </c>
      <c r="C1614" s="313" t="s">
        <v>7</v>
      </c>
      <c r="D1614" s="313" t="s">
        <v>449</v>
      </c>
      <c r="E1614" s="313" t="s">
        <v>13</v>
      </c>
      <c r="F1614" s="313" t="s">
        <v>11</v>
      </c>
      <c r="G1614" s="313"/>
      <c r="H1614" s="313"/>
      <c r="I1614" s="313"/>
      <c r="J1614" s="313"/>
      <c r="K1614" s="313"/>
      <c r="L1614" s="313"/>
      <c r="M1614" s="313"/>
      <c r="N1614" s="313"/>
      <c r="O1614" s="313"/>
      <c r="P1614" s="313"/>
      <c r="Q1614" s="313"/>
      <c r="R1614" s="313">
        <v>1.1399999999999999</v>
      </c>
      <c r="S1614" s="313">
        <v>0</v>
      </c>
      <c r="T1614" s="313">
        <v>102</v>
      </c>
      <c r="U1614" s="313"/>
      <c r="V1614" s="313"/>
      <c r="W1614" s="313"/>
      <c r="X1614" s="313">
        <v>0</v>
      </c>
      <c r="Y1614" s="313">
        <v>500000000</v>
      </c>
      <c r="Z1614" s="313"/>
      <c r="AA1614" s="313" t="s">
        <v>1030</v>
      </c>
    </row>
    <row r="1615" spans="1:27" ht="15" customHeight="1">
      <c r="A1615" s="313" t="s">
        <v>244</v>
      </c>
      <c r="B1615" s="313" t="s">
        <v>308</v>
      </c>
      <c r="C1615" s="313" t="s">
        <v>7</v>
      </c>
      <c r="D1615" s="313" t="s">
        <v>449</v>
      </c>
      <c r="E1615" s="313" t="s">
        <v>13</v>
      </c>
      <c r="F1615" s="313" t="s">
        <v>11</v>
      </c>
      <c r="G1615" s="313"/>
      <c r="H1615" s="313"/>
      <c r="I1615" s="313"/>
      <c r="J1615" s="313"/>
      <c r="K1615" s="313"/>
      <c r="L1615" s="313"/>
      <c r="M1615" s="313"/>
      <c r="N1615" s="313"/>
      <c r="O1615" s="313"/>
      <c r="P1615" s="313"/>
      <c r="Q1615" s="313"/>
      <c r="R1615" s="313">
        <v>0.32</v>
      </c>
      <c r="S1615" s="313">
        <v>0</v>
      </c>
      <c r="T1615" s="313">
        <v>102</v>
      </c>
      <c r="U1615" s="313"/>
      <c r="V1615" s="313"/>
      <c r="W1615" s="313"/>
      <c r="X1615" s="313">
        <v>0</v>
      </c>
      <c r="Y1615" s="313">
        <v>500000000</v>
      </c>
      <c r="Z1615" s="313"/>
      <c r="AA1615" s="313" t="s">
        <v>1030</v>
      </c>
    </row>
    <row r="1616" spans="1:27" ht="15" customHeight="1">
      <c r="A1616" s="313" t="s">
        <v>244</v>
      </c>
      <c r="B1616" s="313" t="s">
        <v>309</v>
      </c>
      <c r="C1616" s="313" t="s">
        <v>7</v>
      </c>
      <c r="D1616" s="313" t="s">
        <v>449</v>
      </c>
      <c r="E1616" s="313" t="s">
        <v>13</v>
      </c>
      <c r="F1616" s="313" t="s">
        <v>11</v>
      </c>
      <c r="G1616" s="313"/>
      <c r="H1616" s="313"/>
      <c r="I1616" s="313"/>
      <c r="J1616" s="313"/>
      <c r="K1616" s="313"/>
      <c r="L1616" s="313"/>
      <c r="M1616" s="313"/>
      <c r="N1616" s="313"/>
      <c r="O1616" s="313"/>
      <c r="P1616" s="313"/>
      <c r="Q1616" s="313"/>
      <c r="R1616" s="313">
        <v>0.41</v>
      </c>
      <c r="S1616" s="313">
        <v>0</v>
      </c>
      <c r="T1616" s="313">
        <v>102</v>
      </c>
      <c r="U1616" s="313"/>
      <c r="V1616" s="313"/>
      <c r="W1616" s="313"/>
      <c r="X1616" s="313">
        <v>0</v>
      </c>
      <c r="Y1616" s="313">
        <v>500000000</v>
      </c>
      <c r="Z1616" s="313"/>
      <c r="AA1616" s="313" t="s">
        <v>1030</v>
      </c>
    </row>
    <row r="1617" spans="1:27" ht="15" customHeight="1">
      <c r="A1617" s="313" t="s">
        <v>244</v>
      </c>
      <c r="B1617" s="313" t="s">
        <v>310</v>
      </c>
      <c r="C1617" s="313" t="s">
        <v>7</v>
      </c>
      <c r="D1617" s="313" t="s">
        <v>449</v>
      </c>
      <c r="E1617" s="313" t="s">
        <v>13</v>
      </c>
      <c r="F1617" s="313" t="s">
        <v>11</v>
      </c>
      <c r="G1617" s="313"/>
      <c r="H1617" s="313"/>
      <c r="I1617" s="313"/>
      <c r="J1617" s="313"/>
      <c r="K1617" s="313"/>
      <c r="L1617" s="313"/>
      <c r="M1617" s="313"/>
      <c r="N1617" s="313"/>
      <c r="O1617" s="313"/>
      <c r="P1617" s="313"/>
      <c r="Q1617" s="313"/>
      <c r="R1617" s="313">
        <v>0.3</v>
      </c>
      <c r="S1617" s="313">
        <v>0</v>
      </c>
      <c r="T1617" s="313">
        <v>102</v>
      </c>
      <c r="U1617" s="313"/>
      <c r="V1617" s="313"/>
      <c r="W1617" s="313"/>
      <c r="X1617" s="313">
        <v>0</v>
      </c>
      <c r="Y1617" s="313">
        <v>500000000</v>
      </c>
      <c r="Z1617" s="313"/>
      <c r="AA1617" s="313" t="s">
        <v>1030</v>
      </c>
    </row>
    <row r="1618" spans="1:27" ht="15" customHeight="1">
      <c r="A1618" s="313" t="s">
        <v>244</v>
      </c>
      <c r="B1618" s="313" t="s">
        <v>311</v>
      </c>
      <c r="C1618" s="313" t="s">
        <v>7</v>
      </c>
      <c r="D1618" s="313" t="s">
        <v>449</v>
      </c>
      <c r="E1618" s="313" t="s">
        <v>13</v>
      </c>
      <c r="F1618" s="313" t="s">
        <v>11</v>
      </c>
      <c r="G1618" s="313"/>
      <c r="H1618" s="313"/>
      <c r="I1618" s="313"/>
      <c r="J1618" s="313"/>
      <c r="K1618" s="313"/>
      <c r="L1618" s="313"/>
      <c r="M1618" s="313"/>
      <c r="N1618" s="313"/>
      <c r="O1618" s="313"/>
      <c r="P1618" s="313"/>
      <c r="Q1618" s="313"/>
      <c r="R1618" s="313">
        <v>0.11</v>
      </c>
      <c r="S1618" s="313">
        <v>0</v>
      </c>
      <c r="T1618" s="313">
        <v>96.5</v>
      </c>
      <c r="U1618" s="313"/>
      <c r="V1618" s="313"/>
      <c r="W1618" s="313"/>
      <c r="X1618" s="313">
        <v>0</v>
      </c>
      <c r="Y1618" s="313">
        <v>500000000</v>
      </c>
      <c r="Z1618" s="313"/>
      <c r="AA1618" s="313" t="s">
        <v>1030</v>
      </c>
    </row>
    <row r="1619" spans="1:27" ht="15" customHeight="1">
      <c r="A1619" s="313" t="s">
        <v>244</v>
      </c>
      <c r="B1619" s="313" t="s">
        <v>314</v>
      </c>
      <c r="C1619" s="313" t="s">
        <v>7</v>
      </c>
      <c r="D1619" s="313" t="s">
        <v>449</v>
      </c>
      <c r="E1619" s="313" t="s">
        <v>13</v>
      </c>
      <c r="F1619" s="313" t="s">
        <v>11</v>
      </c>
      <c r="G1619" s="313"/>
      <c r="H1619" s="313"/>
      <c r="I1619" s="313"/>
      <c r="J1619" s="313"/>
      <c r="K1619" s="313"/>
      <c r="L1619" s="313"/>
      <c r="M1619" s="313"/>
      <c r="N1619" s="313"/>
      <c r="O1619" s="313"/>
      <c r="P1619" s="313"/>
      <c r="Q1619" s="313"/>
      <c r="R1619" s="313">
        <v>100</v>
      </c>
      <c r="S1619" s="313">
        <v>0</v>
      </c>
      <c r="T1619" s="313">
        <v>102</v>
      </c>
      <c r="U1619" s="313"/>
      <c r="V1619" s="313"/>
      <c r="W1619" s="313"/>
      <c r="X1619" s="313">
        <v>0</v>
      </c>
      <c r="Y1619" s="313">
        <v>500000000</v>
      </c>
      <c r="Z1619" s="313"/>
      <c r="AA1619" s="313" t="s">
        <v>1030</v>
      </c>
    </row>
    <row r="1620" spans="1:27" ht="15" customHeight="1">
      <c r="A1620" s="313" t="s">
        <v>244</v>
      </c>
      <c r="B1620" s="313" t="s">
        <v>315</v>
      </c>
      <c r="C1620" s="313" t="s">
        <v>7</v>
      </c>
      <c r="D1620" s="313" t="s">
        <v>449</v>
      </c>
      <c r="E1620" s="313" t="s">
        <v>13</v>
      </c>
      <c r="F1620" s="313" t="s">
        <v>11</v>
      </c>
      <c r="G1620" s="313"/>
      <c r="H1620" s="313"/>
      <c r="I1620" s="313"/>
      <c r="J1620" s="313"/>
      <c r="K1620" s="313"/>
      <c r="L1620" s="313"/>
      <c r="M1620" s="313"/>
      <c r="N1620" s="313"/>
      <c r="O1620" s="313"/>
      <c r="P1620" s="313"/>
      <c r="Q1620" s="313"/>
      <c r="R1620" s="313">
        <v>100</v>
      </c>
      <c r="S1620" s="313">
        <v>0</v>
      </c>
      <c r="T1620" s="313">
        <v>102</v>
      </c>
      <c r="U1620" s="313"/>
      <c r="V1620" s="313"/>
      <c r="W1620" s="313"/>
      <c r="X1620" s="313">
        <v>0</v>
      </c>
      <c r="Y1620" s="313">
        <v>500000000</v>
      </c>
      <c r="Z1620" s="313"/>
      <c r="AA1620" s="313" t="s">
        <v>1030</v>
      </c>
    </row>
    <row r="1621" spans="1:27" ht="15" customHeight="1">
      <c r="A1621" s="313" t="s">
        <v>244</v>
      </c>
      <c r="B1621" s="313" t="s">
        <v>317</v>
      </c>
      <c r="C1621" s="313" t="s">
        <v>7</v>
      </c>
      <c r="D1621" s="313" t="s">
        <v>449</v>
      </c>
      <c r="E1621" s="313" t="s">
        <v>13</v>
      </c>
      <c r="F1621" s="313" t="s">
        <v>11</v>
      </c>
      <c r="G1621" s="313"/>
      <c r="H1621" s="313"/>
      <c r="I1621" s="313"/>
      <c r="J1621" s="313"/>
      <c r="K1621" s="313"/>
      <c r="L1621" s="313"/>
      <c r="M1621" s="313"/>
      <c r="N1621" s="313"/>
      <c r="O1621" s="313"/>
      <c r="P1621" s="313"/>
      <c r="Q1621" s="313"/>
      <c r="R1621" s="313">
        <v>0.36</v>
      </c>
      <c r="S1621" s="313">
        <v>0</v>
      </c>
      <c r="T1621" s="313">
        <v>96.6</v>
      </c>
      <c r="U1621" s="313"/>
      <c r="V1621" s="313"/>
      <c r="W1621" s="313"/>
      <c r="X1621" s="313">
        <v>0</v>
      </c>
      <c r="Y1621" s="313">
        <v>500000000</v>
      </c>
      <c r="Z1621" s="313"/>
      <c r="AA1621" s="313" t="s">
        <v>1030</v>
      </c>
    </row>
    <row r="1622" spans="1:27" ht="15" customHeight="1">
      <c r="A1622" s="313" t="s">
        <v>244</v>
      </c>
      <c r="B1622" s="313" t="s">
        <v>318</v>
      </c>
      <c r="C1622" s="313" t="s">
        <v>7</v>
      </c>
      <c r="D1622" s="313" t="s">
        <v>449</v>
      </c>
      <c r="E1622" s="313" t="s">
        <v>13</v>
      </c>
      <c r="F1622" s="313" t="s">
        <v>11</v>
      </c>
      <c r="G1622" s="313"/>
      <c r="H1622" s="313"/>
      <c r="I1622" s="313"/>
      <c r="J1622" s="313"/>
      <c r="K1622" s="313"/>
      <c r="L1622" s="313"/>
      <c r="M1622" s="313"/>
      <c r="N1622" s="313"/>
      <c r="O1622" s="313"/>
      <c r="P1622" s="313"/>
      <c r="Q1622" s="313"/>
      <c r="R1622" s="313">
        <v>0.37</v>
      </c>
      <c r="S1622" s="313">
        <v>0</v>
      </c>
      <c r="T1622" s="313">
        <v>96.6</v>
      </c>
      <c r="U1622" s="313"/>
      <c r="V1622" s="313"/>
      <c r="W1622" s="313"/>
      <c r="X1622" s="313">
        <v>0</v>
      </c>
      <c r="Y1622" s="313">
        <v>500000000</v>
      </c>
      <c r="Z1622" s="313"/>
      <c r="AA1622" s="313" t="s">
        <v>1030</v>
      </c>
    </row>
    <row r="1623" spans="1:27" ht="15" customHeight="1">
      <c r="A1623" s="313" t="s">
        <v>244</v>
      </c>
      <c r="B1623" s="313" t="s">
        <v>305</v>
      </c>
      <c r="C1623" s="313" t="s">
        <v>7</v>
      </c>
      <c r="D1623" s="313" t="s">
        <v>449</v>
      </c>
      <c r="E1623" s="313" t="s">
        <v>13</v>
      </c>
      <c r="F1623" s="313" t="s">
        <v>11</v>
      </c>
      <c r="G1623" s="313"/>
      <c r="H1623" s="313"/>
      <c r="I1623" s="313"/>
      <c r="J1623" s="313"/>
      <c r="K1623" s="313"/>
      <c r="L1623" s="313"/>
      <c r="M1623" s="313"/>
      <c r="N1623" s="313"/>
      <c r="O1623" s="313"/>
      <c r="P1623" s="313"/>
      <c r="Q1623" s="313"/>
      <c r="R1623" s="313">
        <v>1.1399999999999999</v>
      </c>
      <c r="S1623" s="313">
        <v>0</v>
      </c>
      <c r="T1623" s="313">
        <v>102</v>
      </c>
      <c r="U1623" s="313"/>
      <c r="V1623" s="313"/>
      <c r="W1623" s="313"/>
      <c r="X1623" s="313">
        <v>0</v>
      </c>
      <c r="Y1623" s="313">
        <v>500000000</v>
      </c>
      <c r="Z1623" s="313"/>
      <c r="AA1623" s="313" t="s">
        <v>1030</v>
      </c>
    </row>
    <row r="1624" spans="1:27" ht="15" customHeight="1">
      <c r="A1624" s="313" t="s">
        <v>244</v>
      </c>
      <c r="B1624" s="313" t="s">
        <v>316</v>
      </c>
      <c r="C1624" s="313" t="s">
        <v>7</v>
      </c>
      <c r="D1624" s="313" t="s">
        <v>449</v>
      </c>
      <c r="E1624" s="313" t="s">
        <v>13</v>
      </c>
      <c r="F1624" s="313" t="s">
        <v>11</v>
      </c>
      <c r="G1624" s="313"/>
      <c r="H1624" s="313"/>
      <c r="I1624" s="313"/>
      <c r="J1624" s="313"/>
      <c r="K1624" s="313"/>
      <c r="L1624" s="313"/>
      <c r="M1624" s="313"/>
      <c r="N1624" s="313"/>
      <c r="O1624" s="313"/>
      <c r="P1624" s="313"/>
      <c r="Q1624" s="313"/>
      <c r="R1624" s="313">
        <v>0.73</v>
      </c>
      <c r="S1624" s="313">
        <v>0</v>
      </c>
      <c r="T1624" s="313">
        <v>96.6</v>
      </c>
      <c r="U1624" s="313"/>
      <c r="V1624" s="313"/>
      <c r="W1624" s="313"/>
      <c r="X1624" s="313">
        <v>0</v>
      </c>
      <c r="Y1624" s="313">
        <v>500000000</v>
      </c>
      <c r="Z1624" s="313"/>
      <c r="AA1624" s="313" t="s">
        <v>1030</v>
      </c>
    </row>
    <row r="1625" spans="1:27" ht="15" customHeight="1">
      <c r="A1625" s="313" t="s">
        <v>246</v>
      </c>
      <c r="B1625" s="313" t="s">
        <v>308</v>
      </c>
      <c r="C1625" s="313" t="s">
        <v>7</v>
      </c>
      <c r="D1625" s="313" t="s">
        <v>449</v>
      </c>
      <c r="E1625" s="313" t="s">
        <v>13</v>
      </c>
      <c r="F1625" s="313" t="s">
        <v>11</v>
      </c>
      <c r="G1625" s="313"/>
      <c r="H1625" s="313"/>
      <c r="I1625" s="313"/>
      <c r="J1625" s="313"/>
      <c r="K1625" s="313"/>
      <c r="L1625" s="313"/>
      <c r="M1625" s="313"/>
      <c r="N1625" s="313"/>
      <c r="O1625" s="313"/>
      <c r="P1625" s="313"/>
      <c r="Q1625" s="313"/>
      <c r="R1625" s="313">
        <v>3.36</v>
      </c>
      <c r="S1625" s="313">
        <v>0</v>
      </c>
      <c r="T1625" s="313">
        <v>26.9</v>
      </c>
      <c r="U1625" s="313"/>
      <c r="V1625" s="313"/>
      <c r="W1625" s="313"/>
      <c r="X1625" s="313">
        <v>0</v>
      </c>
      <c r="Y1625" s="313">
        <v>500000000</v>
      </c>
      <c r="Z1625" s="313"/>
      <c r="AA1625" s="313" t="s">
        <v>1030</v>
      </c>
    </row>
    <row r="1626" spans="1:27" ht="15" customHeight="1">
      <c r="A1626" s="313" t="s">
        <v>246</v>
      </c>
      <c r="B1626" s="313" t="s">
        <v>309</v>
      </c>
      <c r="C1626" s="313" t="s">
        <v>7</v>
      </c>
      <c r="D1626" s="313" t="s">
        <v>449</v>
      </c>
      <c r="E1626" s="313" t="s">
        <v>13</v>
      </c>
      <c r="F1626" s="313" t="s">
        <v>11</v>
      </c>
      <c r="G1626" s="313"/>
      <c r="H1626" s="313"/>
      <c r="I1626" s="313"/>
      <c r="J1626" s="313"/>
      <c r="K1626" s="313"/>
      <c r="L1626" s="313"/>
      <c r="M1626" s="313"/>
      <c r="N1626" s="313"/>
      <c r="O1626" s="313"/>
      <c r="P1626" s="313"/>
      <c r="Q1626" s="313"/>
      <c r="R1626" s="313">
        <v>3.53</v>
      </c>
      <c r="S1626" s="313">
        <v>0</v>
      </c>
      <c r="T1626" s="313">
        <v>26.9</v>
      </c>
      <c r="U1626" s="313"/>
      <c r="V1626" s="313"/>
      <c r="W1626" s="313"/>
      <c r="X1626" s="313">
        <v>0</v>
      </c>
      <c r="Y1626" s="313">
        <v>500000000</v>
      </c>
      <c r="Z1626" s="313"/>
      <c r="AA1626" s="313" t="s">
        <v>1030</v>
      </c>
    </row>
    <row r="1627" spans="1:27" ht="15" customHeight="1">
      <c r="A1627" s="313" t="s">
        <v>246</v>
      </c>
      <c r="B1627" s="313" t="s">
        <v>310</v>
      </c>
      <c r="C1627" s="313" t="s">
        <v>7</v>
      </c>
      <c r="D1627" s="313" t="s">
        <v>449</v>
      </c>
      <c r="E1627" s="313" t="s">
        <v>13</v>
      </c>
      <c r="F1627" s="313" t="s">
        <v>11</v>
      </c>
      <c r="G1627" s="313"/>
      <c r="H1627" s="313"/>
      <c r="I1627" s="313"/>
      <c r="J1627" s="313"/>
      <c r="K1627" s="313"/>
      <c r="L1627" s="313"/>
      <c r="M1627" s="313"/>
      <c r="N1627" s="313"/>
      <c r="O1627" s="313"/>
      <c r="P1627" s="313"/>
      <c r="Q1627" s="313"/>
      <c r="R1627" s="313">
        <v>5.0199999999999996</v>
      </c>
      <c r="S1627" s="313">
        <v>0</v>
      </c>
      <c r="T1627" s="313">
        <v>26.9</v>
      </c>
      <c r="U1627" s="313"/>
      <c r="V1627" s="313"/>
      <c r="W1627" s="313"/>
      <c r="X1627" s="313">
        <v>0</v>
      </c>
      <c r="Y1627" s="313">
        <v>500000000</v>
      </c>
      <c r="Z1627" s="313"/>
      <c r="AA1627" s="313" t="s">
        <v>1030</v>
      </c>
    </row>
    <row r="1628" spans="1:27" ht="15" customHeight="1">
      <c r="A1628" s="313" t="s">
        <v>246</v>
      </c>
      <c r="B1628" s="313" t="s">
        <v>311</v>
      </c>
      <c r="C1628" s="313" t="s">
        <v>7</v>
      </c>
      <c r="D1628" s="313" t="s">
        <v>449</v>
      </c>
      <c r="E1628" s="313" t="s">
        <v>13</v>
      </c>
      <c r="F1628" s="313" t="s">
        <v>11</v>
      </c>
      <c r="G1628" s="313"/>
      <c r="H1628" s="313"/>
      <c r="I1628" s="313"/>
      <c r="J1628" s="313"/>
      <c r="K1628" s="313"/>
      <c r="L1628" s="313"/>
      <c r="M1628" s="313"/>
      <c r="N1628" s="313"/>
      <c r="O1628" s="313"/>
      <c r="P1628" s="313"/>
      <c r="Q1628" s="313"/>
      <c r="R1628" s="313">
        <v>3.19</v>
      </c>
      <c r="S1628" s="313">
        <v>0</v>
      </c>
      <c r="T1628" s="313">
        <v>26.9</v>
      </c>
      <c r="U1628" s="313"/>
      <c r="V1628" s="313"/>
      <c r="W1628" s="313"/>
      <c r="X1628" s="313">
        <v>0</v>
      </c>
      <c r="Y1628" s="313">
        <v>500000000</v>
      </c>
      <c r="Z1628" s="313"/>
      <c r="AA1628" s="313" t="s">
        <v>1030</v>
      </c>
    </row>
    <row r="1629" spans="1:27" ht="15" customHeight="1">
      <c r="A1629" s="313" t="s">
        <v>246</v>
      </c>
      <c r="B1629" s="313" t="s">
        <v>314</v>
      </c>
      <c r="C1629" s="313" t="s">
        <v>7</v>
      </c>
      <c r="D1629" s="313" t="s">
        <v>449</v>
      </c>
      <c r="E1629" s="313" t="s">
        <v>13</v>
      </c>
      <c r="F1629" s="313" t="s">
        <v>11</v>
      </c>
      <c r="G1629" s="313"/>
      <c r="H1629" s="313"/>
      <c r="I1629" s="313"/>
      <c r="J1629" s="313"/>
      <c r="K1629" s="313"/>
      <c r="L1629" s="313"/>
      <c r="M1629" s="313"/>
      <c r="N1629" s="313"/>
      <c r="O1629" s="313"/>
      <c r="P1629" s="313"/>
      <c r="Q1629" s="313"/>
      <c r="R1629" s="313">
        <v>10.199999999999999</v>
      </c>
      <c r="S1629" s="313">
        <v>0</v>
      </c>
      <c r="T1629" s="313">
        <v>26.9</v>
      </c>
      <c r="U1629" s="313"/>
      <c r="V1629" s="313"/>
      <c r="W1629" s="313"/>
      <c r="X1629" s="313">
        <v>0</v>
      </c>
      <c r="Y1629" s="313">
        <v>500000000</v>
      </c>
      <c r="Z1629" s="313"/>
      <c r="AA1629" s="313" t="s">
        <v>1030</v>
      </c>
    </row>
    <row r="1630" spans="1:27" ht="15" customHeight="1">
      <c r="A1630" s="313" t="s">
        <v>246</v>
      </c>
      <c r="B1630" s="313" t="s">
        <v>313</v>
      </c>
      <c r="C1630" s="313" t="s">
        <v>7</v>
      </c>
      <c r="D1630" s="313" t="s">
        <v>449</v>
      </c>
      <c r="E1630" s="313" t="s">
        <v>13</v>
      </c>
      <c r="F1630" s="313" t="s">
        <v>11</v>
      </c>
      <c r="G1630" s="313"/>
      <c r="H1630" s="313"/>
      <c r="I1630" s="313"/>
      <c r="J1630" s="313"/>
      <c r="K1630" s="313"/>
      <c r="L1630" s="313"/>
      <c r="M1630" s="313"/>
      <c r="N1630" s="313"/>
      <c r="O1630" s="313"/>
      <c r="P1630" s="313"/>
      <c r="Q1630" s="313"/>
      <c r="R1630" s="313">
        <v>11</v>
      </c>
      <c r="S1630" s="313">
        <v>0</v>
      </c>
      <c r="T1630" s="313">
        <v>26.9</v>
      </c>
      <c r="U1630" s="313"/>
      <c r="V1630" s="313"/>
      <c r="W1630" s="313"/>
      <c r="X1630" s="313">
        <v>0</v>
      </c>
      <c r="Y1630" s="313">
        <v>500000000</v>
      </c>
      <c r="Z1630" s="313"/>
      <c r="AA1630" s="313" t="s">
        <v>1030</v>
      </c>
    </row>
    <row r="1631" spans="1:27" ht="15" customHeight="1">
      <c r="A1631" s="313" t="s">
        <v>246</v>
      </c>
      <c r="B1631" s="313" t="s">
        <v>312</v>
      </c>
      <c r="C1631" s="313" t="s">
        <v>7</v>
      </c>
      <c r="D1631" s="313" t="s">
        <v>449</v>
      </c>
      <c r="E1631" s="313" t="s">
        <v>13</v>
      </c>
      <c r="F1631" s="313" t="s">
        <v>11</v>
      </c>
      <c r="G1631" s="313"/>
      <c r="H1631" s="313"/>
      <c r="I1631" s="313"/>
      <c r="J1631" s="313"/>
      <c r="K1631" s="313"/>
      <c r="L1631" s="313"/>
      <c r="M1631" s="313"/>
      <c r="N1631" s="313"/>
      <c r="O1631" s="313"/>
      <c r="P1631" s="313"/>
      <c r="Q1631" s="313"/>
      <c r="R1631" s="313">
        <v>11.8</v>
      </c>
      <c r="S1631" s="313">
        <v>0</v>
      </c>
      <c r="T1631" s="313">
        <v>26.9</v>
      </c>
      <c r="U1631" s="313"/>
      <c r="V1631" s="313"/>
      <c r="W1631" s="313"/>
      <c r="X1631" s="313">
        <v>0</v>
      </c>
      <c r="Y1631" s="313">
        <v>500000000</v>
      </c>
      <c r="Z1631" s="313"/>
      <c r="AA1631" s="313" t="s">
        <v>1030</v>
      </c>
    </row>
    <row r="1632" spans="1:27" ht="15" customHeight="1">
      <c r="A1632" s="313" t="s">
        <v>246</v>
      </c>
      <c r="B1632" s="313" t="s">
        <v>315</v>
      </c>
      <c r="C1632" s="313" t="s">
        <v>7</v>
      </c>
      <c r="D1632" s="313" t="s">
        <v>449</v>
      </c>
      <c r="E1632" s="313" t="s">
        <v>13</v>
      </c>
      <c r="F1632" s="313" t="s">
        <v>11</v>
      </c>
      <c r="G1632" s="313"/>
      <c r="H1632" s="313"/>
      <c r="I1632" s="313"/>
      <c r="J1632" s="313"/>
      <c r="K1632" s="313"/>
      <c r="L1632" s="313"/>
      <c r="M1632" s="313"/>
      <c r="N1632" s="313"/>
      <c r="O1632" s="313"/>
      <c r="P1632" s="313"/>
      <c r="Q1632" s="313"/>
      <c r="R1632" s="313">
        <v>10.199999999999999</v>
      </c>
      <c r="S1632" s="313">
        <v>0</v>
      </c>
      <c r="T1632" s="313">
        <v>26.9</v>
      </c>
      <c r="U1632" s="313"/>
      <c r="V1632" s="313"/>
      <c r="W1632" s="313"/>
      <c r="X1632" s="313">
        <v>0</v>
      </c>
      <c r="Y1632" s="313">
        <v>500000000</v>
      </c>
      <c r="Z1632" s="313"/>
      <c r="AA1632" s="313" t="s">
        <v>1030</v>
      </c>
    </row>
    <row r="1633" spans="1:27" ht="15" customHeight="1">
      <c r="A1633" s="313" t="s">
        <v>246</v>
      </c>
      <c r="B1633" s="313" t="s">
        <v>317</v>
      </c>
      <c r="C1633" s="313" t="s">
        <v>7</v>
      </c>
      <c r="D1633" s="313" t="s">
        <v>449</v>
      </c>
      <c r="E1633" s="313" t="s">
        <v>13</v>
      </c>
      <c r="F1633" s="313" t="s">
        <v>11</v>
      </c>
      <c r="G1633" s="313"/>
      <c r="H1633" s="313"/>
      <c r="I1633" s="313"/>
      <c r="J1633" s="313"/>
      <c r="K1633" s="313"/>
      <c r="L1633" s="313"/>
      <c r="M1633" s="313"/>
      <c r="N1633" s="313"/>
      <c r="O1633" s="313"/>
      <c r="P1633" s="313"/>
      <c r="Q1633" s="313"/>
      <c r="R1633" s="313">
        <v>0.4</v>
      </c>
      <c r="S1633" s="313">
        <v>0</v>
      </c>
      <c r="T1633" s="313">
        <v>26.9</v>
      </c>
      <c r="U1633" s="313"/>
      <c r="V1633" s="313"/>
      <c r="W1633" s="313"/>
      <c r="X1633" s="313">
        <v>0</v>
      </c>
      <c r="Y1633" s="313">
        <v>500000000</v>
      </c>
      <c r="Z1633" s="313"/>
      <c r="AA1633" s="313" t="s">
        <v>1030</v>
      </c>
    </row>
    <row r="1634" spans="1:27" ht="15" customHeight="1">
      <c r="A1634" s="313" t="s">
        <v>246</v>
      </c>
      <c r="B1634" s="313" t="s">
        <v>318</v>
      </c>
      <c r="C1634" s="313" t="s">
        <v>7</v>
      </c>
      <c r="D1634" s="313" t="s">
        <v>449</v>
      </c>
      <c r="E1634" s="313" t="s">
        <v>13</v>
      </c>
      <c r="F1634" s="313" t="s">
        <v>11</v>
      </c>
      <c r="G1634" s="313"/>
      <c r="H1634" s="313"/>
      <c r="I1634" s="313"/>
      <c r="J1634" s="313"/>
      <c r="K1634" s="313"/>
      <c r="L1634" s="313"/>
      <c r="M1634" s="313"/>
      <c r="N1634" s="313"/>
      <c r="O1634" s="313"/>
      <c r="P1634" s="313"/>
      <c r="Q1634" s="313"/>
      <c r="R1634" s="313">
        <v>0.4</v>
      </c>
      <c r="S1634" s="313">
        <v>0</v>
      </c>
      <c r="T1634" s="313">
        <v>26.9</v>
      </c>
      <c r="U1634" s="313"/>
      <c r="V1634" s="313"/>
      <c r="W1634" s="313"/>
      <c r="X1634" s="313">
        <v>0</v>
      </c>
      <c r="Y1634" s="313">
        <v>500000000</v>
      </c>
      <c r="Z1634" s="313"/>
      <c r="AA1634" s="313" t="s">
        <v>1030</v>
      </c>
    </row>
    <row r="1635" spans="1:27" ht="15" customHeight="1">
      <c r="A1635" s="313" t="s">
        <v>246</v>
      </c>
      <c r="B1635" s="313" t="s">
        <v>328</v>
      </c>
      <c r="C1635" s="313" t="s">
        <v>7</v>
      </c>
      <c r="D1635" s="313" t="s">
        <v>449</v>
      </c>
      <c r="E1635" s="313" t="s">
        <v>13</v>
      </c>
      <c r="F1635" s="313" t="s">
        <v>11</v>
      </c>
      <c r="G1635" s="313"/>
      <c r="H1635" s="313"/>
      <c r="I1635" s="313"/>
      <c r="J1635" s="313"/>
      <c r="K1635" s="313"/>
      <c r="L1635" s="313"/>
      <c r="M1635" s="313"/>
      <c r="N1635" s="313"/>
      <c r="O1635" s="313"/>
      <c r="P1635" s="313"/>
      <c r="Q1635" s="313"/>
      <c r="R1635" s="313">
        <v>0.71</v>
      </c>
      <c r="S1635" s="313">
        <v>0</v>
      </c>
      <c r="T1635" s="313">
        <v>26.9</v>
      </c>
      <c r="U1635" s="313"/>
      <c r="V1635" s="313"/>
      <c r="W1635" s="313"/>
      <c r="X1635" s="313">
        <v>0</v>
      </c>
      <c r="Y1635" s="313">
        <v>500000000</v>
      </c>
      <c r="Z1635" s="313"/>
      <c r="AA1635" s="313" t="s">
        <v>1030</v>
      </c>
    </row>
    <row r="1636" spans="1:27" ht="15" customHeight="1">
      <c r="A1636" s="313" t="s">
        <v>246</v>
      </c>
      <c r="B1636" s="313" t="s">
        <v>307</v>
      </c>
      <c r="C1636" s="313" t="s">
        <v>7</v>
      </c>
      <c r="D1636" s="313" t="s">
        <v>449</v>
      </c>
      <c r="E1636" s="313" t="s">
        <v>13</v>
      </c>
      <c r="F1636" s="313" t="s">
        <v>11</v>
      </c>
      <c r="G1636" s="313"/>
      <c r="H1636" s="313"/>
      <c r="I1636" s="313"/>
      <c r="J1636" s="313"/>
      <c r="K1636" s="313"/>
      <c r="L1636" s="313"/>
      <c r="M1636" s="313"/>
      <c r="N1636" s="313"/>
      <c r="O1636" s="313"/>
      <c r="P1636" s="313"/>
      <c r="Q1636" s="313"/>
      <c r="R1636" s="313">
        <v>15.1</v>
      </c>
      <c r="S1636" s="313">
        <v>0</v>
      </c>
      <c r="T1636" s="313">
        <v>26.9</v>
      </c>
      <c r="U1636" s="313"/>
      <c r="V1636" s="313"/>
      <c r="W1636" s="313"/>
      <c r="X1636" s="313">
        <v>0</v>
      </c>
      <c r="Y1636" s="313">
        <v>500000000</v>
      </c>
      <c r="Z1636" s="313"/>
      <c r="AA1636" s="313" t="s">
        <v>1030</v>
      </c>
    </row>
    <row r="1637" spans="1:27" ht="15" customHeight="1">
      <c r="A1637" s="313" t="s">
        <v>246</v>
      </c>
      <c r="B1637" s="313" t="s">
        <v>305</v>
      </c>
      <c r="C1637" s="313" t="s">
        <v>7</v>
      </c>
      <c r="D1637" s="313" t="s">
        <v>449</v>
      </c>
      <c r="E1637" s="313" t="s">
        <v>13</v>
      </c>
      <c r="F1637" s="313" t="s">
        <v>11</v>
      </c>
      <c r="G1637" s="313"/>
      <c r="H1637" s="313"/>
      <c r="I1637" s="313"/>
      <c r="J1637" s="313"/>
      <c r="K1637" s="313"/>
      <c r="L1637" s="313"/>
      <c r="M1637" s="313"/>
      <c r="N1637" s="313"/>
      <c r="O1637" s="313"/>
      <c r="P1637" s="313"/>
      <c r="Q1637" s="313"/>
      <c r="R1637" s="313">
        <v>15.1</v>
      </c>
      <c r="S1637" s="313">
        <v>0</v>
      </c>
      <c r="T1637" s="313">
        <v>26.9</v>
      </c>
      <c r="U1637" s="313"/>
      <c r="V1637" s="313"/>
      <c r="W1637" s="313"/>
      <c r="X1637" s="313">
        <v>0</v>
      </c>
      <c r="Y1637" s="313">
        <v>500000000</v>
      </c>
      <c r="Z1637" s="313"/>
      <c r="AA1637" s="313" t="s">
        <v>1030</v>
      </c>
    </row>
    <row r="1638" spans="1:27" ht="15" customHeight="1">
      <c r="A1638" s="313" t="s">
        <v>246</v>
      </c>
      <c r="B1638" s="313" t="s">
        <v>316</v>
      </c>
      <c r="C1638" s="313" t="s">
        <v>7</v>
      </c>
      <c r="D1638" s="313" t="s">
        <v>449</v>
      </c>
      <c r="E1638" s="313" t="s">
        <v>13</v>
      </c>
      <c r="F1638" s="313" t="s">
        <v>11</v>
      </c>
      <c r="G1638" s="313"/>
      <c r="H1638" s="313"/>
      <c r="I1638" s="313"/>
      <c r="J1638" s="313"/>
      <c r="K1638" s="313"/>
      <c r="L1638" s="313"/>
      <c r="M1638" s="313"/>
      <c r="N1638" s="313"/>
      <c r="O1638" s="313"/>
      <c r="P1638" s="313"/>
      <c r="Q1638" s="313"/>
      <c r="R1638" s="313">
        <v>0.8</v>
      </c>
      <c r="S1638" s="313">
        <v>0</v>
      </c>
      <c r="T1638" s="313">
        <v>26.9</v>
      </c>
      <c r="U1638" s="313"/>
      <c r="V1638" s="313"/>
      <c r="W1638" s="313"/>
      <c r="X1638" s="313">
        <v>0</v>
      </c>
      <c r="Y1638" s="313">
        <v>500000000</v>
      </c>
      <c r="Z1638" s="313"/>
      <c r="AA1638" s="313" t="s">
        <v>1030</v>
      </c>
    </row>
    <row r="1639" spans="1:27" ht="15" customHeight="1">
      <c r="A1639" s="313" t="s">
        <v>246</v>
      </c>
      <c r="B1639" s="313" t="s">
        <v>326</v>
      </c>
      <c r="C1639" s="313" t="s">
        <v>7</v>
      </c>
      <c r="D1639" s="313" t="s">
        <v>449</v>
      </c>
      <c r="E1639" s="313" t="s">
        <v>13</v>
      </c>
      <c r="F1639" s="313" t="s">
        <v>11</v>
      </c>
      <c r="G1639" s="313"/>
      <c r="H1639" s="313"/>
      <c r="I1639" s="313"/>
      <c r="J1639" s="313"/>
      <c r="K1639" s="313"/>
      <c r="L1639" s="313"/>
      <c r="M1639" s="313"/>
      <c r="N1639" s="313"/>
      <c r="O1639" s="313"/>
      <c r="P1639" s="313"/>
      <c r="Q1639" s="313"/>
      <c r="R1639" s="313">
        <v>0.71</v>
      </c>
      <c r="S1639" s="313">
        <v>0</v>
      </c>
      <c r="T1639" s="313">
        <v>26.9</v>
      </c>
      <c r="U1639" s="313"/>
      <c r="V1639" s="313"/>
      <c r="W1639" s="313"/>
      <c r="X1639" s="313">
        <v>0</v>
      </c>
      <c r="Y1639" s="313">
        <v>500000000</v>
      </c>
      <c r="Z1639" s="313"/>
      <c r="AA1639" s="313" t="s">
        <v>1030</v>
      </c>
    </row>
    <row r="1640" spans="1:27" ht="15" customHeight="1">
      <c r="A1640" s="313" t="s">
        <v>247</v>
      </c>
      <c r="B1640" s="313" t="s">
        <v>305</v>
      </c>
      <c r="C1640" s="313" t="s">
        <v>7</v>
      </c>
      <c r="D1640" s="313" t="s">
        <v>449</v>
      </c>
      <c r="E1640" s="313" t="s">
        <v>13</v>
      </c>
      <c r="F1640" s="313" t="s">
        <v>11</v>
      </c>
      <c r="G1640" s="313"/>
      <c r="H1640" s="313"/>
      <c r="I1640" s="313"/>
      <c r="J1640" s="313"/>
      <c r="K1640" s="313"/>
      <c r="L1640" s="313"/>
      <c r="M1640" s="313"/>
      <c r="N1640" s="313"/>
      <c r="O1640" s="313"/>
      <c r="P1640" s="313"/>
      <c r="Q1640" s="313"/>
      <c r="R1640" s="313">
        <v>7.06</v>
      </c>
      <c r="S1640" s="313">
        <v>0</v>
      </c>
      <c r="T1640" s="313">
        <v>888</v>
      </c>
      <c r="U1640" s="313"/>
      <c r="V1640" s="313"/>
      <c r="W1640" s="313"/>
      <c r="X1640" s="313">
        <v>0</v>
      </c>
      <c r="Y1640" s="313">
        <v>500000000</v>
      </c>
      <c r="Z1640" s="313"/>
      <c r="AA1640" s="313" t="s">
        <v>1030</v>
      </c>
    </row>
    <row r="1641" spans="1:27" ht="15" customHeight="1">
      <c r="A1641" s="313" t="s">
        <v>247</v>
      </c>
      <c r="B1641" s="313" t="s">
        <v>332</v>
      </c>
      <c r="C1641" s="313" t="s">
        <v>7</v>
      </c>
      <c r="D1641" s="313" t="s">
        <v>449</v>
      </c>
      <c r="E1641" s="313" t="s">
        <v>13</v>
      </c>
      <c r="F1641" s="313" t="s">
        <v>11</v>
      </c>
      <c r="G1641" s="313"/>
      <c r="H1641" s="313"/>
      <c r="I1641" s="313"/>
      <c r="J1641" s="313"/>
      <c r="K1641" s="313"/>
      <c r="L1641" s="313"/>
      <c r="M1641" s="313"/>
      <c r="N1641" s="313"/>
      <c r="O1641" s="313"/>
      <c r="P1641" s="313"/>
      <c r="Q1641" s="313"/>
      <c r="R1641" s="313">
        <v>62.6</v>
      </c>
      <c r="S1641" s="313"/>
      <c r="T1641" s="313"/>
      <c r="U1641" s="313"/>
      <c r="V1641" s="313"/>
      <c r="W1641" s="313"/>
      <c r="X1641" s="313">
        <v>0</v>
      </c>
      <c r="Y1641" s="313">
        <v>500000000</v>
      </c>
      <c r="Z1641" s="313"/>
      <c r="AA1641" s="313" t="s">
        <v>1029</v>
      </c>
    </row>
    <row r="1642" spans="1:27" ht="15" customHeight="1">
      <c r="A1642" s="313" t="s">
        <v>247</v>
      </c>
      <c r="B1642" s="313" t="s">
        <v>307</v>
      </c>
      <c r="C1642" s="313" t="s">
        <v>7</v>
      </c>
      <c r="D1642" s="313" t="s">
        <v>449</v>
      </c>
      <c r="E1642" s="313" t="s">
        <v>13</v>
      </c>
      <c r="F1642" s="313" t="s">
        <v>11</v>
      </c>
      <c r="G1642" s="313"/>
      <c r="H1642" s="313"/>
      <c r="I1642" s="313"/>
      <c r="J1642" s="313"/>
      <c r="K1642" s="313"/>
      <c r="L1642" s="313"/>
      <c r="M1642" s="313"/>
      <c r="N1642" s="313"/>
      <c r="O1642" s="313"/>
      <c r="P1642" s="313"/>
      <c r="Q1642" s="313"/>
      <c r="R1642" s="313">
        <v>7.06</v>
      </c>
      <c r="S1642" s="313">
        <v>0</v>
      </c>
      <c r="T1642" s="313">
        <v>357</v>
      </c>
      <c r="U1642" s="313"/>
      <c r="V1642" s="313"/>
      <c r="W1642" s="313"/>
      <c r="X1642" s="313">
        <v>0</v>
      </c>
      <c r="Y1642" s="313">
        <v>500000000</v>
      </c>
      <c r="Z1642" s="313"/>
      <c r="AA1642" s="313" t="s">
        <v>1030</v>
      </c>
    </row>
    <row r="1643" spans="1:27" ht="15" customHeight="1">
      <c r="A1643" s="313" t="s">
        <v>247</v>
      </c>
      <c r="B1643" s="313" t="s">
        <v>308</v>
      </c>
      <c r="C1643" s="313" t="s">
        <v>7</v>
      </c>
      <c r="D1643" s="313" t="s">
        <v>449</v>
      </c>
      <c r="E1643" s="313" t="s">
        <v>13</v>
      </c>
      <c r="F1643" s="313" t="s">
        <v>11</v>
      </c>
      <c r="G1643" s="313"/>
      <c r="H1643" s="313"/>
      <c r="I1643" s="313"/>
      <c r="J1643" s="313"/>
      <c r="K1643" s="313"/>
      <c r="L1643" s="313"/>
      <c r="M1643" s="313"/>
      <c r="N1643" s="313"/>
      <c r="O1643" s="313"/>
      <c r="P1643" s="313"/>
      <c r="Q1643" s="313"/>
      <c r="R1643" s="313">
        <v>1.19</v>
      </c>
      <c r="S1643" s="313">
        <v>0</v>
      </c>
      <c r="T1643" s="313">
        <v>225</v>
      </c>
      <c r="U1643" s="313"/>
      <c r="V1643" s="313"/>
      <c r="W1643" s="313"/>
      <c r="X1643" s="313">
        <v>0</v>
      </c>
      <c r="Y1643" s="313">
        <v>500000000</v>
      </c>
      <c r="Z1643" s="313"/>
      <c r="AA1643" s="313" t="s">
        <v>1030</v>
      </c>
    </row>
    <row r="1644" spans="1:27" ht="15" customHeight="1">
      <c r="A1644" s="313" t="s">
        <v>247</v>
      </c>
      <c r="B1644" s="313" t="s">
        <v>309</v>
      </c>
      <c r="C1644" s="313" t="s">
        <v>7</v>
      </c>
      <c r="D1644" s="313" t="s">
        <v>449</v>
      </c>
      <c r="E1644" s="313" t="s">
        <v>13</v>
      </c>
      <c r="F1644" s="313" t="s">
        <v>11</v>
      </c>
      <c r="G1644" s="313"/>
      <c r="H1644" s="313"/>
      <c r="I1644" s="313"/>
      <c r="J1644" s="313"/>
      <c r="K1644" s="313"/>
      <c r="L1644" s="313"/>
      <c r="M1644" s="313"/>
      <c r="N1644" s="313"/>
      <c r="O1644" s="313"/>
      <c r="P1644" s="313"/>
      <c r="Q1644" s="313"/>
      <c r="R1644" s="313">
        <v>1.68</v>
      </c>
      <c r="S1644" s="313">
        <v>0</v>
      </c>
      <c r="T1644" s="313">
        <v>209</v>
      </c>
      <c r="U1644" s="313"/>
      <c r="V1644" s="313"/>
      <c r="W1644" s="313"/>
      <c r="X1644" s="313">
        <v>0</v>
      </c>
      <c r="Y1644" s="313">
        <v>500000000</v>
      </c>
      <c r="Z1644" s="313"/>
      <c r="AA1644" s="313" t="s">
        <v>1030</v>
      </c>
    </row>
    <row r="1645" spans="1:27" ht="15" customHeight="1">
      <c r="A1645" s="313" t="s">
        <v>247</v>
      </c>
      <c r="B1645" s="313" t="s">
        <v>310</v>
      </c>
      <c r="C1645" s="313" t="s">
        <v>7</v>
      </c>
      <c r="D1645" s="313" t="s">
        <v>449</v>
      </c>
      <c r="E1645" s="313" t="s">
        <v>13</v>
      </c>
      <c r="F1645" s="313" t="s">
        <v>11</v>
      </c>
      <c r="G1645" s="313"/>
      <c r="H1645" s="313"/>
      <c r="I1645" s="313"/>
      <c r="J1645" s="313"/>
      <c r="K1645" s="313"/>
      <c r="L1645" s="313"/>
      <c r="M1645" s="313"/>
      <c r="N1645" s="313"/>
      <c r="O1645" s="313"/>
      <c r="P1645" s="313"/>
      <c r="Q1645" s="313"/>
      <c r="R1645" s="313">
        <v>2.85</v>
      </c>
      <c r="S1645" s="313">
        <v>0</v>
      </c>
      <c r="T1645" s="313">
        <v>357</v>
      </c>
      <c r="U1645" s="313"/>
      <c r="V1645" s="313"/>
      <c r="W1645" s="313"/>
      <c r="X1645" s="313">
        <v>0</v>
      </c>
      <c r="Y1645" s="313">
        <v>500000000</v>
      </c>
      <c r="Z1645" s="313"/>
      <c r="AA1645" s="313" t="s">
        <v>1030</v>
      </c>
    </row>
    <row r="1646" spans="1:27" ht="15" customHeight="1">
      <c r="A1646" s="313" t="s">
        <v>247</v>
      </c>
      <c r="B1646" s="313" t="s">
        <v>311</v>
      </c>
      <c r="C1646" s="313" t="s">
        <v>7</v>
      </c>
      <c r="D1646" s="313" t="s">
        <v>449</v>
      </c>
      <c r="E1646" s="313" t="s">
        <v>13</v>
      </c>
      <c r="F1646" s="313" t="s">
        <v>11</v>
      </c>
      <c r="G1646" s="313"/>
      <c r="H1646" s="313"/>
      <c r="I1646" s="313"/>
      <c r="J1646" s="313"/>
      <c r="K1646" s="313"/>
      <c r="L1646" s="313"/>
      <c r="M1646" s="313"/>
      <c r="N1646" s="313"/>
      <c r="O1646" s="313"/>
      <c r="P1646" s="313"/>
      <c r="Q1646" s="313"/>
      <c r="R1646" s="313">
        <v>1.34</v>
      </c>
      <c r="S1646" s="313">
        <v>0</v>
      </c>
      <c r="T1646" s="313">
        <v>96.5</v>
      </c>
      <c r="U1646" s="313"/>
      <c r="V1646" s="313"/>
      <c r="W1646" s="313"/>
      <c r="X1646" s="313">
        <v>0</v>
      </c>
      <c r="Y1646" s="313">
        <v>500000000</v>
      </c>
      <c r="Z1646" s="313"/>
      <c r="AA1646" s="313" t="s">
        <v>1030</v>
      </c>
    </row>
    <row r="1647" spans="1:27" ht="15" customHeight="1">
      <c r="A1647" s="313" t="s">
        <v>247</v>
      </c>
      <c r="B1647" s="313" t="s">
        <v>314</v>
      </c>
      <c r="C1647" s="313" t="s">
        <v>7</v>
      </c>
      <c r="D1647" s="313" t="s">
        <v>449</v>
      </c>
      <c r="E1647" s="313" t="s">
        <v>13</v>
      </c>
      <c r="F1647" s="313" t="s">
        <v>11</v>
      </c>
      <c r="G1647" s="313"/>
      <c r="H1647" s="313"/>
      <c r="I1647" s="313"/>
      <c r="J1647" s="313"/>
      <c r="K1647" s="313"/>
      <c r="L1647" s="313"/>
      <c r="M1647" s="313"/>
      <c r="N1647" s="313"/>
      <c r="O1647" s="313"/>
      <c r="P1647" s="313"/>
      <c r="Q1647" s="313"/>
      <c r="R1647" s="313">
        <v>349</v>
      </c>
      <c r="S1647" s="313">
        <v>0</v>
      </c>
      <c r="T1647" s="313">
        <v>357</v>
      </c>
      <c r="U1647" s="313"/>
      <c r="V1647" s="313"/>
      <c r="W1647" s="313"/>
      <c r="X1647" s="313">
        <v>0</v>
      </c>
      <c r="Y1647" s="313">
        <v>500000000</v>
      </c>
      <c r="Z1647" s="313"/>
      <c r="AA1647" s="313" t="s">
        <v>1030</v>
      </c>
    </row>
    <row r="1648" spans="1:27" ht="15" customHeight="1">
      <c r="A1648" s="313" t="s">
        <v>247</v>
      </c>
      <c r="B1648" s="313" t="s">
        <v>313</v>
      </c>
      <c r="C1648" s="313" t="s">
        <v>7</v>
      </c>
      <c r="D1648" s="313" t="s">
        <v>449</v>
      </c>
      <c r="E1648" s="313" t="s">
        <v>13</v>
      </c>
      <c r="F1648" s="313" t="s">
        <v>11</v>
      </c>
      <c r="G1648" s="313"/>
      <c r="H1648" s="313"/>
      <c r="I1648" s="313"/>
      <c r="J1648" s="313"/>
      <c r="K1648" s="313"/>
      <c r="L1648" s="313"/>
      <c r="M1648" s="313"/>
      <c r="N1648" s="313"/>
      <c r="O1648" s="313"/>
      <c r="P1648" s="313"/>
      <c r="Q1648" s="313"/>
      <c r="R1648" s="313">
        <v>350</v>
      </c>
      <c r="S1648" s="313">
        <v>0</v>
      </c>
      <c r="T1648" s="313">
        <v>357</v>
      </c>
      <c r="U1648" s="313"/>
      <c r="V1648" s="313"/>
      <c r="W1648" s="313"/>
      <c r="X1648" s="313">
        <v>0</v>
      </c>
      <c r="Y1648" s="313">
        <v>500000000</v>
      </c>
      <c r="Z1648" s="313"/>
      <c r="AA1648" s="313" t="s">
        <v>1030</v>
      </c>
    </row>
    <row r="1649" spans="1:27" ht="15" customHeight="1">
      <c r="A1649" s="313" t="s">
        <v>247</v>
      </c>
      <c r="B1649" s="313" t="s">
        <v>312</v>
      </c>
      <c r="C1649" s="313" t="s">
        <v>7</v>
      </c>
      <c r="D1649" s="313" t="s">
        <v>449</v>
      </c>
      <c r="E1649" s="313" t="s">
        <v>13</v>
      </c>
      <c r="F1649" s="313" t="s">
        <v>11</v>
      </c>
      <c r="G1649" s="313"/>
      <c r="H1649" s="313"/>
      <c r="I1649" s="313"/>
      <c r="J1649" s="313"/>
      <c r="K1649" s="313"/>
      <c r="L1649" s="313"/>
      <c r="M1649" s="313"/>
      <c r="N1649" s="313"/>
      <c r="O1649" s="313"/>
      <c r="P1649" s="313"/>
      <c r="Q1649" s="313"/>
      <c r="R1649" s="313">
        <v>350</v>
      </c>
      <c r="S1649" s="313">
        <v>0</v>
      </c>
      <c r="T1649" s="313">
        <v>357</v>
      </c>
      <c r="U1649" s="313"/>
      <c r="V1649" s="313"/>
      <c r="W1649" s="313"/>
      <c r="X1649" s="313">
        <v>0</v>
      </c>
      <c r="Y1649" s="313">
        <v>500000000</v>
      </c>
      <c r="Z1649" s="313"/>
      <c r="AA1649" s="313" t="s">
        <v>1030</v>
      </c>
    </row>
    <row r="1650" spans="1:27" ht="15" customHeight="1">
      <c r="A1650" s="313" t="s">
        <v>247</v>
      </c>
      <c r="B1650" s="313" t="s">
        <v>315</v>
      </c>
      <c r="C1650" s="313" t="s">
        <v>7</v>
      </c>
      <c r="D1650" s="313" t="s">
        <v>449</v>
      </c>
      <c r="E1650" s="313" t="s">
        <v>13</v>
      </c>
      <c r="F1650" s="313" t="s">
        <v>11</v>
      </c>
      <c r="G1650" s="313"/>
      <c r="H1650" s="313"/>
      <c r="I1650" s="313"/>
      <c r="J1650" s="313"/>
      <c r="K1650" s="313"/>
      <c r="L1650" s="313"/>
      <c r="M1650" s="313"/>
      <c r="N1650" s="313"/>
      <c r="O1650" s="313"/>
      <c r="P1650" s="313"/>
      <c r="Q1650" s="313"/>
      <c r="R1650" s="313">
        <v>349</v>
      </c>
      <c r="S1650" s="313">
        <v>0</v>
      </c>
      <c r="T1650" s="313">
        <v>357</v>
      </c>
      <c r="U1650" s="313"/>
      <c r="V1650" s="313"/>
      <c r="W1650" s="313"/>
      <c r="X1650" s="313">
        <v>0</v>
      </c>
      <c r="Y1650" s="313">
        <v>500000000</v>
      </c>
      <c r="Z1650" s="313"/>
      <c r="AA1650" s="313" t="s">
        <v>1030</v>
      </c>
    </row>
    <row r="1651" spans="1:27" ht="15" customHeight="1">
      <c r="A1651" s="313" t="s">
        <v>247</v>
      </c>
      <c r="B1651" s="313" t="s">
        <v>317</v>
      </c>
      <c r="C1651" s="313" t="s">
        <v>7</v>
      </c>
      <c r="D1651" s="313" t="s">
        <v>449</v>
      </c>
      <c r="E1651" s="313" t="s">
        <v>13</v>
      </c>
      <c r="F1651" s="313" t="s">
        <v>11</v>
      </c>
      <c r="G1651" s="313"/>
      <c r="H1651" s="313"/>
      <c r="I1651" s="313"/>
      <c r="J1651" s="313"/>
      <c r="K1651" s="313"/>
      <c r="L1651" s="313"/>
      <c r="M1651" s="313"/>
      <c r="N1651" s="313"/>
      <c r="O1651" s="313"/>
      <c r="P1651" s="313"/>
      <c r="Q1651" s="313"/>
      <c r="R1651" s="313">
        <v>0.19</v>
      </c>
      <c r="S1651" s="313">
        <v>0</v>
      </c>
      <c r="T1651" s="313">
        <v>96.6</v>
      </c>
      <c r="U1651" s="313"/>
      <c r="V1651" s="313"/>
      <c r="W1651" s="313"/>
      <c r="X1651" s="313">
        <v>0</v>
      </c>
      <c r="Y1651" s="313">
        <v>500000000</v>
      </c>
      <c r="Z1651" s="313"/>
      <c r="AA1651" s="313" t="s">
        <v>1030</v>
      </c>
    </row>
    <row r="1652" spans="1:27" ht="15" customHeight="1">
      <c r="A1652" s="313" t="s">
        <v>247</v>
      </c>
      <c r="B1652" s="313" t="s">
        <v>318</v>
      </c>
      <c r="C1652" s="313" t="s">
        <v>7</v>
      </c>
      <c r="D1652" s="313" t="s">
        <v>449</v>
      </c>
      <c r="E1652" s="313" t="s">
        <v>13</v>
      </c>
      <c r="F1652" s="313" t="s">
        <v>11</v>
      </c>
      <c r="G1652" s="313"/>
      <c r="H1652" s="313"/>
      <c r="I1652" s="313"/>
      <c r="J1652" s="313"/>
      <c r="K1652" s="313"/>
      <c r="L1652" s="313"/>
      <c r="M1652" s="313"/>
      <c r="N1652" s="313"/>
      <c r="O1652" s="313"/>
      <c r="P1652" s="313"/>
      <c r="Q1652" s="313"/>
      <c r="R1652" s="313">
        <v>0.19</v>
      </c>
      <c r="S1652" s="313">
        <v>0</v>
      </c>
      <c r="T1652" s="313">
        <v>96.6</v>
      </c>
      <c r="U1652" s="313"/>
      <c r="V1652" s="313"/>
      <c r="W1652" s="313"/>
      <c r="X1652" s="313">
        <v>0</v>
      </c>
      <c r="Y1652" s="313">
        <v>500000000</v>
      </c>
      <c r="Z1652" s="313"/>
      <c r="AA1652" s="313" t="s">
        <v>1030</v>
      </c>
    </row>
    <row r="1653" spans="1:27" ht="15" customHeight="1">
      <c r="A1653" s="313" t="s">
        <v>247</v>
      </c>
      <c r="B1653" s="313" t="s">
        <v>328</v>
      </c>
      <c r="C1653" s="313" t="s">
        <v>7</v>
      </c>
      <c r="D1653" s="313" t="s">
        <v>449</v>
      </c>
      <c r="E1653" s="313" t="s">
        <v>13</v>
      </c>
      <c r="F1653" s="313" t="s">
        <v>11</v>
      </c>
      <c r="G1653" s="313"/>
      <c r="H1653" s="313"/>
      <c r="I1653" s="313"/>
      <c r="J1653" s="313"/>
      <c r="K1653" s="313"/>
      <c r="L1653" s="313"/>
      <c r="M1653" s="313"/>
      <c r="N1653" s="313"/>
      <c r="O1653" s="313"/>
      <c r="P1653" s="313"/>
      <c r="Q1653" s="313"/>
      <c r="R1653" s="313">
        <v>0.63</v>
      </c>
      <c r="S1653" s="313">
        <v>0</v>
      </c>
      <c r="T1653" s="313">
        <v>357</v>
      </c>
      <c r="U1653" s="313"/>
      <c r="V1653" s="313"/>
      <c r="W1653" s="313"/>
      <c r="X1653" s="313">
        <v>0</v>
      </c>
      <c r="Y1653" s="313">
        <v>500000000</v>
      </c>
      <c r="Z1653" s="313"/>
      <c r="AA1653" s="313" t="s">
        <v>1030</v>
      </c>
    </row>
    <row r="1654" spans="1:27" ht="15" customHeight="1">
      <c r="A1654" s="313" t="s">
        <v>247</v>
      </c>
      <c r="B1654" s="313" t="s">
        <v>316</v>
      </c>
      <c r="C1654" s="313" t="s">
        <v>7</v>
      </c>
      <c r="D1654" s="313" t="s">
        <v>449</v>
      </c>
      <c r="E1654" s="313" t="s">
        <v>13</v>
      </c>
      <c r="F1654" s="313" t="s">
        <v>11</v>
      </c>
      <c r="G1654" s="313"/>
      <c r="H1654" s="313"/>
      <c r="I1654" s="313"/>
      <c r="J1654" s="313"/>
      <c r="K1654" s="313"/>
      <c r="L1654" s="313"/>
      <c r="M1654" s="313"/>
      <c r="N1654" s="313"/>
      <c r="O1654" s="313"/>
      <c r="P1654" s="313"/>
      <c r="Q1654" s="313"/>
      <c r="R1654" s="313">
        <v>0.38</v>
      </c>
      <c r="S1654" s="313">
        <v>0</v>
      </c>
      <c r="T1654" s="313">
        <v>96.6</v>
      </c>
      <c r="U1654" s="313"/>
      <c r="V1654" s="313"/>
      <c r="W1654" s="313"/>
      <c r="X1654" s="313">
        <v>0</v>
      </c>
      <c r="Y1654" s="313">
        <v>500000000</v>
      </c>
      <c r="Z1654" s="313"/>
      <c r="AA1654" s="313" t="s">
        <v>1030</v>
      </c>
    </row>
    <row r="1655" spans="1:27" ht="15" customHeight="1">
      <c r="A1655" s="313" t="s">
        <v>247</v>
      </c>
      <c r="B1655" s="313" t="s">
        <v>326</v>
      </c>
      <c r="C1655" s="313" t="s">
        <v>7</v>
      </c>
      <c r="D1655" s="313" t="s">
        <v>449</v>
      </c>
      <c r="E1655" s="313" t="s">
        <v>13</v>
      </c>
      <c r="F1655" s="313" t="s">
        <v>11</v>
      </c>
      <c r="G1655" s="313"/>
      <c r="H1655" s="313"/>
      <c r="I1655" s="313"/>
      <c r="J1655" s="313"/>
      <c r="K1655" s="313"/>
      <c r="L1655" s="313"/>
      <c r="M1655" s="313"/>
      <c r="N1655" s="313"/>
      <c r="O1655" s="313"/>
      <c r="P1655" s="313"/>
      <c r="Q1655" s="313"/>
      <c r="R1655" s="313">
        <v>0.63</v>
      </c>
      <c r="S1655" s="313">
        <v>0</v>
      </c>
      <c r="T1655" s="313">
        <v>357</v>
      </c>
      <c r="U1655" s="313"/>
      <c r="V1655" s="313"/>
      <c r="W1655" s="313"/>
      <c r="X1655" s="313">
        <v>0</v>
      </c>
      <c r="Y1655" s="313">
        <v>500000000</v>
      </c>
      <c r="Z1655" s="313"/>
      <c r="AA1655" s="313" t="s">
        <v>1030</v>
      </c>
    </row>
    <row r="1656" spans="1:27" ht="15" customHeight="1">
      <c r="A1656" s="313" t="s">
        <v>248</v>
      </c>
      <c r="B1656" s="313" t="s">
        <v>308</v>
      </c>
      <c r="C1656" s="313" t="s">
        <v>7</v>
      </c>
      <c r="D1656" s="313" t="s">
        <v>449</v>
      </c>
      <c r="E1656" s="313" t="s">
        <v>13</v>
      </c>
      <c r="F1656" s="313" t="s">
        <v>11</v>
      </c>
      <c r="G1656" s="313"/>
      <c r="H1656" s="313"/>
      <c r="I1656" s="313"/>
      <c r="J1656" s="313"/>
      <c r="K1656" s="313"/>
      <c r="L1656" s="313"/>
      <c r="M1656" s="313"/>
      <c r="N1656" s="313"/>
      <c r="O1656" s="313"/>
      <c r="P1656" s="313"/>
      <c r="Q1656" s="313"/>
      <c r="R1656" s="313">
        <v>0.99</v>
      </c>
      <c r="S1656" s="313">
        <v>0</v>
      </c>
      <c r="T1656" s="313">
        <v>225</v>
      </c>
      <c r="U1656" s="313"/>
      <c r="V1656" s="313"/>
      <c r="W1656" s="313"/>
      <c r="X1656" s="313">
        <v>0</v>
      </c>
      <c r="Y1656" s="313">
        <v>500000000</v>
      </c>
      <c r="Z1656" s="313"/>
      <c r="AA1656" s="313" t="s">
        <v>1030</v>
      </c>
    </row>
    <row r="1657" spans="1:27" ht="15" customHeight="1">
      <c r="A1657" s="313" t="s">
        <v>248</v>
      </c>
      <c r="B1657" s="313" t="s">
        <v>309</v>
      </c>
      <c r="C1657" s="313" t="s">
        <v>7</v>
      </c>
      <c r="D1657" s="313" t="s">
        <v>449</v>
      </c>
      <c r="E1657" s="313" t="s">
        <v>13</v>
      </c>
      <c r="F1657" s="313" t="s">
        <v>11</v>
      </c>
      <c r="G1657" s="313"/>
      <c r="H1657" s="313"/>
      <c r="I1657" s="313"/>
      <c r="J1657" s="313"/>
      <c r="K1657" s="313"/>
      <c r="L1657" s="313"/>
      <c r="M1657" s="313"/>
      <c r="N1657" s="313"/>
      <c r="O1657" s="313"/>
      <c r="P1657" s="313"/>
      <c r="Q1657" s="313"/>
      <c r="R1657" s="313">
        <v>0.21</v>
      </c>
      <c r="S1657" s="313">
        <v>0</v>
      </c>
      <c r="T1657" s="313">
        <v>209</v>
      </c>
      <c r="U1657" s="313"/>
      <c r="V1657" s="313"/>
      <c r="W1657" s="313"/>
      <c r="X1657" s="313">
        <v>0</v>
      </c>
      <c r="Y1657" s="313">
        <v>500000000</v>
      </c>
      <c r="Z1657" s="313"/>
      <c r="AA1657" s="313" t="s">
        <v>1030</v>
      </c>
    </row>
    <row r="1658" spans="1:27" ht="15" customHeight="1">
      <c r="A1658" s="313" t="s">
        <v>248</v>
      </c>
      <c r="B1658" s="313" t="s">
        <v>310</v>
      </c>
      <c r="C1658" s="313" t="s">
        <v>7</v>
      </c>
      <c r="D1658" s="313" t="s">
        <v>449</v>
      </c>
      <c r="E1658" s="313" t="s">
        <v>13</v>
      </c>
      <c r="F1658" s="313" t="s">
        <v>11</v>
      </c>
      <c r="G1658" s="313"/>
      <c r="H1658" s="313"/>
      <c r="I1658" s="313"/>
      <c r="J1658" s="313"/>
      <c r="K1658" s="313"/>
      <c r="L1658" s="313"/>
      <c r="M1658" s="313"/>
      <c r="N1658" s="313"/>
      <c r="O1658" s="313"/>
      <c r="P1658" s="313"/>
      <c r="Q1658" s="313"/>
      <c r="R1658" s="313">
        <v>103</v>
      </c>
      <c r="S1658" s="313">
        <v>0</v>
      </c>
      <c r="T1658" s="313">
        <v>428</v>
      </c>
      <c r="U1658" s="313"/>
      <c r="V1658" s="313"/>
      <c r="W1658" s="313"/>
      <c r="X1658" s="313">
        <v>0</v>
      </c>
      <c r="Y1658" s="313">
        <v>500000000</v>
      </c>
      <c r="Z1658" s="313"/>
      <c r="AA1658" s="313" t="s">
        <v>1030</v>
      </c>
    </row>
    <row r="1659" spans="1:27" ht="15" customHeight="1">
      <c r="A1659" s="313" t="s">
        <v>248</v>
      </c>
      <c r="B1659" s="313" t="s">
        <v>311</v>
      </c>
      <c r="C1659" s="313" t="s">
        <v>7</v>
      </c>
      <c r="D1659" s="313" t="s">
        <v>449</v>
      </c>
      <c r="E1659" s="313" t="s">
        <v>13</v>
      </c>
      <c r="F1659" s="313" t="s">
        <v>11</v>
      </c>
      <c r="G1659" s="313"/>
      <c r="H1659" s="313"/>
      <c r="I1659" s="313"/>
      <c r="J1659" s="313"/>
      <c r="K1659" s="313"/>
      <c r="L1659" s="313"/>
      <c r="M1659" s="313"/>
      <c r="N1659" s="313"/>
      <c r="O1659" s="313"/>
      <c r="P1659" s="313"/>
      <c r="Q1659" s="313"/>
      <c r="R1659" s="313">
        <v>2.0299999999999998</v>
      </c>
      <c r="S1659" s="313">
        <v>0</v>
      </c>
      <c r="T1659" s="313">
        <v>96.5</v>
      </c>
      <c r="U1659" s="313"/>
      <c r="V1659" s="313"/>
      <c r="W1659" s="313"/>
      <c r="X1659" s="313">
        <v>0</v>
      </c>
      <c r="Y1659" s="313">
        <v>500000000</v>
      </c>
      <c r="Z1659" s="313"/>
      <c r="AA1659" s="313" t="s">
        <v>1030</v>
      </c>
    </row>
    <row r="1660" spans="1:27" ht="15" customHeight="1">
      <c r="A1660" s="313" t="s">
        <v>248</v>
      </c>
      <c r="B1660" s="313" t="s">
        <v>314</v>
      </c>
      <c r="C1660" s="313" t="s">
        <v>7</v>
      </c>
      <c r="D1660" s="313" t="s">
        <v>449</v>
      </c>
      <c r="E1660" s="313" t="s">
        <v>13</v>
      </c>
      <c r="F1660" s="313" t="s">
        <v>11</v>
      </c>
      <c r="G1660" s="313"/>
      <c r="H1660" s="313"/>
      <c r="I1660" s="313"/>
      <c r="J1660" s="313"/>
      <c r="K1660" s="313"/>
      <c r="L1660" s="313"/>
      <c r="M1660" s="313"/>
      <c r="N1660" s="313"/>
      <c r="O1660" s="313"/>
      <c r="P1660" s="313"/>
      <c r="Q1660" s="313"/>
      <c r="R1660" s="313">
        <v>320</v>
      </c>
      <c r="S1660" s="313">
        <v>0</v>
      </c>
      <c r="T1660" s="313">
        <v>428</v>
      </c>
      <c r="U1660" s="313"/>
      <c r="V1660" s="313"/>
      <c r="W1660" s="313"/>
      <c r="X1660" s="313">
        <v>0</v>
      </c>
      <c r="Y1660" s="313">
        <v>500000000</v>
      </c>
      <c r="Z1660" s="313"/>
      <c r="AA1660" s="313" t="s">
        <v>1030</v>
      </c>
    </row>
    <row r="1661" spans="1:27" ht="15" customHeight="1">
      <c r="A1661" s="313" t="s">
        <v>248</v>
      </c>
      <c r="B1661" s="313" t="s">
        <v>313</v>
      </c>
      <c r="C1661" s="313" t="s">
        <v>7</v>
      </c>
      <c r="D1661" s="313" t="s">
        <v>449</v>
      </c>
      <c r="E1661" s="313" t="s">
        <v>13</v>
      </c>
      <c r="F1661" s="313" t="s">
        <v>11</v>
      </c>
      <c r="G1661" s="313"/>
      <c r="H1661" s="313"/>
      <c r="I1661" s="313"/>
      <c r="J1661" s="313"/>
      <c r="K1661" s="313"/>
      <c r="L1661" s="313"/>
      <c r="M1661" s="313"/>
      <c r="N1661" s="313"/>
      <c r="O1661" s="313"/>
      <c r="P1661" s="313"/>
      <c r="Q1661" s="313"/>
      <c r="R1661" s="313">
        <v>321</v>
      </c>
      <c r="S1661" s="313">
        <v>0</v>
      </c>
      <c r="T1661" s="313">
        <v>428</v>
      </c>
      <c r="U1661" s="313"/>
      <c r="V1661" s="313"/>
      <c r="W1661" s="313"/>
      <c r="X1661" s="313">
        <v>0</v>
      </c>
      <c r="Y1661" s="313">
        <v>500000000</v>
      </c>
      <c r="Z1661" s="313"/>
      <c r="AA1661" s="313" t="s">
        <v>1030</v>
      </c>
    </row>
    <row r="1662" spans="1:27" ht="15" customHeight="1">
      <c r="A1662" s="313" t="s">
        <v>248</v>
      </c>
      <c r="B1662" s="313" t="s">
        <v>312</v>
      </c>
      <c r="C1662" s="313" t="s">
        <v>7</v>
      </c>
      <c r="D1662" s="313" t="s">
        <v>449</v>
      </c>
      <c r="E1662" s="313" t="s">
        <v>13</v>
      </c>
      <c r="F1662" s="313" t="s">
        <v>11</v>
      </c>
      <c r="G1662" s="313"/>
      <c r="H1662" s="313"/>
      <c r="I1662" s="313"/>
      <c r="J1662" s="313"/>
      <c r="K1662" s="313"/>
      <c r="L1662" s="313"/>
      <c r="M1662" s="313"/>
      <c r="N1662" s="313"/>
      <c r="O1662" s="313"/>
      <c r="P1662" s="313"/>
      <c r="Q1662" s="313"/>
      <c r="R1662" s="313">
        <v>322</v>
      </c>
      <c r="S1662" s="313">
        <v>0</v>
      </c>
      <c r="T1662" s="313">
        <v>428</v>
      </c>
      <c r="U1662" s="313"/>
      <c r="V1662" s="313"/>
      <c r="W1662" s="313"/>
      <c r="X1662" s="313">
        <v>0</v>
      </c>
      <c r="Y1662" s="313">
        <v>500000000</v>
      </c>
      <c r="Z1662" s="313"/>
      <c r="AA1662" s="313" t="s">
        <v>1030</v>
      </c>
    </row>
    <row r="1663" spans="1:27" ht="15" customHeight="1">
      <c r="A1663" s="313" t="s">
        <v>248</v>
      </c>
      <c r="B1663" s="313" t="s">
        <v>315</v>
      </c>
      <c r="C1663" s="313" t="s">
        <v>7</v>
      </c>
      <c r="D1663" s="313" t="s">
        <v>449</v>
      </c>
      <c r="E1663" s="313" t="s">
        <v>13</v>
      </c>
      <c r="F1663" s="313" t="s">
        <v>11</v>
      </c>
      <c r="G1663" s="313"/>
      <c r="H1663" s="313"/>
      <c r="I1663" s="313"/>
      <c r="J1663" s="313"/>
      <c r="K1663" s="313"/>
      <c r="L1663" s="313"/>
      <c r="M1663" s="313"/>
      <c r="N1663" s="313"/>
      <c r="O1663" s="313"/>
      <c r="P1663" s="313"/>
      <c r="Q1663" s="313"/>
      <c r="R1663" s="313">
        <v>320</v>
      </c>
      <c r="S1663" s="313">
        <v>0</v>
      </c>
      <c r="T1663" s="313">
        <v>428</v>
      </c>
      <c r="U1663" s="313"/>
      <c r="V1663" s="313"/>
      <c r="W1663" s="313"/>
      <c r="X1663" s="313">
        <v>0</v>
      </c>
      <c r="Y1663" s="313">
        <v>500000000</v>
      </c>
      <c r="Z1663" s="313"/>
      <c r="AA1663" s="313" t="s">
        <v>1030</v>
      </c>
    </row>
    <row r="1664" spans="1:27" ht="15" customHeight="1">
      <c r="A1664" s="313" t="s">
        <v>248</v>
      </c>
      <c r="B1664" s="313" t="s">
        <v>317</v>
      </c>
      <c r="C1664" s="313" t="s">
        <v>7</v>
      </c>
      <c r="D1664" s="313" t="s">
        <v>449</v>
      </c>
      <c r="E1664" s="313" t="s">
        <v>13</v>
      </c>
      <c r="F1664" s="313" t="s">
        <v>11</v>
      </c>
      <c r="G1664" s="313"/>
      <c r="H1664" s="313"/>
      <c r="I1664" s="313"/>
      <c r="J1664" s="313"/>
      <c r="K1664" s="313"/>
      <c r="L1664" s="313"/>
      <c r="M1664" s="313"/>
      <c r="N1664" s="313"/>
      <c r="O1664" s="313"/>
      <c r="P1664" s="313"/>
      <c r="Q1664" s="313"/>
      <c r="R1664" s="313">
        <v>0.78</v>
      </c>
      <c r="S1664" s="313">
        <v>0</v>
      </c>
      <c r="T1664" s="313">
        <v>96.6</v>
      </c>
      <c r="U1664" s="313"/>
      <c r="V1664" s="313"/>
      <c r="W1664" s="313"/>
      <c r="X1664" s="313">
        <v>0</v>
      </c>
      <c r="Y1664" s="313">
        <v>500000000</v>
      </c>
      <c r="Z1664" s="313"/>
      <c r="AA1664" s="313" t="s">
        <v>1030</v>
      </c>
    </row>
    <row r="1665" spans="1:27" ht="15" customHeight="1">
      <c r="A1665" s="313" t="s">
        <v>248</v>
      </c>
      <c r="B1665" s="313" t="s">
        <v>318</v>
      </c>
      <c r="C1665" s="313" t="s">
        <v>7</v>
      </c>
      <c r="D1665" s="313" t="s">
        <v>449</v>
      </c>
      <c r="E1665" s="313" t="s">
        <v>13</v>
      </c>
      <c r="F1665" s="313" t="s">
        <v>11</v>
      </c>
      <c r="G1665" s="313"/>
      <c r="H1665" s="313"/>
      <c r="I1665" s="313"/>
      <c r="J1665" s="313"/>
      <c r="K1665" s="313"/>
      <c r="L1665" s="313"/>
      <c r="M1665" s="313"/>
      <c r="N1665" s="313"/>
      <c r="O1665" s="313"/>
      <c r="P1665" s="313"/>
      <c r="Q1665" s="313"/>
      <c r="R1665" s="313">
        <v>0.78</v>
      </c>
      <c r="S1665" s="313">
        <v>0</v>
      </c>
      <c r="T1665" s="313">
        <v>96.6</v>
      </c>
      <c r="U1665" s="313"/>
      <c r="V1665" s="313"/>
      <c r="W1665" s="313"/>
      <c r="X1665" s="313">
        <v>0</v>
      </c>
      <c r="Y1665" s="313">
        <v>500000000</v>
      </c>
      <c r="Z1665" s="313"/>
      <c r="AA1665" s="313" t="s">
        <v>1030</v>
      </c>
    </row>
    <row r="1666" spans="1:27" ht="15" customHeight="1">
      <c r="A1666" s="313" t="s">
        <v>248</v>
      </c>
      <c r="B1666" s="313" t="s">
        <v>328</v>
      </c>
      <c r="C1666" s="313" t="s">
        <v>7</v>
      </c>
      <c r="D1666" s="313" t="s">
        <v>449</v>
      </c>
      <c r="E1666" s="313" t="s">
        <v>13</v>
      </c>
      <c r="F1666" s="313" t="s">
        <v>11</v>
      </c>
      <c r="G1666" s="313"/>
      <c r="H1666" s="313"/>
      <c r="I1666" s="313"/>
      <c r="J1666" s="313"/>
      <c r="K1666" s="313"/>
      <c r="L1666" s="313"/>
      <c r="M1666" s="313"/>
      <c r="N1666" s="313"/>
      <c r="O1666" s="313"/>
      <c r="P1666" s="313"/>
      <c r="Q1666" s="313"/>
      <c r="R1666" s="313">
        <v>1.28</v>
      </c>
      <c r="S1666" s="313">
        <v>0</v>
      </c>
      <c r="T1666" s="313">
        <v>428</v>
      </c>
      <c r="U1666" s="313"/>
      <c r="V1666" s="313"/>
      <c r="W1666" s="313"/>
      <c r="X1666" s="313">
        <v>0</v>
      </c>
      <c r="Y1666" s="313">
        <v>500000000</v>
      </c>
      <c r="Z1666" s="313"/>
      <c r="AA1666" s="313" t="s">
        <v>1030</v>
      </c>
    </row>
    <row r="1667" spans="1:27" ht="15" customHeight="1">
      <c r="A1667" s="313" t="s">
        <v>248</v>
      </c>
      <c r="B1667" s="313" t="s">
        <v>307</v>
      </c>
      <c r="C1667" s="313" t="s">
        <v>7</v>
      </c>
      <c r="D1667" s="313" t="s">
        <v>449</v>
      </c>
      <c r="E1667" s="313" t="s">
        <v>13</v>
      </c>
      <c r="F1667" s="313" t="s">
        <v>11</v>
      </c>
      <c r="G1667" s="313"/>
      <c r="H1667" s="313"/>
      <c r="I1667" s="313"/>
      <c r="J1667" s="313"/>
      <c r="K1667" s="313"/>
      <c r="L1667" s="313"/>
      <c r="M1667" s="313"/>
      <c r="N1667" s="313"/>
      <c r="O1667" s="313"/>
      <c r="P1667" s="313"/>
      <c r="Q1667" s="313"/>
      <c r="R1667" s="313">
        <v>106</v>
      </c>
      <c r="S1667" s="313">
        <v>0</v>
      </c>
      <c r="T1667" s="313">
        <v>428</v>
      </c>
      <c r="U1667" s="313"/>
      <c r="V1667" s="313"/>
      <c r="W1667" s="313"/>
      <c r="X1667" s="313">
        <v>0</v>
      </c>
      <c r="Y1667" s="313">
        <v>500000000</v>
      </c>
      <c r="Z1667" s="313"/>
      <c r="AA1667" s="313" t="s">
        <v>1030</v>
      </c>
    </row>
    <row r="1668" spans="1:27" ht="15" customHeight="1">
      <c r="A1668" s="313" t="s">
        <v>248</v>
      </c>
      <c r="B1668" s="313" t="s">
        <v>305</v>
      </c>
      <c r="C1668" s="313" t="s">
        <v>7</v>
      </c>
      <c r="D1668" s="313" t="s">
        <v>449</v>
      </c>
      <c r="E1668" s="313" t="s">
        <v>13</v>
      </c>
      <c r="F1668" s="313" t="s">
        <v>11</v>
      </c>
      <c r="G1668" s="313"/>
      <c r="H1668" s="313"/>
      <c r="I1668" s="313"/>
      <c r="J1668" s="313"/>
      <c r="K1668" s="313"/>
      <c r="L1668" s="313"/>
      <c r="M1668" s="313"/>
      <c r="N1668" s="313"/>
      <c r="O1668" s="313"/>
      <c r="P1668" s="313"/>
      <c r="Q1668" s="313"/>
      <c r="R1668" s="313">
        <v>106</v>
      </c>
      <c r="S1668" s="313">
        <v>0</v>
      </c>
      <c r="T1668" s="313">
        <v>428</v>
      </c>
      <c r="U1668" s="313"/>
      <c r="V1668" s="313"/>
      <c r="W1668" s="313"/>
      <c r="X1668" s="313">
        <v>0</v>
      </c>
      <c r="Y1668" s="313">
        <v>500000000</v>
      </c>
      <c r="Z1668" s="313"/>
      <c r="AA1668" s="313" t="s">
        <v>1030</v>
      </c>
    </row>
    <row r="1669" spans="1:27" ht="15" customHeight="1">
      <c r="A1669" s="313" t="s">
        <v>248</v>
      </c>
      <c r="B1669" s="313" t="s">
        <v>316</v>
      </c>
      <c r="C1669" s="313" t="s">
        <v>7</v>
      </c>
      <c r="D1669" s="313" t="s">
        <v>449</v>
      </c>
      <c r="E1669" s="313" t="s">
        <v>13</v>
      </c>
      <c r="F1669" s="313" t="s">
        <v>11</v>
      </c>
      <c r="G1669" s="313"/>
      <c r="H1669" s="313"/>
      <c r="I1669" s="313"/>
      <c r="J1669" s="313"/>
      <c r="K1669" s="313"/>
      <c r="L1669" s="313"/>
      <c r="M1669" s="313"/>
      <c r="N1669" s="313"/>
      <c r="O1669" s="313"/>
      <c r="P1669" s="313"/>
      <c r="Q1669" s="313"/>
      <c r="R1669" s="313">
        <v>1.57</v>
      </c>
      <c r="S1669" s="313">
        <v>0</v>
      </c>
      <c r="T1669" s="313">
        <v>96.6</v>
      </c>
      <c r="U1669" s="313"/>
      <c r="V1669" s="313"/>
      <c r="W1669" s="313"/>
      <c r="X1669" s="313">
        <v>0</v>
      </c>
      <c r="Y1669" s="313">
        <v>500000000</v>
      </c>
      <c r="Z1669" s="313"/>
      <c r="AA1669" s="313" t="s">
        <v>1030</v>
      </c>
    </row>
    <row r="1670" spans="1:27" ht="15" customHeight="1">
      <c r="A1670" s="313" t="s">
        <v>248</v>
      </c>
      <c r="B1670" s="313" t="s">
        <v>326</v>
      </c>
      <c r="C1670" s="313" t="s">
        <v>7</v>
      </c>
      <c r="D1670" s="313" t="s">
        <v>449</v>
      </c>
      <c r="E1670" s="313" t="s">
        <v>13</v>
      </c>
      <c r="F1670" s="313" t="s">
        <v>11</v>
      </c>
      <c r="G1670" s="313"/>
      <c r="H1670" s="313"/>
      <c r="I1670" s="313"/>
      <c r="J1670" s="313"/>
      <c r="K1670" s="313"/>
      <c r="L1670" s="313"/>
      <c r="M1670" s="313"/>
      <c r="N1670" s="313"/>
      <c r="O1670" s="313"/>
      <c r="P1670" s="313"/>
      <c r="Q1670" s="313"/>
      <c r="R1670" s="313">
        <v>1.28</v>
      </c>
      <c r="S1670" s="313">
        <v>0</v>
      </c>
      <c r="T1670" s="313">
        <v>428</v>
      </c>
      <c r="U1670" s="313"/>
      <c r="V1670" s="313"/>
      <c r="W1670" s="313"/>
      <c r="X1670" s="313">
        <v>0</v>
      </c>
      <c r="Y1670" s="313">
        <v>500000000</v>
      </c>
      <c r="Z1670" s="313"/>
      <c r="AA1670" s="313" t="s">
        <v>1030</v>
      </c>
    </row>
    <row r="1671" spans="1:27" ht="15" customHeight="1">
      <c r="A1671" s="313" t="s">
        <v>249</v>
      </c>
      <c r="B1671" s="313" t="s">
        <v>305</v>
      </c>
      <c r="C1671" s="313" t="s">
        <v>7</v>
      </c>
      <c r="D1671" s="313" t="s">
        <v>449</v>
      </c>
      <c r="E1671" s="313" t="s">
        <v>13</v>
      </c>
      <c r="F1671" s="313" t="s">
        <v>11</v>
      </c>
      <c r="G1671" s="313"/>
      <c r="H1671" s="313"/>
      <c r="I1671" s="313"/>
      <c r="J1671" s="313"/>
      <c r="K1671" s="313"/>
      <c r="L1671" s="313"/>
      <c r="M1671" s="313"/>
      <c r="N1671" s="313"/>
      <c r="O1671" s="313"/>
      <c r="P1671" s="313"/>
      <c r="Q1671" s="313"/>
      <c r="R1671" s="313">
        <v>1480</v>
      </c>
      <c r="S1671" s="313">
        <v>163</v>
      </c>
      <c r="T1671" s="313">
        <v>1610</v>
      </c>
      <c r="U1671" s="313"/>
      <c r="V1671" s="313"/>
      <c r="W1671" s="313"/>
      <c r="X1671" s="313">
        <v>0</v>
      </c>
      <c r="Y1671" s="313">
        <v>500000000</v>
      </c>
      <c r="Z1671" s="313"/>
      <c r="AA1671" s="313" t="s">
        <v>1030</v>
      </c>
    </row>
    <row r="1672" spans="1:27" ht="15" customHeight="1">
      <c r="A1672" s="313" t="s">
        <v>249</v>
      </c>
      <c r="B1672" s="313" t="s">
        <v>332</v>
      </c>
      <c r="C1672" s="313" t="s">
        <v>7</v>
      </c>
      <c r="D1672" s="313" t="s">
        <v>449</v>
      </c>
      <c r="E1672" s="313" t="s">
        <v>13</v>
      </c>
      <c r="F1672" s="313" t="s">
        <v>11</v>
      </c>
      <c r="G1672" s="313"/>
      <c r="H1672" s="313"/>
      <c r="I1672" s="313"/>
      <c r="J1672" s="313"/>
      <c r="K1672" s="313"/>
      <c r="L1672" s="313"/>
      <c r="M1672" s="313"/>
      <c r="N1672" s="313"/>
      <c r="O1672" s="313"/>
      <c r="P1672" s="313"/>
      <c r="Q1672" s="313"/>
      <c r="R1672" s="313">
        <v>3450</v>
      </c>
      <c r="S1672" s="313"/>
      <c r="T1672" s="313"/>
      <c r="U1672" s="313"/>
      <c r="V1672" s="313"/>
      <c r="W1672" s="313"/>
      <c r="X1672" s="313">
        <v>0</v>
      </c>
      <c r="Y1672" s="313">
        <v>500000000</v>
      </c>
      <c r="Z1672" s="313"/>
      <c r="AA1672" s="313" t="s">
        <v>1029</v>
      </c>
    </row>
    <row r="1673" spans="1:27" ht="15" customHeight="1">
      <c r="A1673" s="313" t="s">
        <v>249</v>
      </c>
      <c r="B1673" s="313" t="s">
        <v>307</v>
      </c>
      <c r="C1673" s="313" t="s">
        <v>7</v>
      </c>
      <c r="D1673" s="313" t="s">
        <v>449</v>
      </c>
      <c r="E1673" s="313" t="s">
        <v>13</v>
      </c>
      <c r="F1673" s="313" t="s">
        <v>11</v>
      </c>
      <c r="G1673" s="313"/>
      <c r="H1673" s="313"/>
      <c r="I1673" s="313"/>
      <c r="J1673" s="313"/>
      <c r="K1673" s="313"/>
      <c r="L1673" s="313"/>
      <c r="M1673" s="313"/>
      <c r="N1673" s="313"/>
      <c r="O1673" s="313"/>
      <c r="P1673" s="313"/>
      <c r="Q1673" s="313"/>
      <c r="R1673" s="313">
        <v>1480</v>
      </c>
      <c r="S1673" s="313">
        <v>163</v>
      </c>
      <c r="T1673" s="313">
        <v>1243</v>
      </c>
      <c r="U1673" s="313"/>
      <c r="V1673" s="313"/>
      <c r="W1673" s="313"/>
      <c r="X1673" s="313">
        <v>0</v>
      </c>
      <c r="Y1673" s="313">
        <v>500000000</v>
      </c>
      <c r="Z1673" s="313"/>
      <c r="AA1673" s="313" t="s">
        <v>1030</v>
      </c>
    </row>
    <row r="1674" spans="1:27" ht="15" customHeight="1">
      <c r="A1674" s="313" t="s">
        <v>249</v>
      </c>
      <c r="B1674" s="313" t="s">
        <v>308</v>
      </c>
      <c r="C1674" s="313" t="s">
        <v>7</v>
      </c>
      <c r="D1674" s="313" t="s">
        <v>449</v>
      </c>
      <c r="E1674" s="313" t="s">
        <v>13</v>
      </c>
      <c r="F1674" s="313" t="s">
        <v>11</v>
      </c>
      <c r="G1674" s="313"/>
      <c r="H1674" s="313"/>
      <c r="I1674" s="313"/>
      <c r="J1674" s="313"/>
      <c r="K1674" s="313"/>
      <c r="L1674" s="313"/>
      <c r="M1674" s="313"/>
      <c r="N1674" s="313"/>
      <c r="O1674" s="313"/>
      <c r="P1674" s="313"/>
      <c r="Q1674" s="313"/>
      <c r="R1674" s="313">
        <v>219</v>
      </c>
      <c r="S1674" s="313">
        <v>0</v>
      </c>
      <c r="T1674" s="313">
        <v>225</v>
      </c>
      <c r="U1674" s="313"/>
      <c r="V1674" s="313"/>
      <c r="W1674" s="313"/>
      <c r="X1674" s="313">
        <v>0</v>
      </c>
      <c r="Y1674" s="313">
        <v>500000000</v>
      </c>
      <c r="Z1674" s="313"/>
      <c r="AA1674" s="313" t="s">
        <v>1030</v>
      </c>
    </row>
    <row r="1675" spans="1:27" ht="15" customHeight="1">
      <c r="A1675" s="313" t="s">
        <v>249</v>
      </c>
      <c r="B1675" s="313" t="s">
        <v>309</v>
      </c>
      <c r="C1675" s="313" t="s">
        <v>7</v>
      </c>
      <c r="D1675" s="313" t="s">
        <v>449</v>
      </c>
      <c r="E1675" s="313" t="s">
        <v>13</v>
      </c>
      <c r="F1675" s="313" t="s">
        <v>11</v>
      </c>
      <c r="G1675" s="313"/>
      <c r="H1675" s="313"/>
      <c r="I1675" s="313"/>
      <c r="J1675" s="313"/>
      <c r="K1675" s="313"/>
      <c r="L1675" s="313"/>
      <c r="M1675" s="313"/>
      <c r="N1675" s="313"/>
      <c r="O1675" s="313"/>
      <c r="P1675" s="313"/>
      <c r="Q1675" s="313"/>
      <c r="R1675" s="313">
        <v>203</v>
      </c>
      <c r="S1675" s="313">
        <v>0</v>
      </c>
      <c r="T1675" s="313">
        <v>209</v>
      </c>
      <c r="U1675" s="313"/>
      <c r="V1675" s="313"/>
      <c r="W1675" s="313"/>
      <c r="X1675" s="313">
        <v>0</v>
      </c>
      <c r="Y1675" s="313">
        <v>500000000</v>
      </c>
      <c r="Z1675" s="313"/>
      <c r="AA1675" s="313" t="s">
        <v>1030</v>
      </c>
    </row>
    <row r="1676" spans="1:27" ht="15" customHeight="1">
      <c r="A1676" s="313" t="s">
        <v>249</v>
      </c>
      <c r="B1676" s="313" t="s">
        <v>310</v>
      </c>
      <c r="C1676" s="313" t="s">
        <v>7</v>
      </c>
      <c r="D1676" s="313" t="s">
        <v>449</v>
      </c>
      <c r="E1676" s="313" t="s">
        <v>13</v>
      </c>
      <c r="F1676" s="313" t="s">
        <v>11</v>
      </c>
      <c r="G1676" s="313"/>
      <c r="H1676" s="313"/>
      <c r="I1676" s="313"/>
      <c r="J1676" s="313"/>
      <c r="K1676" s="313"/>
      <c r="L1676" s="313"/>
      <c r="M1676" s="313"/>
      <c r="N1676" s="313"/>
      <c r="O1676" s="313"/>
      <c r="P1676" s="313"/>
      <c r="Q1676" s="313"/>
      <c r="R1676" s="313">
        <v>967</v>
      </c>
      <c r="S1676" s="313">
        <v>163</v>
      </c>
      <c r="T1676" s="313">
        <v>1080</v>
      </c>
      <c r="U1676" s="313"/>
      <c r="V1676" s="313"/>
      <c r="W1676" s="313"/>
      <c r="X1676" s="313">
        <v>0</v>
      </c>
      <c r="Y1676" s="313">
        <v>500000000</v>
      </c>
      <c r="Z1676" s="313"/>
      <c r="AA1676" s="313" t="s">
        <v>1030</v>
      </c>
    </row>
    <row r="1677" spans="1:27" ht="15" customHeight="1">
      <c r="A1677" s="313" t="s">
        <v>249</v>
      </c>
      <c r="B1677" s="313" t="s">
        <v>311</v>
      </c>
      <c r="C1677" s="313" t="s">
        <v>7</v>
      </c>
      <c r="D1677" s="313" t="s">
        <v>449</v>
      </c>
      <c r="E1677" s="313" t="s">
        <v>13</v>
      </c>
      <c r="F1677" s="313" t="s">
        <v>11</v>
      </c>
      <c r="G1677" s="313"/>
      <c r="H1677" s="313"/>
      <c r="I1677" s="313"/>
      <c r="J1677" s="313"/>
      <c r="K1677" s="313"/>
      <c r="L1677" s="313"/>
      <c r="M1677" s="313"/>
      <c r="N1677" s="313"/>
      <c r="O1677" s="313"/>
      <c r="P1677" s="313"/>
      <c r="Q1677" s="313"/>
      <c r="R1677" s="313">
        <v>89.9</v>
      </c>
      <c r="S1677" s="313">
        <v>0</v>
      </c>
      <c r="T1677" s="313">
        <v>96.5</v>
      </c>
      <c r="U1677" s="313"/>
      <c r="V1677" s="313"/>
      <c r="W1677" s="313"/>
      <c r="X1677" s="313">
        <v>0</v>
      </c>
      <c r="Y1677" s="313">
        <v>500000000</v>
      </c>
      <c r="Z1677" s="313"/>
      <c r="AA1677" s="313" t="s">
        <v>1030</v>
      </c>
    </row>
    <row r="1678" spans="1:27" ht="15" customHeight="1">
      <c r="A1678" s="313" t="s">
        <v>249</v>
      </c>
      <c r="B1678" s="313" t="s">
        <v>314</v>
      </c>
      <c r="C1678" s="313" t="s">
        <v>7</v>
      </c>
      <c r="D1678" s="313" t="s">
        <v>449</v>
      </c>
      <c r="E1678" s="313" t="s">
        <v>13</v>
      </c>
      <c r="F1678" s="313" t="s">
        <v>11</v>
      </c>
      <c r="G1678" s="313"/>
      <c r="H1678" s="313"/>
      <c r="I1678" s="313"/>
      <c r="J1678" s="313"/>
      <c r="K1678" s="313"/>
      <c r="L1678" s="313"/>
      <c r="M1678" s="313"/>
      <c r="N1678" s="313"/>
      <c r="O1678" s="313"/>
      <c r="P1678" s="313"/>
      <c r="Q1678" s="313"/>
      <c r="R1678" s="313">
        <v>704</v>
      </c>
      <c r="S1678" s="313">
        <v>569</v>
      </c>
      <c r="T1678" s="313">
        <v>1480</v>
      </c>
      <c r="U1678" s="313"/>
      <c r="V1678" s="313"/>
      <c r="W1678" s="313"/>
      <c r="X1678" s="313">
        <v>0</v>
      </c>
      <c r="Y1678" s="313">
        <v>500000000</v>
      </c>
      <c r="Z1678" s="313"/>
      <c r="AA1678" s="313" t="s">
        <v>1030</v>
      </c>
    </row>
    <row r="1679" spans="1:27" ht="15" customHeight="1">
      <c r="A1679" s="313" t="s">
        <v>249</v>
      </c>
      <c r="B1679" s="313" t="s">
        <v>313</v>
      </c>
      <c r="C1679" s="313" t="s">
        <v>7</v>
      </c>
      <c r="D1679" s="313" t="s">
        <v>449</v>
      </c>
      <c r="E1679" s="313" t="s">
        <v>13</v>
      </c>
      <c r="F1679" s="313" t="s">
        <v>11</v>
      </c>
      <c r="G1679" s="313"/>
      <c r="H1679" s="313"/>
      <c r="I1679" s="313"/>
      <c r="J1679" s="313"/>
      <c r="K1679" s="313"/>
      <c r="L1679" s="313"/>
      <c r="M1679" s="313"/>
      <c r="N1679" s="313"/>
      <c r="O1679" s="313"/>
      <c r="P1679" s="313"/>
      <c r="Q1679" s="313"/>
      <c r="R1679" s="313">
        <v>797</v>
      </c>
      <c r="S1679" s="313">
        <v>665</v>
      </c>
      <c r="T1679" s="313">
        <v>1580</v>
      </c>
      <c r="U1679" s="313"/>
      <c r="V1679" s="313"/>
      <c r="W1679" s="313"/>
      <c r="X1679" s="313">
        <v>0</v>
      </c>
      <c r="Y1679" s="313">
        <v>500000000</v>
      </c>
      <c r="Z1679" s="313"/>
      <c r="AA1679" s="313" t="s">
        <v>1030</v>
      </c>
    </row>
    <row r="1680" spans="1:27" ht="15" customHeight="1">
      <c r="A1680" s="313" t="s">
        <v>249</v>
      </c>
      <c r="B1680" s="313" t="s">
        <v>312</v>
      </c>
      <c r="C1680" s="313" t="s">
        <v>7</v>
      </c>
      <c r="D1680" s="313" t="s">
        <v>449</v>
      </c>
      <c r="E1680" s="313" t="s">
        <v>13</v>
      </c>
      <c r="F1680" s="313" t="s">
        <v>11</v>
      </c>
      <c r="G1680" s="313"/>
      <c r="H1680" s="313"/>
      <c r="I1680" s="313"/>
      <c r="J1680" s="313"/>
      <c r="K1680" s="313"/>
      <c r="L1680" s="313"/>
      <c r="M1680" s="313"/>
      <c r="N1680" s="313"/>
      <c r="O1680" s="313"/>
      <c r="P1680" s="313"/>
      <c r="Q1680" s="313"/>
      <c r="R1680" s="313">
        <v>1790</v>
      </c>
      <c r="S1680" s="313">
        <v>1670</v>
      </c>
      <c r="T1680" s="313">
        <v>2433</v>
      </c>
      <c r="U1680" s="313"/>
      <c r="V1680" s="313"/>
      <c r="W1680" s="313"/>
      <c r="X1680" s="313">
        <v>0</v>
      </c>
      <c r="Y1680" s="313">
        <v>500000000</v>
      </c>
      <c r="Z1680" s="313"/>
      <c r="AA1680" s="313" t="s">
        <v>1030</v>
      </c>
    </row>
    <row r="1681" spans="1:27" ht="15" customHeight="1">
      <c r="A1681" s="313" t="s">
        <v>249</v>
      </c>
      <c r="B1681" s="313" t="s">
        <v>315</v>
      </c>
      <c r="C1681" s="313" t="s">
        <v>7</v>
      </c>
      <c r="D1681" s="313" t="s">
        <v>449</v>
      </c>
      <c r="E1681" s="313" t="s">
        <v>13</v>
      </c>
      <c r="F1681" s="313" t="s">
        <v>11</v>
      </c>
      <c r="G1681" s="313"/>
      <c r="H1681" s="313"/>
      <c r="I1681" s="313"/>
      <c r="J1681" s="313"/>
      <c r="K1681" s="313"/>
      <c r="L1681" s="313"/>
      <c r="M1681" s="313"/>
      <c r="N1681" s="313"/>
      <c r="O1681" s="313"/>
      <c r="P1681" s="313"/>
      <c r="Q1681" s="313"/>
      <c r="R1681" s="313">
        <v>704</v>
      </c>
      <c r="S1681" s="313">
        <v>569</v>
      </c>
      <c r="T1681" s="313">
        <v>1480</v>
      </c>
      <c r="U1681" s="313"/>
      <c r="V1681" s="313"/>
      <c r="W1681" s="313"/>
      <c r="X1681" s="313">
        <v>0</v>
      </c>
      <c r="Y1681" s="313">
        <v>500000000</v>
      </c>
      <c r="Z1681" s="313"/>
      <c r="AA1681" s="313" t="s">
        <v>1030</v>
      </c>
    </row>
    <row r="1682" spans="1:27" ht="15" customHeight="1">
      <c r="A1682" s="313" t="s">
        <v>249</v>
      </c>
      <c r="B1682" s="313" t="s">
        <v>317</v>
      </c>
      <c r="C1682" s="313" t="s">
        <v>7</v>
      </c>
      <c r="D1682" s="313" t="s">
        <v>449</v>
      </c>
      <c r="E1682" s="313" t="s">
        <v>13</v>
      </c>
      <c r="F1682" s="313" t="s">
        <v>11</v>
      </c>
      <c r="G1682" s="313"/>
      <c r="H1682" s="313"/>
      <c r="I1682" s="313"/>
      <c r="J1682" s="313"/>
      <c r="K1682" s="313"/>
      <c r="L1682" s="313"/>
      <c r="M1682" s="313"/>
      <c r="N1682" s="313"/>
      <c r="O1682" s="313"/>
      <c r="P1682" s="313"/>
      <c r="Q1682" s="313"/>
      <c r="R1682" s="313">
        <v>46.6</v>
      </c>
      <c r="S1682" s="313">
        <v>0</v>
      </c>
      <c r="T1682" s="313">
        <v>96.6</v>
      </c>
      <c r="U1682" s="313"/>
      <c r="V1682" s="313"/>
      <c r="W1682" s="313"/>
      <c r="X1682" s="313">
        <v>0</v>
      </c>
      <c r="Y1682" s="313">
        <v>500000000</v>
      </c>
      <c r="Z1682" s="313"/>
      <c r="AA1682" s="313" t="s">
        <v>1030</v>
      </c>
    </row>
    <row r="1683" spans="1:27" ht="15" customHeight="1">
      <c r="A1683" s="313" t="s">
        <v>249</v>
      </c>
      <c r="B1683" s="313" t="s">
        <v>318</v>
      </c>
      <c r="C1683" s="313" t="s">
        <v>7</v>
      </c>
      <c r="D1683" s="313" t="s">
        <v>449</v>
      </c>
      <c r="E1683" s="313" t="s">
        <v>13</v>
      </c>
      <c r="F1683" s="313" t="s">
        <v>11</v>
      </c>
      <c r="G1683" s="313"/>
      <c r="H1683" s="313"/>
      <c r="I1683" s="313"/>
      <c r="J1683" s="313"/>
      <c r="K1683" s="313"/>
      <c r="L1683" s="313"/>
      <c r="M1683" s="313"/>
      <c r="N1683" s="313"/>
      <c r="O1683" s="313"/>
      <c r="P1683" s="313"/>
      <c r="Q1683" s="313"/>
      <c r="R1683" s="313">
        <v>46.6</v>
      </c>
      <c r="S1683" s="313">
        <v>0</v>
      </c>
      <c r="T1683" s="313">
        <v>96.6</v>
      </c>
      <c r="U1683" s="313"/>
      <c r="V1683" s="313"/>
      <c r="W1683" s="313"/>
      <c r="X1683" s="313">
        <v>0</v>
      </c>
      <c r="Y1683" s="313">
        <v>500000000</v>
      </c>
      <c r="Z1683" s="313"/>
      <c r="AA1683" s="313" t="s">
        <v>1030</v>
      </c>
    </row>
    <row r="1684" spans="1:27" ht="15" customHeight="1">
      <c r="A1684" s="313" t="s">
        <v>249</v>
      </c>
      <c r="B1684" s="313" t="s">
        <v>328</v>
      </c>
      <c r="C1684" s="313" t="s">
        <v>7</v>
      </c>
      <c r="D1684" s="313" t="s">
        <v>449</v>
      </c>
      <c r="E1684" s="313" t="s">
        <v>13</v>
      </c>
      <c r="F1684" s="313" t="s">
        <v>11</v>
      </c>
      <c r="G1684" s="313"/>
      <c r="H1684" s="313"/>
      <c r="I1684" s="313"/>
      <c r="J1684" s="313"/>
      <c r="K1684" s="313"/>
      <c r="L1684" s="313"/>
      <c r="M1684" s="313"/>
      <c r="N1684" s="313"/>
      <c r="O1684" s="313"/>
      <c r="P1684" s="313"/>
      <c r="Q1684" s="313"/>
      <c r="R1684" s="313">
        <v>997</v>
      </c>
      <c r="S1684" s="313">
        <v>188</v>
      </c>
      <c r="T1684" s="313">
        <v>1000</v>
      </c>
      <c r="U1684" s="313"/>
      <c r="V1684" s="313"/>
      <c r="W1684" s="313"/>
      <c r="X1684" s="313">
        <v>0</v>
      </c>
      <c r="Y1684" s="313">
        <v>500000000</v>
      </c>
      <c r="Z1684" s="313"/>
      <c r="AA1684" s="313" t="s">
        <v>1030</v>
      </c>
    </row>
    <row r="1685" spans="1:27" ht="15" customHeight="1">
      <c r="A1685" s="313" t="s">
        <v>249</v>
      </c>
      <c r="B1685" s="313" t="s">
        <v>316</v>
      </c>
      <c r="C1685" s="313" t="s">
        <v>7</v>
      </c>
      <c r="D1685" s="313" t="s">
        <v>449</v>
      </c>
      <c r="E1685" s="313" t="s">
        <v>13</v>
      </c>
      <c r="F1685" s="313" t="s">
        <v>11</v>
      </c>
      <c r="G1685" s="313"/>
      <c r="H1685" s="313"/>
      <c r="I1685" s="313"/>
      <c r="J1685" s="313"/>
      <c r="K1685" s="313"/>
      <c r="L1685" s="313"/>
      <c r="M1685" s="313"/>
      <c r="N1685" s="313"/>
      <c r="O1685" s="313"/>
      <c r="P1685" s="313"/>
      <c r="Q1685" s="313"/>
      <c r="R1685" s="313">
        <v>93.1</v>
      </c>
      <c r="S1685" s="313">
        <v>0</v>
      </c>
      <c r="T1685" s="313">
        <v>96.6</v>
      </c>
      <c r="U1685" s="313"/>
      <c r="V1685" s="313"/>
      <c r="W1685" s="313"/>
      <c r="X1685" s="313">
        <v>0</v>
      </c>
      <c r="Y1685" s="313">
        <v>500000000</v>
      </c>
      <c r="Z1685" s="313"/>
      <c r="AA1685" s="313" t="s">
        <v>1030</v>
      </c>
    </row>
    <row r="1686" spans="1:27" ht="15" customHeight="1">
      <c r="A1686" s="313" t="s">
        <v>249</v>
      </c>
      <c r="B1686" s="313" t="s">
        <v>326</v>
      </c>
      <c r="C1686" s="313" t="s">
        <v>7</v>
      </c>
      <c r="D1686" s="313" t="s">
        <v>449</v>
      </c>
      <c r="E1686" s="313" t="s">
        <v>13</v>
      </c>
      <c r="F1686" s="313" t="s">
        <v>11</v>
      </c>
      <c r="G1686" s="313"/>
      <c r="H1686" s="313"/>
      <c r="I1686" s="313"/>
      <c r="J1686" s="313"/>
      <c r="K1686" s="313"/>
      <c r="L1686" s="313"/>
      <c r="M1686" s="313"/>
      <c r="N1686" s="313"/>
      <c r="O1686" s="313"/>
      <c r="P1686" s="313"/>
      <c r="Q1686" s="313"/>
      <c r="R1686" s="313">
        <v>997</v>
      </c>
      <c r="S1686" s="313">
        <v>188</v>
      </c>
      <c r="T1686" s="313">
        <v>1000</v>
      </c>
      <c r="U1686" s="313"/>
      <c r="V1686" s="313"/>
      <c r="W1686" s="313"/>
      <c r="X1686" s="313">
        <v>0</v>
      </c>
      <c r="Y1686" s="313">
        <v>500000000</v>
      </c>
      <c r="Z1686" s="313"/>
      <c r="AA1686" s="313" t="s">
        <v>1030</v>
      </c>
    </row>
    <row r="1687" spans="1:27" ht="15" customHeight="1">
      <c r="A1687" s="313" t="s">
        <v>250</v>
      </c>
      <c r="B1687" s="313" t="s">
        <v>307</v>
      </c>
      <c r="C1687" s="313" t="s">
        <v>7</v>
      </c>
      <c r="D1687" s="313" t="s">
        <v>449</v>
      </c>
      <c r="E1687" s="313" t="s">
        <v>13</v>
      </c>
      <c r="F1687" s="313" t="s">
        <v>11</v>
      </c>
      <c r="G1687" s="313" t="s">
        <v>449</v>
      </c>
      <c r="H1687" s="313" t="s">
        <v>458</v>
      </c>
      <c r="I1687" s="313" t="s">
        <v>251</v>
      </c>
      <c r="J1687" s="313"/>
      <c r="K1687" s="313" t="s">
        <v>339</v>
      </c>
      <c r="L1687" s="313" t="s">
        <v>363</v>
      </c>
      <c r="M1687" s="313" t="s">
        <v>48</v>
      </c>
      <c r="N1687" s="313"/>
      <c r="O1687" s="313" t="s">
        <v>341</v>
      </c>
      <c r="P1687" s="313" t="s">
        <v>342</v>
      </c>
      <c r="Q1687" s="313" t="s">
        <v>343</v>
      </c>
      <c r="R1687" s="313">
        <v>1240</v>
      </c>
      <c r="S1687" s="313"/>
      <c r="T1687" s="313"/>
      <c r="U1687" s="313">
        <v>1235</v>
      </c>
      <c r="V1687" s="313">
        <v>61.75</v>
      </c>
      <c r="W1687" s="313">
        <v>0.1</v>
      </c>
      <c r="X1687" s="313">
        <v>0</v>
      </c>
      <c r="Y1687" s="313">
        <v>500000000</v>
      </c>
      <c r="Z1687" s="313">
        <v>0</v>
      </c>
      <c r="AA1687" s="313" t="s">
        <v>1031</v>
      </c>
    </row>
    <row r="1688" spans="1:27" ht="15" customHeight="1">
      <c r="A1688" s="313" t="s">
        <v>250</v>
      </c>
      <c r="B1688" s="313" t="s">
        <v>305</v>
      </c>
      <c r="C1688" s="313" t="s">
        <v>7</v>
      </c>
      <c r="D1688" s="313" t="s">
        <v>449</v>
      </c>
      <c r="E1688" s="313" t="s">
        <v>13</v>
      </c>
      <c r="F1688" s="313" t="s">
        <v>11</v>
      </c>
      <c r="G1688" s="313"/>
      <c r="H1688" s="313"/>
      <c r="I1688" s="313"/>
      <c r="J1688" s="313"/>
      <c r="K1688" s="313"/>
      <c r="L1688" s="313"/>
      <c r="M1688" s="313"/>
      <c r="N1688" s="313"/>
      <c r="O1688" s="313"/>
      <c r="P1688" s="313"/>
      <c r="Q1688" s="313"/>
      <c r="R1688" s="313">
        <v>1240</v>
      </c>
      <c r="S1688" s="313"/>
      <c r="T1688" s="313"/>
      <c r="U1688" s="313"/>
      <c r="V1688" s="313"/>
      <c r="W1688" s="313"/>
      <c r="X1688" s="313">
        <v>0</v>
      </c>
      <c r="Y1688" s="313">
        <v>500000000</v>
      </c>
      <c r="Z1688" s="313"/>
      <c r="AA1688" s="313" t="s">
        <v>1029</v>
      </c>
    </row>
    <row r="1689" spans="1:27" ht="15" customHeight="1">
      <c r="A1689" s="313" t="s">
        <v>250</v>
      </c>
      <c r="B1689" s="313" t="s">
        <v>332</v>
      </c>
      <c r="C1689" s="313" t="s">
        <v>7</v>
      </c>
      <c r="D1689" s="313" t="s">
        <v>449</v>
      </c>
      <c r="E1689" s="313" t="s">
        <v>13</v>
      </c>
      <c r="F1689" s="313" t="s">
        <v>11</v>
      </c>
      <c r="G1689" s="313"/>
      <c r="H1689" s="313"/>
      <c r="I1689" s="313"/>
      <c r="J1689" s="313"/>
      <c r="K1689" s="313"/>
      <c r="L1689" s="313"/>
      <c r="M1689" s="313"/>
      <c r="N1689" s="313"/>
      <c r="O1689" s="313"/>
      <c r="P1689" s="313"/>
      <c r="Q1689" s="313"/>
      <c r="R1689" s="313">
        <v>1480</v>
      </c>
      <c r="S1689" s="313">
        <v>0</v>
      </c>
      <c r="T1689" s="313">
        <v>3510</v>
      </c>
      <c r="U1689" s="313"/>
      <c r="V1689" s="313"/>
      <c r="W1689" s="313"/>
      <c r="X1689" s="313">
        <v>0</v>
      </c>
      <c r="Y1689" s="313">
        <v>500000000</v>
      </c>
      <c r="Z1689" s="313"/>
      <c r="AA1689" s="313" t="s">
        <v>1030</v>
      </c>
    </row>
    <row r="1690" spans="1:27" ht="15" customHeight="1">
      <c r="A1690" s="313" t="s">
        <v>250</v>
      </c>
      <c r="B1690" s="313" t="s">
        <v>308</v>
      </c>
      <c r="C1690" s="313" t="s">
        <v>7</v>
      </c>
      <c r="D1690" s="313" t="s">
        <v>449</v>
      </c>
      <c r="E1690" s="313" t="s">
        <v>13</v>
      </c>
      <c r="F1690" s="313" t="s">
        <v>11</v>
      </c>
      <c r="G1690" s="313"/>
      <c r="H1690" s="313"/>
      <c r="I1690" s="313"/>
      <c r="J1690" s="313"/>
      <c r="K1690" s="313"/>
      <c r="L1690" s="313"/>
      <c r="M1690" s="313"/>
      <c r="N1690" s="313"/>
      <c r="O1690" s="313"/>
      <c r="P1690" s="313"/>
      <c r="Q1690" s="313"/>
      <c r="R1690" s="313">
        <v>218</v>
      </c>
      <c r="S1690" s="313">
        <v>0</v>
      </c>
      <c r="T1690" s="313">
        <v>225</v>
      </c>
      <c r="U1690" s="313"/>
      <c r="V1690" s="313"/>
      <c r="W1690" s="313"/>
      <c r="X1690" s="313">
        <v>0</v>
      </c>
      <c r="Y1690" s="313">
        <v>500000000</v>
      </c>
      <c r="Z1690" s="313"/>
      <c r="AA1690" s="313" t="s">
        <v>1030</v>
      </c>
    </row>
    <row r="1691" spans="1:27" ht="15" customHeight="1">
      <c r="A1691" s="313" t="s">
        <v>250</v>
      </c>
      <c r="B1691" s="313" t="s">
        <v>309</v>
      </c>
      <c r="C1691" s="313" t="s">
        <v>7</v>
      </c>
      <c r="D1691" s="313" t="s">
        <v>449</v>
      </c>
      <c r="E1691" s="313" t="s">
        <v>13</v>
      </c>
      <c r="F1691" s="313" t="s">
        <v>11</v>
      </c>
      <c r="G1691" s="313"/>
      <c r="H1691" s="313"/>
      <c r="I1691" s="313"/>
      <c r="J1691" s="313"/>
      <c r="K1691" s="313"/>
      <c r="L1691" s="313"/>
      <c r="M1691" s="313"/>
      <c r="N1691" s="313"/>
      <c r="O1691" s="313"/>
      <c r="P1691" s="313"/>
      <c r="Q1691" s="313"/>
      <c r="R1691" s="313">
        <v>204</v>
      </c>
      <c r="S1691" s="313">
        <v>0</v>
      </c>
      <c r="T1691" s="313">
        <v>209</v>
      </c>
      <c r="U1691" s="313"/>
      <c r="V1691" s="313"/>
      <c r="W1691" s="313"/>
      <c r="X1691" s="313">
        <v>0</v>
      </c>
      <c r="Y1691" s="313">
        <v>500000000</v>
      </c>
      <c r="Z1691" s="313"/>
      <c r="AA1691" s="313" t="s">
        <v>1030</v>
      </c>
    </row>
    <row r="1692" spans="1:27" ht="15" customHeight="1">
      <c r="A1692" s="313" t="s">
        <v>250</v>
      </c>
      <c r="B1692" s="313" t="s">
        <v>310</v>
      </c>
      <c r="C1692" s="313" t="s">
        <v>7</v>
      </c>
      <c r="D1692" s="313" t="s">
        <v>449</v>
      </c>
      <c r="E1692" s="313" t="s">
        <v>13</v>
      </c>
      <c r="F1692" s="313" t="s">
        <v>11</v>
      </c>
      <c r="G1692" s="313"/>
      <c r="H1692" s="313"/>
      <c r="I1692" s="313"/>
      <c r="J1692" s="313"/>
      <c r="K1692" s="313"/>
      <c r="L1692" s="313"/>
      <c r="M1692" s="313"/>
      <c r="N1692" s="313"/>
      <c r="O1692" s="313"/>
      <c r="P1692" s="313"/>
      <c r="Q1692" s="313"/>
      <c r="R1692" s="313">
        <v>724</v>
      </c>
      <c r="S1692" s="313">
        <v>704</v>
      </c>
      <c r="T1692" s="313">
        <v>1080</v>
      </c>
      <c r="U1692" s="313"/>
      <c r="V1692" s="313"/>
      <c r="W1692" s="313"/>
      <c r="X1692" s="313">
        <v>0</v>
      </c>
      <c r="Y1692" s="313">
        <v>500000000</v>
      </c>
      <c r="Z1692" s="313"/>
      <c r="AA1692" s="313" t="s">
        <v>1030</v>
      </c>
    </row>
    <row r="1693" spans="1:27" ht="15" customHeight="1">
      <c r="A1693" s="313" t="s">
        <v>250</v>
      </c>
      <c r="B1693" s="313" t="s">
        <v>311</v>
      </c>
      <c r="C1693" s="313" t="s">
        <v>7</v>
      </c>
      <c r="D1693" s="313" t="s">
        <v>449</v>
      </c>
      <c r="E1693" s="313" t="s">
        <v>13</v>
      </c>
      <c r="F1693" s="313" t="s">
        <v>11</v>
      </c>
      <c r="G1693" s="313"/>
      <c r="H1693" s="313"/>
      <c r="I1693" s="313"/>
      <c r="J1693" s="313"/>
      <c r="K1693" s="313"/>
      <c r="L1693" s="313"/>
      <c r="M1693" s="313"/>
      <c r="N1693" s="313"/>
      <c r="O1693" s="313"/>
      <c r="P1693" s="313"/>
      <c r="Q1693" s="313"/>
      <c r="R1693" s="313">
        <v>89.1</v>
      </c>
      <c r="S1693" s="313">
        <v>0</v>
      </c>
      <c r="T1693" s="313">
        <v>96.5</v>
      </c>
      <c r="U1693" s="313"/>
      <c r="V1693" s="313"/>
      <c r="W1693" s="313"/>
      <c r="X1693" s="313">
        <v>0</v>
      </c>
      <c r="Y1693" s="313">
        <v>500000000</v>
      </c>
      <c r="Z1693" s="313"/>
      <c r="AA1693" s="313" t="s">
        <v>1030</v>
      </c>
    </row>
    <row r="1694" spans="1:27" ht="15" customHeight="1">
      <c r="A1694" s="313" t="s">
        <v>250</v>
      </c>
      <c r="B1694" s="313" t="s">
        <v>314</v>
      </c>
      <c r="C1694" s="313" t="s">
        <v>7</v>
      </c>
      <c r="D1694" s="313" t="s">
        <v>449</v>
      </c>
      <c r="E1694" s="313" t="s">
        <v>13</v>
      </c>
      <c r="F1694" s="313" t="s">
        <v>11</v>
      </c>
      <c r="G1694" s="313"/>
      <c r="H1694" s="313"/>
      <c r="I1694" s="313"/>
      <c r="J1694" s="313"/>
      <c r="K1694" s="313"/>
      <c r="L1694" s="313"/>
      <c r="M1694" s="313"/>
      <c r="N1694" s="313"/>
      <c r="O1694" s="313"/>
      <c r="P1694" s="313"/>
      <c r="Q1694" s="313"/>
      <c r="R1694" s="313">
        <v>634</v>
      </c>
      <c r="S1694" s="313">
        <v>0</v>
      </c>
      <c r="T1694" s="313">
        <v>1480</v>
      </c>
      <c r="U1694" s="313"/>
      <c r="V1694" s="313"/>
      <c r="W1694" s="313"/>
      <c r="X1694" s="313">
        <v>0</v>
      </c>
      <c r="Y1694" s="313">
        <v>500000000</v>
      </c>
      <c r="Z1694" s="313"/>
      <c r="AA1694" s="313" t="s">
        <v>1030</v>
      </c>
    </row>
    <row r="1695" spans="1:27" ht="15" customHeight="1">
      <c r="A1695" s="313" t="s">
        <v>250</v>
      </c>
      <c r="B1695" s="313" t="s">
        <v>313</v>
      </c>
      <c r="C1695" s="313" t="s">
        <v>7</v>
      </c>
      <c r="D1695" s="313" t="s">
        <v>449</v>
      </c>
      <c r="E1695" s="313" t="s">
        <v>13</v>
      </c>
      <c r="F1695" s="313" t="s">
        <v>11</v>
      </c>
      <c r="G1695" s="313"/>
      <c r="H1695" s="313"/>
      <c r="I1695" s="313"/>
      <c r="J1695" s="313"/>
      <c r="K1695" s="313"/>
      <c r="L1695" s="313"/>
      <c r="M1695" s="313"/>
      <c r="N1695" s="313"/>
      <c r="O1695" s="313"/>
      <c r="P1695" s="313"/>
      <c r="Q1695" s="313"/>
      <c r="R1695" s="313">
        <v>649</v>
      </c>
      <c r="S1695" s="313">
        <v>0</v>
      </c>
      <c r="T1695" s="313">
        <v>1480</v>
      </c>
      <c r="U1695" s="313"/>
      <c r="V1695" s="313"/>
      <c r="W1695" s="313"/>
      <c r="X1695" s="313">
        <v>0</v>
      </c>
      <c r="Y1695" s="313">
        <v>500000000</v>
      </c>
      <c r="Z1695" s="313"/>
      <c r="AA1695" s="313" t="s">
        <v>1030</v>
      </c>
    </row>
    <row r="1696" spans="1:27" ht="15" customHeight="1">
      <c r="A1696" s="313" t="s">
        <v>250</v>
      </c>
      <c r="B1696" s="313" t="s">
        <v>312</v>
      </c>
      <c r="C1696" s="313" t="s">
        <v>7</v>
      </c>
      <c r="D1696" s="313" t="s">
        <v>449</v>
      </c>
      <c r="E1696" s="313" t="s">
        <v>13</v>
      </c>
      <c r="F1696" s="313" t="s">
        <v>11</v>
      </c>
      <c r="G1696" s="313"/>
      <c r="H1696" s="313"/>
      <c r="I1696" s="313"/>
      <c r="J1696" s="313"/>
      <c r="K1696" s="313"/>
      <c r="L1696" s="313"/>
      <c r="M1696" s="313"/>
      <c r="N1696" s="313"/>
      <c r="O1696" s="313"/>
      <c r="P1696" s="313"/>
      <c r="Q1696" s="313"/>
      <c r="R1696" s="313">
        <v>1070</v>
      </c>
      <c r="S1696" s="313">
        <v>0</v>
      </c>
      <c r="T1696" s="313">
        <v>1480</v>
      </c>
      <c r="U1696" s="313"/>
      <c r="V1696" s="313"/>
      <c r="W1696" s="313"/>
      <c r="X1696" s="313">
        <v>0</v>
      </c>
      <c r="Y1696" s="313">
        <v>500000000</v>
      </c>
      <c r="Z1696" s="313"/>
      <c r="AA1696" s="313" t="s">
        <v>1030</v>
      </c>
    </row>
    <row r="1697" spans="1:27" ht="15" customHeight="1">
      <c r="A1697" s="313" t="s">
        <v>250</v>
      </c>
      <c r="B1697" s="313" t="s">
        <v>315</v>
      </c>
      <c r="C1697" s="313" t="s">
        <v>7</v>
      </c>
      <c r="D1697" s="313" t="s">
        <v>449</v>
      </c>
      <c r="E1697" s="313" t="s">
        <v>13</v>
      </c>
      <c r="F1697" s="313" t="s">
        <v>11</v>
      </c>
      <c r="G1697" s="313"/>
      <c r="H1697" s="313"/>
      <c r="I1697" s="313"/>
      <c r="J1697" s="313"/>
      <c r="K1697" s="313"/>
      <c r="L1697" s="313"/>
      <c r="M1697" s="313"/>
      <c r="N1697" s="313"/>
      <c r="O1697" s="313"/>
      <c r="P1697" s="313"/>
      <c r="Q1697" s="313"/>
      <c r="R1697" s="313">
        <v>634</v>
      </c>
      <c r="S1697" s="313">
        <v>0</v>
      </c>
      <c r="T1697" s="313">
        <v>1480</v>
      </c>
      <c r="U1697" s="313"/>
      <c r="V1697" s="313"/>
      <c r="W1697" s="313"/>
      <c r="X1697" s="313">
        <v>0</v>
      </c>
      <c r="Y1697" s="313">
        <v>500000000</v>
      </c>
      <c r="Z1697" s="313"/>
      <c r="AA1697" s="313" t="s">
        <v>1030</v>
      </c>
    </row>
    <row r="1698" spans="1:27" ht="15" customHeight="1">
      <c r="A1698" s="313" t="s">
        <v>250</v>
      </c>
      <c r="B1698" s="313" t="s">
        <v>317</v>
      </c>
      <c r="C1698" s="313" t="s">
        <v>7</v>
      </c>
      <c r="D1698" s="313" t="s">
        <v>449</v>
      </c>
      <c r="E1698" s="313" t="s">
        <v>13</v>
      </c>
      <c r="F1698" s="313" t="s">
        <v>11</v>
      </c>
      <c r="G1698" s="313"/>
      <c r="H1698" s="313"/>
      <c r="I1698" s="313"/>
      <c r="J1698" s="313"/>
      <c r="K1698" s="313"/>
      <c r="L1698" s="313"/>
      <c r="M1698" s="313"/>
      <c r="N1698" s="313"/>
      <c r="O1698" s="313"/>
      <c r="P1698" s="313"/>
      <c r="Q1698" s="313"/>
      <c r="R1698" s="313">
        <v>7.48</v>
      </c>
      <c r="S1698" s="313">
        <v>0</v>
      </c>
      <c r="T1698" s="313">
        <v>96.6</v>
      </c>
      <c r="U1698" s="313"/>
      <c r="V1698" s="313"/>
      <c r="W1698" s="313"/>
      <c r="X1698" s="313">
        <v>0</v>
      </c>
      <c r="Y1698" s="313">
        <v>500000000</v>
      </c>
      <c r="Z1698" s="313"/>
      <c r="AA1698" s="313" t="s">
        <v>1030</v>
      </c>
    </row>
    <row r="1699" spans="1:27" ht="15" customHeight="1">
      <c r="A1699" s="313" t="s">
        <v>250</v>
      </c>
      <c r="B1699" s="313" t="s">
        <v>318</v>
      </c>
      <c r="C1699" s="313" t="s">
        <v>7</v>
      </c>
      <c r="D1699" s="313" t="s">
        <v>449</v>
      </c>
      <c r="E1699" s="313" t="s">
        <v>13</v>
      </c>
      <c r="F1699" s="313" t="s">
        <v>11</v>
      </c>
      <c r="G1699" s="313"/>
      <c r="H1699" s="313"/>
      <c r="I1699" s="313"/>
      <c r="J1699" s="313"/>
      <c r="K1699" s="313"/>
      <c r="L1699" s="313"/>
      <c r="M1699" s="313"/>
      <c r="N1699" s="313"/>
      <c r="O1699" s="313"/>
      <c r="P1699" s="313"/>
      <c r="Q1699" s="313"/>
      <c r="R1699" s="313">
        <v>7.49</v>
      </c>
      <c r="S1699" s="313">
        <v>0</v>
      </c>
      <c r="T1699" s="313">
        <v>96.6</v>
      </c>
      <c r="U1699" s="313"/>
      <c r="V1699" s="313"/>
      <c r="W1699" s="313"/>
      <c r="X1699" s="313">
        <v>0</v>
      </c>
      <c r="Y1699" s="313">
        <v>500000000</v>
      </c>
      <c r="Z1699" s="313"/>
      <c r="AA1699" s="313" t="s">
        <v>1030</v>
      </c>
    </row>
    <row r="1700" spans="1:27" ht="15" customHeight="1">
      <c r="A1700" s="313" t="s">
        <v>250</v>
      </c>
      <c r="B1700" s="313" t="s">
        <v>328</v>
      </c>
      <c r="C1700" s="313" t="s">
        <v>7</v>
      </c>
      <c r="D1700" s="313" t="s">
        <v>449</v>
      </c>
      <c r="E1700" s="313" t="s">
        <v>13</v>
      </c>
      <c r="F1700" s="313" t="s">
        <v>11</v>
      </c>
      <c r="G1700" s="313"/>
      <c r="H1700" s="313"/>
      <c r="I1700" s="313"/>
      <c r="J1700" s="313"/>
      <c r="K1700" s="313"/>
      <c r="L1700" s="313"/>
      <c r="M1700" s="313"/>
      <c r="N1700" s="313"/>
      <c r="O1700" s="313"/>
      <c r="P1700" s="313"/>
      <c r="Q1700" s="313"/>
      <c r="R1700" s="313">
        <v>420</v>
      </c>
      <c r="S1700" s="313">
        <v>0</v>
      </c>
      <c r="T1700" s="313">
        <v>1000</v>
      </c>
      <c r="U1700" s="313"/>
      <c r="V1700" s="313"/>
      <c r="W1700" s="313"/>
      <c r="X1700" s="313">
        <v>0</v>
      </c>
      <c r="Y1700" s="313">
        <v>500000000</v>
      </c>
      <c r="Z1700" s="313"/>
      <c r="AA1700" s="313" t="s">
        <v>1030</v>
      </c>
    </row>
    <row r="1701" spans="1:27" ht="15" customHeight="1">
      <c r="A1701" s="313" t="s">
        <v>250</v>
      </c>
      <c r="B1701" s="313" t="s">
        <v>316</v>
      </c>
      <c r="C1701" s="313" t="s">
        <v>7</v>
      </c>
      <c r="D1701" s="313" t="s">
        <v>449</v>
      </c>
      <c r="E1701" s="313" t="s">
        <v>13</v>
      </c>
      <c r="F1701" s="313" t="s">
        <v>11</v>
      </c>
      <c r="G1701" s="313"/>
      <c r="H1701" s="313"/>
      <c r="I1701" s="313"/>
      <c r="J1701" s="313"/>
      <c r="K1701" s="313"/>
      <c r="L1701" s="313"/>
      <c r="M1701" s="313"/>
      <c r="N1701" s="313"/>
      <c r="O1701" s="313"/>
      <c r="P1701" s="313"/>
      <c r="Q1701" s="313"/>
      <c r="R1701" s="313">
        <v>15</v>
      </c>
      <c r="S1701" s="313">
        <v>0</v>
      </c>
      <c r="T1701" s="313">
        <v>96.6</v>
      </c>
      <c r="U1701" s="313"/>
      <c r="V1701" s="313"/>
      <c r="W1701" s="313"/>
      <c r="X1701" s="313">
        <v>0</v>
      </c>
      <c r="Y1701" s="313">
        <v>500000000</v>
      </c>
      <c r="Z1701" s="313"/>
      <c r="AA1701" s="313" t="s">
        <v>1030</v>
      </c>
    </row>
    <row r="1702" spans="1:27" ht="15" customHeight="1">
      <c r="A1702" s="313" t="s">
        <v>250</v>
      </c>
      <c r="B1702" s="313" t="s">
        <v>326</v>
      </c>
      <c r="C1702" s="313" t="s">
        <v>7</v>
      </c>
      <c r="D1702" s="313" t="s">
        <v>449</v>
      </c>
      <c r="E1702" s="313" t="s">
        <v>13</v>
      </c>
      <c r="F1702" s="313" t="s">
        <v>11</v>
      </c>
      <c r="G1702" s="313"/>
      <c r="H1702" s="313"/>
      <c r="I1702" s="313"/>
      <c r="J1702" s="313"/>
      <c r="K1702" s="313"/>
      <c r="L1702" s="313"/>
      <c r="M1702" s="313"/>
      <c r="N1702" s="313"/>
      <c r="O1702" s="313"/>
      <c r="P1702" s="313"/>
      <c r="Q1702" s="313"/>
      <c r="R1702" s="313">
        <v>420</v>
      </c>
      <c r="S1702" s="313">
        <v>0</v>
      </c>
      <c r="T1702" s="313">
        <v>1000</v>
      </c>
      <c r="U1702" s="313"/>
      <c r="V1702" s="313"/>
      <c r="W1702" s="313"/>
      <c r="X1702" s="313">
        <v>0</v>
      </c>
      <c r="Y1702" s="313">
        <v>500000000</v>
      </c>
      <c r="Z1702" s="313"/>
      <c r="AA1702" s="313" t="s">
        <v>1030</v>
      </c>
    </row>
    <row r="1703" spans="1:27" ht="15" customHeight="1">
      <c r="A1703" s="313" t="s">
        <v>252</v>
      </c>
      <c r="B1703" s="313" t="s">
        <v>307</v>
      </c>
      <c r="C1703" s="313" t="s">
        <v>7</v>
      </c>
      <c r="D1703" s="313" t="s">
        <v>449</v>
      </c>
      <c r="E1703" s="313" t="s">
        <v>13</v>
      </c>
      <c r="F1703" s="313" t="s">
        <v>11</v>
      </c>
      <c r="G1703" s="313" t="s">
        <v>449</v>
      </c>
      <c r="H1703" s="313" t="s">
        <v>459</v>
      </c>
      <c r="I1703" s="313" t="s">
        <v>251</v>
      </c>
      <c r="J1703" s="313"/>
      <c r="K1703" s="313" t="s">
        <v>339</v>
      </c>
      <c r="L1703" s="313" t="s">
        <v>366</v>
      </c>
      <c r="M1703" s="313" t="s">
        <v>48</v>
      </c>
      <c r="N1703" s="313"/>
      <c r="O1703" s="313" t="s">
        <v>341</v>
      </c>
      <c r="P1703" s="313" t="s">
        <v>342</v>
      </c>
      <c r="Q1703" s="313" t="s">
        <v>343</v>
      </c>
      <c r="R1703" s="313">
        <v>130</v>
      </c>
      <c r="S1703" s="313"/>
      <c r="T1703" s="313"/>
      <c r="U1703" s="313">
        <v>130</v>
      </c>
      <c r="V1703" s="313">
        <v>6.5</v>
      </c>
      <c r="W1703" s="313">
        <v>0.1</v>
      </c>
      <c r="X1703" s="313">
        <v>0</v>
      </c>
      <c r="Y1703" s="313">
        <v>500000000</v>
      </c>
      <c r="Z1703" s="313">
        <v>0</v>
      </c>
      <c r="AA1703" s="313" t="s">
        <v>1031</v>
      </c>
    </row>
    <row r="1704" spans="1:27" ht="15" customHeight="1">
      <c r="A1704" s="313" t="s">
        <v>252</v>
      </c>
      <c r="B1704" s="313" t="s">
        <v>305</v>
      </c>
      <c r="C1704" s="313" t="s">
        <v>7</v>
      </c>
      <c r="D1704" s="313" t="s">
        <v>449</v>
      </c>
      <c r="E1704" s="313" t="s">
        <v>13</v>
      </c>
      <c r="F1704" s="313" t="s">
        <v>11</v>
      </c>
      <c r="G1704" s="313"/>
      <c r="H1704" s="313"/>
      <c r="I1704" s="313"/>
      <c r="J1704" s="313"/>
      <c r="K1704" s="313"/>
      <c r="L1704" s="313"/>
      <c r="M1704" s="313"/>
      <c r="N1704" s="313"/>
      <c r="O1704" s="313"/>
      <c r="P1704" s="313"/>
      <c r="Q1704" s="313"/>
      <c r="R1704" s="313">
        <v>130</v>
      </c>
      <c r="S1704" s="313"/>
      <c r="T1704" s="313"/>
      <c r="U1704" s="313"/>
      <c r="V1704" s="313"/>
      <c r="W1704" s="313"/>
      <c r="X1704" s="313">
        <v>0</v>
      </c>
      <c r="Y1704" s="313">
        <v>500000000</v>
      </c>
      <c r="Z1704" s="313"/>
      <c r="AA1704" s="313" t="s">
        <v>1029</v>
      </c>
    </row>
    <row r="1705" spans="1:27" ht="15" customHeight="1">
      <c r="A1705" s="313" t="s">
        <v>252</v>
      </c>
      <c r="B1705" s="313" t="s">
        <v>332</v>
      </c>
      <c r="C1705" s="313" t="s">
        <v>7</v>
      </c>
      <c r="D1705" s="313" t="s">
        <v>449</v>
      </c>
      <c r="E1705" s="313" t="s">
        <v>13</v>
      </c>
      <c r="F1705" s="313" t="s">
        <v>11</v>
      </c>
      <c r="G1705" s="313"/>
      <c r="H1705" s="313"/>
      <c r="I1705" s="313"/>
      <c r="J1705" s="313"/>
      <c r="K1705" s="313"/>
      <c r="L1705" s="313"/>
      <c r="M1705" s="313"/>
      <c r="N1705" s="313"/>
      <c r="O1705" s="313"/>
      <c r="P1705" s="313"/>
      <c r="Q1705" s="313"/>
      <c r="R1705" s="313">
        <v>2030</v>
      </c>
      <c r="S1705" s="313">
        <v>0</v>
      </c>
      <c r="T1705" s="313">
        <v>3510</v>
      </c>
      <c r="U1705" s="313"/>
      <c r="V1705" s="313"/>
      <c r="W1705" s="313"/>
      <c r="X1705" s="313">
        <v>0</v>
      </c>
      <c r="Y1705" s="313">
        <v>500000000</v>
      </c>
      <c r="Z1705" s="313"/>
      <c r="AA1705" s="313" t="s">
        <v>1030</v>
      </c>
    </row>
    <row r="1706" spans="1:27" ht="15" customHeight="1">
      <c r="A1706" s="313" t="s">
        <v>252</v>
      </c>
      <c r="B1706" s="313" t="s">
        <v>308</v>
      </c>
      <c r="C1706" s="313" t="s">
        <v>7</v>
      </c>
      <c r="D1706" s="313" t="s">
        <v>449</v>
      </c>
      <c r="E1706" s="313" t="s">
        <v>13</v>
      </c>
      <c r="F1706" s="313" t="s">
        <v>11</v>
      </c>
      <c r="G1706" s="313"/>
      <c r="H1706" s="313"/>
      <c r="I1706" s="313"/>
      <c r="J1706" s="313"/>
      <c r="K1706" s="313"/>
      <c r="L1706" s="313"/>
      <c r="M1706" s="313"/>
      <c r="N1706" s="313"/>
      <c r="O1706" s="313"/>
      <c r="P1706" s="313"/>
      <c r="Q1706" s="313"/>
      <c r="R1706" s="313">
        <v>2.8</v>
      </c>
      <c r="S1706" s="313">
        <v>0</v>
      </c>
      <c r="T1706" s="313">
        <v>130</v>
      </c>
      <c r="U1706" s="313"/>
      <c r="V1706" s="313"/>
      <c r="W1706" s="313"/>
      <c r="X1706" s="313">
        <v>0</v>
      </c>
      <c r="Y1706" s="313">
        <v>500000000</v>
      </c>
      <c r="Z1706" s="313"/>
      <c r="AA1706" s="313" t="s">
        <v>1030</v>
      </c>
    </row>
    <row r="1707" spans="1:27" ht="15" customHeight="1">
      <c r="A1707" s="313" t="s">
        <v>252</v>
      </c>
      <c r="B1707" s="313" t="s">
        <v>309</v>
      </c>
      <c r="C1707" s="313" t="s">
        <v>7</v>
      </c>
      <c r="D1707" s="313" t="s">
        <v>449</v>
      </c>
      <c r="E1707" s="313" t="s">
        <v>13</v>
      </c>
      <c r="F1707" s="313" t="s">
        <v>11</v>
      </c>
      <c r="G1707" s="313"/>
      <c r="H1707" s="313"/>
      <c r="I1707" s="313"/>
      <c r="J1707" s="313"/>
      <c r="K1707" s="313"/>
      <c r="L1707" s="313"/>
      <c r="M1707" s="313"/>
      <c r="N1707" s="313"/>
      <c r="O1707" s="313"/>
      <c r="P1707" s="313"/>
      <c r="Q1707" s="313"/>
      <c r="R1707" s="313">
        <v>2.06</v>
      </c>
      <c r="S1707" s="313">
        <v>0</v>
      </c>
      <c r="T1707" s="313">
        <v>130</v>
      </c>
      <c r="U1707" s="313"/>
      <c r="V1707" s="313"/>
      <c r="W1707" s="313"/>
      <c r="X1707" s="313">
        <v>0</v>
      </c>
      <c r="Y1707" s="313">
        <v>500000000</v>
      </c>
      <c r="Z1707" s="313"/>
      <c r="AA1707" s="313" t="s">
        <v>1030</v>
      </c>
    </row>
    <row r="1708" spans="1:27" ht="15" customHeight="1">
      <c r="A1708" s="313" t="s">
        <v>252</v>
      </c>
      <c r="B1708" s="313" t="s">
        <v>310</v>
      </c>
      <c r="C1708" s="313" t="s">
        <v>7</v>
      </c>
      <c r="D1708" s="313" t="s">
        <v>449</v>
      </c>
      <c r="E1708" s="313" t="s">
        <v>13</v>
      </c>
      <c r="F1708" s="313" t="s">
        <v>11</v>
      </c>
      <c r="G1708" s="313"/>
      <c r="H1708" s="313"/>
      <c r="I1708" s="313"/>
      <c r="J1708" s="313"/>
      <c r="K1708" s="313"/>
      <c r="L1708" s="313"/>
      <c r="M1708" s="313"/>
      <c r="N1708" s="313"/>
      <c r="O1708" s="313"/>
      <c r="P1708" s="313"/>
      <c r="Q1708" s="313"/>
      <c r="R1708" s="313">
        <v>121</v>
      </c>
      <c r="S1708" s="313">
        <v>0</v>
      </c>
      <c r="T1708" s="313">
        <v>130</v>
      </c>
      <c r="U1708" s="313"/>
      <c r="V1708" s="313"/>
      <c r="W1708" s="313"/>
      <c r="X1708" s="313">
        <v>0</v>
      </c>
      <c r="Y1708" s="313">
        <v>500000000</v>
      </c>
      <c r="Z1708" s="313"/>
      <c r="AA1708" s="313" t="s">
        <v>1030</v>
      </c>
    </row>
    <row r="1709" spans="1:27" ht="15" customHeight="1">
      <c r="A1709" s="313" t="s">
        <v>252</v>
      </c>
      <c r="B1709" s="313" t="s">
        <v>311</v>
      </c>
      <c r="C1709" s="313" t="s">
        <v>7</v>
      </c>
      <c r="D1709" s="313" t="s">
        <v>449</v>
      </c>
      <c r="E1709" s="313" t="s">
        <v>13</v>
      </c>
      <c r="F1709" s="313" t="s">
        <v>11</v>
      </c>
      <c r="G1709" s="313"/>
      <c r="H1709" s="313"/>
      <c r="I1709" s="313"/>
      <c r="J1709" s="313"/>
      <c r="K1709" s="313"/>
      <c r="L1709" s="313"/>
      <c r="M1709" s="313"/>
      <c r="N1709" s="313"/>
      <c r="O1709" s="313"/>
      <c r="P1709" s="313"/>
      <c r="Q1709" s="313"/>
      <c r="R1709" s="313">
        <v>4.37</v>
      </c>
      <c r="S1709" s="313">
        <v>0</v>
      </c>
      <c r="T1709" s="313">
        <v>96.5</v>
      </c>
      <c r="U1709" s="313"/>
      <c r="V1709" s="313"/>
      <c r="W1709" s="313"/>
      <c r="X1709" s="313">
        <v>0</v>
      </c>
      <c r="Y1709" s="313">
        <v>500000000</v>
      </c>
      <c r="Z1709" s="313"/>
      <c r="AA1709" s="313" t="s">
        <v>1030</v>
      </c>
    </row>
    <row r="1710" spans="1:27" ht="15" customHeight="1">
      <c r="A1710" s="313" t="s">
        <v>252</v>
      </c>
      <c r="B1710" s="313" t="s">
        <v>314</v>
      </c>
      <c r="C1710" s="313" t="s">
        <v>7</v>
      </c>
      <c r="D1710" s="313" t="s">
        <v>449</v>
      </c>
      <c r="E1710" s="313" t="s">
        <v>13</v>
      </c>
      <c r="F1710" s="313" t="s">
        <v>11</v>
      </c>
      <c r="G1710" s="313"/>
      <c r="H1710" s="313"/>
      <c r="I1710" s="313"/>
      <c r="J1710" s="313"/>
      <c r="K1710" s="313"/>
      <c r="L1710" s="313"/>
      <c r="M1710" s="313"/>
      <c r="N1710" s="313"/>
      <c r="O1710" s="313"/>
      <c r="P1710" s="313"/>
      <c r="Q1710" s="313"/>
      <c r="R1710" s="313">
        <v>643</v>
      </c>
      <c r="S1710" s="313">
        <v>0</v>
      </c>
      <c r="T1710" s="313">
        <v>1480</v>
      </c>
      <c r="U1710" s="313"/>
      <c r="V1710" s="313"/>
      <c r="W1710" s="313"/>
      <c r="X1710" s="313">
        <v>0</v>
      </c>
      <c r="Y1710" s="313">
        <v>500000000</v>
      </c>
      <c r="Z1710" s="313"/>
      <c r="AA1710" s="313" t="s">
        <v>1030</v>
      </c>
    </row>
    <row r="1711" spans="1:27" ht="15" customHeight="1">
      <c r="A1711" s="313" t="s">
        <v>252</v>
      </c>
      <c r="B1711" s="313" t="s">
        <v>313</v>
      </c>
      <c r="C1711" s="313" t="s">
        <v>7</v>
      </c>
      <c r="D1711" s="313" t="s">
        <v>449</v>
      </c>
      <c r="E1711" s="313" t="s">
        <v>13</v>
      </c>
      <c r="F1711" s="313" t="s">
        <v>11</v>
      </c>
      <c r="G1711" s="313"/>
      <c r="H1711" s="313"/>
      <c r="I1711" s="313"/>
      <c r="J1711" s="313"/>
      <c r="K1711" s="313"/>
      <c r="L1711" s="313"/>
      <c r="M1711" s="313"/>
      <c r="N1711" s="313"/>
      <c r="O1711" s="313"/>
      <c r="P1711" s="313"/>
      <c r="Q1711" s="313"/>
      <c r="R1711" s="313">
        <v>722</v>
      </c>
      <c r="S1711" s="313">
        <v>0</v>
      </c>
      <c r="T1711" s="313">
        <v>1480</v>
      </c>
      <c r="U1711" s="313"/>
      <c r="V1711" s="313"/>
      <c r="W1711" s="313"/>
      <c r="X1711" s="313">
        <v>0</v>
      </c>
      <c r="Y1711" s="313">
        <v>500000000</v>
      </c>
      <c r="Z1711" s="313"/>
      <c r="AA1711" s="313" t="s">
        <v>1030</v>
      </c>
    </row>
    <row r="1712" spans="1:27" ht="15" customHeight="1">
      <c r="A1712" s="313" t="s">
        <v>252</v>
      </c>
      <c r="B1712" s="313" t="s">
        <v>312</v>
      </c>
      <c r="C1712" s="313" t="s">
        <v>7</v>
      </c>
      <c r="D1712" s="313" t="s">
        <v>449</v>
      </c>
      <c r="E1712" s="313" t="s">
        <v>13</v>
      </c>
      <c r="F1712" s="313" t="s">
        <v>11</v>
      </c>
      <c r="G1712" s="313"/>
      <c r="H1712" s="313"/>
      <c r="I1712" s="313"/>
      <c r="J1712" s="313"/>
      <c r="K1712" s="313"/>
      <c r="L1712" s="313"/>
      <c r="M1712" s="313"/>
      <c r="N1712" s="313"/>
      <c r="O1712" s="313"/>
      <c r="P1712" s="313"/>
      <c r="Q1712" s="313"/>
      <c r="R1712" s="313">
        <v>1300</v>
      </c>
      <c r="S1712" s="313">
        <v>0</v>
      </c>
      <c r="T1712" s="313">
        <v>1480</v>
      </c>
      <c r="U1712" s="313"/>
      <c r="V1712" s="313"/>
      <c r="W1712" s="313"/>
      <c r="X1712" s="313">
        <v>0</v>
      </c>
      <c r="Y1712" s="313">
        <v>500000000</v>
      </c>
      <c r="Z1712" s="313"/>
      <c r="AA1712" s="313" t="s">
        <v>1030</v>
      </c>
    </row>
    <row r="1713" spans="1:27" ht="15" customHeight="1">
      <c r="A1713" s="313" t="s">
        <v>252</v>
      </c>
      <c r="B1713" s="313" t="s">
        <v>315</v>
      </c>
      <c r="C1713" s="313" t="s">
        <v>7</v>
      </c>
      <c r="D1713" s="313" t="s">
        <v>449</v>
      </c>
      <c r="E1713" s="313" t="s">
        <v>13</v>
      </c>
      <c r="F1713" s="313" t="s">
        <v>11</v>
      </c>
      <c r="G1713" s="313"/>
      <c r="H1713" s="313"/>
      <c r="I1713" s="313"/>
      <c r="J1713" s="313"/>
      <c r="K1713" s="313"/>
      <c r="L1713" s="313"/>
      <c r="M1713" s="313"/>
      <c r="N1713" s="313"/>
      <c r="O1713" s="313"/>
      <c r="P1713" s="313"/>
      <c r="Q1713" s="313"/>
      <c r="R1713" s="313">
        <v>643</v>
      </c>
      <c r="S1713" s="313">
        <v>0</v>
      </c>
      <c r="T1713" s="313">
        <v>1480</v>
      </c>
      <c r="U1713" s="313"/>
      <c r="V1713" s="313"/>
      <c r="W1713" s="313"/>
      <c r="X1713" s="313">
        <v>0</v>
      </c>
      <c r="Y1713" s="313">
        <v>500000000</v>
      </c>
      <c r="Z1713" s="313"/>
      <c r="AA1713" s="313" t="s">
        <v>1030</v>
      </c>
    </row>
    <row r="1714" spans="1:27" ht="15" customHeight="1">
      <c r="A1714" s="313" t="s">
        <v>252</v>
      </c>
      <c r="B1714" s="313" t="s">
        <v>317</v>
      </c>
      <c r="C1714" s="313" t="s">
        <v>7</v>
      </c>
      <c r="D1714" s="313" t="s">
        <v>449</v>
      </c>
      <c r="E1714" s="313" t="s">
        <v>13</v>
      </c>
      <c r="F1714" s="313" t="s">
        <v>11</v>
      </c>
      <c r="G1714" s="313"/>
      <c r="H1714" s="313"/>
      <c r="I1714" s="313"/>
      <c r="J1714" s="313"/>
      <c r="K1714" s="313"/>
      <c r="L1714" s="313"/>
      <c r="M1714" s="313"/>
      <c r="N1714" s="313"/>
      <c r="O1714" s="313"/>
      <c r="P1714" s="313"/>
      <c r="Q1714" s="313"/>
      <c r="R1714" s="313">
        <v>39.799999999999997</v>
      </c>
      <c r="S1714" s="313">
        <v>0</v>
      </c>
      <c r="T1714" s="313">
        <v>96.6</v>
      </c>
      <c r="U1714" s="313"/>
      <c r="V1714" s="313"/>
      <c r="W1714" s="313"/>
      <c r="X1714" s="313">
        <v>0</v>
      </c>
      <c r="Y1714" s="313">
        <v>500000000</v>
      </c>
      <c r="Z1714" s="313"/>
      <c r="AA1714" s="313" t="s">
        <v>1030</v>
      </c>
    </row>
    <row r="1715" spans="1:27" ht="15" customHeight="1">
      <c r="A1715" s="313" t="s">
        <v>252</v>
      </c>
      <c r="B1715" s="313" t="s">
        <v>318</v>
      </c>
      <c r="C1715" s="313" t="s">
        <v>7</v>
      </c>
      <c r="D1715" s="313" t="s">
        <v>449</v>
      </c>
      <c r="E1715" s="313" t="s">
        <v>13</v>
      </c>
      <c r="F1715" s="313" t="s">
        <v>11</v>
      </c>
      <c r="G1715" s="313"/>
      <c r="H1715" s="313"/>
      <c r="I1715" s="313"/>
      <c r="J1715" s="313"/>
      <c r="K1715" s="313"/>
      <c r="L1715" s="313"/>
      <c r="M1715" s="313"/>
      <c r="N1715" s="313"/>
      <c r="O1715" s="313"/>
      <c r="P1715" s="313"/>
      <c r="Q1715" s="313"/>
      <c r="R1715" s="313">
        <v>39.799999999999997</v>
      </c>
      <c r="S1715" s="313">
        <v>0</v>
      </c>
      <c r="T1715" s="313">
        <v>96.6</v>
      </c>
      <c r="U1715" s="313"/>
      <c r="V1715" s="313"/>
      <c r="W1715" s="313"/>
      <c r="X1715" s="313">
        <v>0</v>
      </c>
      <c r="Y1715" s="313">
        <v>500000000</v>
      </c>
      <c r="Z1715" s="313"/>
      <c r="AA1715" s="313" t="s">
        <v>1030</v>
      </c>
    </row>
    <row r="1716" spans="1:27" ht="15" customHeight="1">
      <c r="A1716" s="313" t="s">
        <v>252</v>
      </c>
      <c r="B1716" s="313" t="s">
        <v>328</v>
      </c>
      <c r="C1716" s="313" t="s">
        <v>7</v>
      </c>
      <c r="D1716" s="313" t="s">
        <v>449</v>
      </c>
      <c r="E1716" s="313" t="s">
        <v>13</v>
      </c>
      <c r="F1716" s="313" t="s">
        <v>11</v>
      </c>
      <c r="G1716" s="313"/>
      <c r="H1716" s="313"/>
      <c r="I1716" s="313"/>
      <c r="J1716" s="313"/>
      <c r="K1716" s="313"/>
      <c r="L1716" s="313"/>
      <c r="M1716" s="313"/>
      <c r="N1716" s="313"/>
      <c r="O1716" s="313"/>
      <c r="P1716" s="313"/>
      <c r="Q1716" s="313"/>
      <c r="R1716" s="313">
        <v>578</v>
      </c>
      <c r="S1716" s="313">
        <v>0</v>
      </c>
      <c r="T1716" s="313">
        <v>1000</v>
      </c>
      <c r="U1716" s="313"/>
      <c r="V1716" s="313"/>
      <c r="W1716" s="313"/>
      <c r="X1716" s="313">
        <v>0</v>
      </c>
      <c r="Y1716" s="313">
        <v>500000000</v>
      </c>
      <c r="Z1716" s="313"/>
      <c r="AA1716" s="313" t="s">
        <v>1030</v>
      </c>
    </row>
    <row r="1717" spans="1:27" ht="15" customHeight="1">
      <c r="A1717" s="313" t="s">
        <v>252</v>
      </c>
      <c r="B1717" s="313" t="s">
        <v>316</v>
      </c>
      <c r="C1717" s="313" t="s">
        <v>7</v>
      </c>
      <c r="D1717" s="313" t="s">
        <v>449</v>
      </c>
      <c r="E1717" s="313" t="s">
        <v>13</v>
      </c>
      <c r="F1717" s="313" t="s">
        <v>11</v>
      </c>
      <c r="G1717" s="313"/>
      <c r="H1717" s="313"/>
      <c r="I1717" s="313"/>
      <c r="J1717" s="313"/>
      <c r="K1717" s="313"/>
      <c r="L1717" s="313"/>
      <c r="M1717" s="313"/>
      <c r="N1717" s="313"/>
      <c r="O1717" s="313"/>
      <c r="P1717" s="313"/>
      <c r="Q1717" s="313"/>
      <c r="R1717" s="313">
        <v>79.599999999999994</v>
      </c>
      <c r="S1717" s="313">
        <v>0</v>
      </c>
      <c r="T1717" s="313">
        <v>96.6</v>
      </c>
      <c r="U1717" s="313"/>
      <c r="V1717" s="313"/>
      <c r="W1717" s="313"/>
      <c r="X1717" s="313">
        <v>0</v>
      </c>
      <c r="Y1717" s="313">
        <v>500000000</v>
      </c>
      <c r="Z1717" s="313"/>
      <c r="AA1717" s="313" t="s">
        <v>1030</v>
      </c>
    </row>
    <row r="1718" spans="1:27" ht="15" customHeight="1">
      <c r="A1718" s="313" t="s">
        <v>252</v>
      </c>
      <c r="B1718" s="313" t="s">
        <v>326</v>
      </c>
      <c r="C1718" s="313" t="s">
        <v>7</v>
      </c>
      <c r="D1718" s="313" t="s">
        <v>449</v>
      </c>
      <c r="E1718" s="313" t="s">
        <v>13</v>
      </c>
      <c r="F1718" s="313" t="s">
        <v>11</v>
      </c>
      <c r="G1718" s="313"/>
      <c r="H1718" s="313"/>
      <c r="I1718" s="313"/>
      <c r="J1718" s="313"/>
      <c r="K1718" s="313"/>
      <c r="L1718" s="313"/>
      <c r="M1718" s="313"/>
      <c r="N1718" s="313"/>
      <c r="O1718" s="313"/>
      <c r="P1718" s="313"/>
      <c r="Q1718" s="313"/>
      <c r="R1718" s="313">
        <v>578</v>
      </c>
      <c r="S1718" s="313">
        <v>0</v>
      </c>
      <c r="T1718" s="313">
        <v>1000</v>
      </c>
      <c r="U1718" s="313"/>
      <c r="V1718" s="313"/>
      <c r="W1718" s="313"/>
      <c r="X1718" s="313">
        <v>0</v>
      </c>
      <c r="Y1718" s="313">
        <v>500000000</v>
      </c>
      <c r="Z1718" s="313"/>
      <c r="AA1718" s="313" t="s">
        <v>1030</v>
      </c>
    </row>
    <row r="1719" spans="1:27" ht="15" customHeight="1">
      <c r="A1719" s="313" t="s">
        <v>253</v>
      </c>
      <c r="B1719" s="313" t="s">
        <v>307</v>
      </c>
      <c r="C1719" s="313" t="s">
        <v>7</v>
      </c>
      <c r="D1719" s="313" t="s">
        <v>449</v>
      </c>
      <c r="E1719" s="313" t="s">
        <v>13</v>
      </c>
      <c r="F1719" s="313" t="s">
        <v>11</v>
      </c>
      <c r="G1719" s="313" t="s">
        <v>449</v>
      </c>
      <c r="H1719" s="313" t="s">
        <v>460</v>
      </c>
      <c r="I1719" s="313" t="s">
        <v>251</v>
      </c>
      <c r="J1719" s="313"/>
      <c r="K1719" s="313" t="s">
        <v>339</v>
      </c>
      <c r="L1719" s="313" t="s">
        <v>368</v>
      </c>
      <c r="M1719" s="313" t="s">
        <v>48</v>
      </c>
      <c r="N1719" s="313"/>
      <c r="O1719" s="313" t="s">
        <v>341</v>
      </c>
      <c r="P1719" s="313" t="s">
        <v>342</v>
      </c>
      <c r="Q1719" s="313" t="s">
        <v>343</v>
      </c>
      <c r="R1719" s="313">
        <v>244</v>
      </c>
      <c r="S1719" s="313"/>
      <c r="T1719" s="313"/>
      <c r="U1719" s="313">
        <v>244</v>
      </c>
      <c r="V1719" s="313">
        <v>12.2</v>
      </c>
      <c r="W1719" s="313">
        <v>0.1</v>
      </c>
      <c r="X1719" s="313">
        <v>0</v>
      </c>
      <c r="Y1719" s="313">
        <v>500000000</v>
      </c>
      <c r="Z1719" s="313">
        <v>0</v>
      </c>
      <c r="AA1719" s="313" t="s">
        <v>1031</v>
      </c>
    </row>
    <row r="1720" spans="1:27" ht="15" customHeight="1">
      <c r="A1720" s="313" t="s">
        <v>253</v>
      </c>
      <c r="B1720" s="313" t="s">
        <v>305</v>
      </c>
      <c r="C1720" s="313" t="s">
        <v>7</v>
      </c>
      <c r="D1720" s="313" t="s">
        <v>449</v>
      </c>
      <c r="E1720" s="313" t="s">
        <v>13</v>
      </c>
      <c r="F1720" s="313" t="s">
        <v>11</v>
      </c>
      <c r="G1720" s="313"/>
      <c r="H1720" s="313"/>
      <c r="I1720" s="313"/>
      <c r="J1720" s="313"/>
      <c r="K1720" s="313"/>
      <c r="L1720" s="313"/>
      <c r="M1720" s="313"/>
      <c r="N1720" s="313"/>
      <c r="O1720" s="313"/>
      <c r="P1720" s="313"/>
      <c r="Q1720" s="313"/>
      <c r="R1720" s="313">
        <v>244</v>
      </c>
      <c r="S1720" s="313"/>
      <c r="T1720" s="313"/>
      <c r="U1720" s="313"/>
      <c r="V1720" s="313"/>
      <c r="W1720" s="313"/>
      <c r="X1720" s="313">
        <v>0</v>
      </c>
      <c r="Y1720" s="313">
        <v>500000000</v>
      </c>
      <c r="Z1720" s="313"/>
      <c r="AA1720" s="313" t="s">
        <v>1029</v>
      </c>
    </row>
    <row r="1721" spans="1:27" ht="15" customHeight="1">
      <c r="A1721" s="313" t="s">
        <v>253</v>
      </c>
      <c r="B1721" s="313" t="s">
        <v>308</v>
      </c>
      <c r="C1721" s="313" t="s">
        <v>7</v>
      </c>
      <c r="D1721" s="313" t="s">
        <v>449</v>
      </c>
      <c r="E1721" s="313" t="s">
        <v>13</v>
      </c>
      <c r="F1721" s="313" t="s">
        <v>11</v>
      </c>
      <c r="G1721" s="313"/>
      <c r="H1721" s="313"/>
      <c r="I1721" s="313"/>
      <c r="J1721" s="313"/>
      <c r="K1721" s="313"/>
      <c r="L1721" s="313"/>
      <c r="M1721" s="313"/>
      <c r="N1721" s="313"/>
      <c r="O1721" s="313"/>
      <c r="P1721" s="313"/>
      <c r="Q1721" s="313"/>
      <c r="R1721" s="313">
        <v>4.5199999999999996</v>
      </c>
      <c r="S1721" s="313">
        <v>0</v>
      </c>
      <c r="T1721" s="313">
        <v>225</v>
      </c>
      <c r="U1721" s="313"/>
      <c r="V1721" s="313"/>
      <c r="W1721" s="313"/>
      <c r="X1721" s="313">
        <v>0</v>
      </c>
      <c r="Y1721" s="313">
        <v>500000000</v>
      </c>
      <c r="Z1721" s="313"/>
      <c r="AA1721" s="313" t="s">
        <v>1030</v>
      </c>
    </row>
    <row r="1722" spans="1:27" ht="15" customHeight="1">
      <c r="A1722" s="313" t="s">
        <v>253</v>
      </c>
      <c r="B1722" s="313" t="s">
        <v>309</v>
      </c>
      <c r="C1722" s="313" t="s">
        <v>7</v>
      </c>
      <c r="D1722" s="313" t="s">
        <v>449</v>
      </c>
      <c r="E1722" s="313" t="s">
        <v>13</v>
      </c>
      <c r="F1722" s="313" t="s">
        <v>11</v>
      </c>
      <c r="G1722" s="313"/>
      <c r="H1722" s="313"/>
      <c r="I1722" s="313"/>
      <c r="J1722" s="313"/>
      <c r="K1722" s="313"/>
      <c r="L1722" s="313"/>
      <c r="M1722" s="313"/>
      <c r="N1722" s="313"/>
      <c r="O1722" s="313"/>
      <c r="P1722" s="313"/>
      <c r="Q1722" s="313"/>
      <c r="R1722" s="313">
        <v>3.52</v>
      </c>
      <c r="S1722" s="313">
        <v>0</v>
      </c>
      <c r="T1722" s="313">
        <v>209</v>
      </c>
      <c r="U1722" s="313"/>
      <c r="V1722" s="313"/>
      <c r="W1722" s="313"/>
      <c r="X1722" s="313">
        <v>0</v>
      </c>
      <c r="Y1722" s="313">
        <v>500000000</v>
      </c>
      <c r="Z1722" s="313"/>
      <c r="AA1722" s="313" t="s">
        <v>1030</v>
      </c>
    </row>
    <row r="1723" spans="1:27" ht="15" customHeight="1">
      <c r="A1723" s="313" t="s">
        <v>253</v>
      </c>
      <c r="B1723" s="313" t="s">
        <v>310</v>
      </c>
      <c r="C1723" s="313" t="s">
        <v>7</v>
      </c>
      <c r="D1723" s="313" t="s">
        <v>449</v>
      </c>
      <c r="E1723" s="313" t="s">
        <v>13</v>
      </c>
      <c r="F1723" s="313" t="s">
        <v>11</v>
      </c>
      <c r="G1723" s="313"/>
      <c r="H1723" s="313"/>
      <c r="I1723" s="313"/>
      <c r="J1723" s="313"/>
      <c r="K1723" s="313"/>
      <c r="L1723" s="313"/>
      <c r="M1723" s="313"/>
      <c r="N1723" s="313"/>
      <c r="O1723" s="313"/>
      <c r="P1723" s="313"/>
      <c r="Q1723" s="313"/>
      <c r="R1723" s="313">
        <v>233</v>
      </c>
      <c r="S1723" s="313">
        <v>0</v>
      </c>
      <c r="T1723" s="313">
        <v>244</v>
      </c>
      <c r="U1723" s="313"/>
      <c r="V1723" s="313"/>
      <c r="W1723" s="313"/>
      <c r="X1723" s="313">
        <v>0</v>
      </c>
      <c r="Y1723" s="313">
        <v>500000000</v>
      </c>
      <c r="Z1723" s="313"/>
      <c r="AA1723" s="313" t="s">
        <v>1030</v>
      </c>
    </row>
    <row r="1724" spans="1:27" ht="15" customHeight="1">
      <c r="A1724" s="313" t="s">
        <v>253</v>
      </c>
      <c r="B1724" s="313" t="s">
        <v>311</v>
      </c>
      <c r="C1724" s="313" t="s">
        <v>7</v>
      </c>
      <c r="D1724" s="313" t="s">
        <v>449</v>
      </c>
      <c r="E1724" s="313" t="s">
        <v>13</v>
      </c>
      <c r="F1724" s="313" t="s">
        <v>11</v>
      </c>
      <c r="G1724" s="313"/>
      <c r="H1724" s="313"/>
      <c r="I1724" s="313"/>
      <c r="J1724" s="313"/>
      <c r="K1724" s="313"/>
      <c r="L1724" s="313"/>
      <c r="M1724" s="313"/>
      <c r="N1724" s="313"/>
      <c r="O1724" s="313"/>
      <c r="P1724" s="313"/>
      <c r="Q1724" s="313"/>
      <c r="R1724" s="313">
        <v>3.06</v>
      </c>
      <c r="S1724" s="313">
        <v>0</v>
      </c>
      <c r="T1724" s="313">
        <v>96.5</v>
      </c>
      <c r="U1724" s="313"/>
      <c r="V1724" s="313"/>
      <c r="W1724" s="313"/>
      <c r="X1724" s="313">
        <v>0</v>
      </c>
      <c r="Y1724" s="313">
        <v>500000000</v>
      </c>
      <c r="Z1724" s="313"/>
      <c r="AA1724" s="313" t="s">
        <v>1030</v>
      </c>
    </row>
    <row r="1725" spans="1:27" ht="15" customHeight="1">
      <c r="A1725" s="313" t="s">
        <v>253</v>
      </c>
      <c r="B1725" s="313" t="s">
        <v>314</v>
      </c>
      <c r="C1725" s="313" t="s">
        <v>7</v>
      </c>
      <c r="D1725" s="313" t="s">
        <v>449</v>
      </c>
      <c r="E1725" s="313" t="s">
        <v>13</v>
      </c>
      <c r="F1725" s="313" t="s">
        <v>11</v>
      </c>
      <c r="G1725" s="313"/>
      <c r="H1725" s="313"/>
      <c r="I1725" s="313"/>
      <c r="J1725" s="313"/>
      <c r="K1725" s="313"/>
      <c r="L1725" s="313"/>
      <c r="M1725" s="313"/>
      <c r="N1725" s="313"/>
      <c r="O1725" s="313"/>
      <c r="P1725" s="313"/>
      <c r="Q1725" s="313"/>
      <c r="R1725" s="313">
        <v>207</v>
      </c>
      <c r="S1725" s="313">
        <v>0</v>
      </c>
      <c r="T1725" s="313">
        <v>211</v>
      </c>
      <c r="U1725" s="313"/>
      <c r="V1725" s="313"/>
      <c r="W1725" s="313"/>
      <c r="X1725" s="313">
        <v>0</v>
      </c>
      <c r="Y1725" s="313">
        <v>500000000</v>
      </c>
      <c r="Z1725" s="313"/>
      <c r="AA1725" s="313" t="s">
        <v>1030</v>
      </c>
    </row>
    <row r="1726" spans="1:27" ht="15" customHeight="1">
      <c r="A1726" s="313" t="s">
        <v>253</v>
      </c>
      <c r="B1726" s="313" t="s">
        <v>313</v>
      </c>
      <c r="C1726" s="313" t="s">
        <v>7</v>
      </c>
      <c r="D1726" s="313" t="s">
        <v>449</v>
      </c>
      <c r="E1726" s="313" t="s">
        <v>13</v>
      </c>
      <c r="F1726" s="313" t="s">
        <v>11</v>
      </c>
      <c r="G1726" s="313"/>
      <c r="H1726" s="313"/>
      <c r="I1726" s="313"/>
      <c r="J1726" s="313"/>
      <c r="K1726" s="313"/>
      <c r="L1726" s="313"/>
      <c r="M1726" s="313"/>
      <c r="N1726" s="313"/>
      <c r="O1726" s="313"/>
      <c r="P1726" s="313"/>
      <c r="Q1726" s="313"/>
      <c r="R1726" s="313">
        <v>209</v>
      </c>
      <c r="S1726" s="313">
        <v>0</v>
      </c>
      <c r="T1726" s="313">
        <v>211</v>
      </c>
      <c r="U1726" s="313"/>
      <c r="V1726" s="313"/>
      <c r="W1726" s="313"/>
      <c r="X1726" s="313">
        <v>0</v>
      </c>
      <c r="Y1726" s="313">
        <v>500000000</v>
      </c>
      <c r="Z1726" s="313"/>
      <c r="AA1726" s="313" t="s">
        <v>1030</v>
      </c>
    </row>
    <row r="1727" spans="1:27" ht="15" customHeight="1">
      <c r="A1727" s="313" t="s">
        <v>253</v>
      </c>
      <c r="B1727" s="313" t="s">
        <v>312</v>
      </c>
      <c r="C1727" s="313" t="s">
        <v>7</v>
      </c>
      <c r="D1727" s="313" t="s">
        <v>449</v>
      </c>
      <c r="E1727" s="313" t="s">
        <v>13</v>
      </c>
      <c r="F1727" s="313" t="s">
        <v>11</v>
      </c>
      <c r="G1727" s="313"/>
      <c r="H1727" s="313"/>
      <c r="I1727" s="313"/>
      <c r="J1727" s="313"/>
      <c r="K1727" s="313"/>
      <c r="L1727" s="313"/>
      <c r="M1727" s="313"/>
      <c r="N1727" s="313"/>
      <c r="O1727" s="313"/>
      <c r="P1727" s="313"/>
      <c r="Q1727" s="313"/>
      <c r="R1727" s="313">
        <v>211</v>
      </c>
      <c r="S1727" s="313"/>
      <c r="T1727" s="313"/>
      <c r="U1727" s="313"/>
      <c r="V1727" s="313"/>
      <c r="W1727" s="313"/>
      <c r="X1727" s="313">
        <v>0</v>
      </c>
      <c r="Y1727" s="313">
        <v>500000000</v>
      </c>
      <c r="Z1727" s="313"/>
      <c r="AA1727" s="313" t="s">
        <v>1029</v>
      </c>
    </row>
    <row r="1728" spans="1:27" ht="15" customHeight="1">
      <c r="A1728" s="313" t="s">
        <v>253</v>
      </c>
      <c r="B1728" s="313" t="s">
        <v>315</v>
      </c>
      <c r="C1728" s="313" t="s">
        <v>7</v>
      </c>
      <c r="D1728" s="313" t="s">
        <v>449</v>
      </c>
      <c r="E1728" s="313" t="s">
        <v>13</v>
      </c>
      <c r="F1728" s="313" t="s">
        <v>11</v>
      </c>
      <c r="G1728" s="313"/>
      <c r="H1728" s="313"/>
      <c r="I1728" s="313"/>
      <c r="J1728" s="313"/>
      <c r="K1728" s="313"/>
      <c r="L1728" s="313"/>
      <c r="M1728" s="313"/>
      <c r="N1728" s="313"/>
      <c r="O1728" s="313"/>
      <c r="P1728" s="313"/>
      <c r="Q1728" s="313"/>
      <c r="R1728" s="313">
        <v>207</v>
      </c>
      <c r="S1728" s="313">
        <v>0</v>
      </c>
      <c r="T1728" s="313">
        <v>211</v>
      </c>
      <c r="U1728" s="313"/>
      <c r="V1728" s="313"/>
      <c r="W1728" s="313"/>
      <c r="X1728" s="313">
        <v>0</v>
      </c>
      <c r="Y1728" s="313">
        <v>500000000</v>
      </c>
      <c r="Z1728" s="313"/>
      <c r="AA1728" s="313" t="s">
        <v>1030</v>
      </c>
    </row>
    <row r="1729" spans="1:27" ht="15" customHeight="1">
      <c r="A1729" s="313" t="s">
        <v>253</v>
      </c>
      <c r="B1729" s="313" t="s">
        <v>317</v>
      </c>
      <c r="C1729" s="313" t="s">
        <v>7</v>
      </c>
      <c r="D1729" s="313" t="s">
        <v>449</v>
      </c>
      <c r="E1729" s="313" t="s">
        <v>13</v>
      </c>
      <c r="F1729" s="313" t="s">
        <v>11</v>
      </c>
      <c r="G1729" s="313"/>
      <c r="H1729" s="313"/>
      <c r="I1729" s="313"/>
      <c r="J1729" s="313"/>
      <c r="K1729" s="313"/>
      <c r="L1729" s="313"/>
      <c r="M1729" s="313"/>
      <c r="N1729" s="313"/>
      <c r="O1729" s="313"/>
      <c r="P1729" s="313"/>
      <c r="Q1729" s="313"/>
      <c r="R1729" s="313">
        <v>1.03</v>
      </c>
      <c r="S1729" s="313">
        <v>0</v>
      </c>
      <c r="T1729" s="313">
        <v>96.6</v>
      </c>
      <c r="U1729" s="313"/>
      <c r="V1729" s="313"/>
      <c r="W1729" s="313"/>
      <c r="X1729" s="313">
        <v>0</v>
      </c>
      <c r="Y1729" s="313">
        <v>500000000</v>
      </c>
      <c r="Z1729" s="313"/>
      <c r="AA1729" s="313" t="s">
        <v>1030</v>
      </c>
    </row>
    <row r="1730" spans="1:27" ht="15" customHeight="1">
      <c r="A1730" s="313" t="s">
        <v>253</v>
      </c>
      <c r="B1730" s="313" t="s">
        <v>318</v>
      </c>
      <c r="C1730" s="313" t="s">
        <v>7</v>
      </c>
      <c r="D1730" s="313" t="s">
        <v>449</v>
      </c>
      <c r="E1730" s="313" t="s">
        <v>13</v>
      </c>
      <c r="F1730" s="313" t="s">
        <v>11</v>
      </c>
      <c r="G1730" s="313"/>
      <c r="H1730" s="313"/>
      <c r="I1730" s="313"/>
      <c r="J1730" s="313"/>
      <c r="K1730" s="313"/>
      <c r="L1730" s="313"/>
      <c r="M1730" s="313"/>
      <c r="N1730" s="313"/>
      <c r="O1730" s="313"/>
      <c r="P1730" s="313"/>
      <c r="Q1730" s="313"/>
      <c r="R1730" s="313">
        <v>1.03</v>
      </c>
      <c r="S1730" s="313">
        <v>0</v>
      </c>
      <c r="T1730" s="313">
        <v>96.6</v>
      </c>
      <c r="U1730" s="313"/>
      <c r="V1730" s="313"/>
      <c r="W1730" s="313"/>
      <c r="X1730" s="313">
        <v>0</v>
      </c>
      <c r="Y1730" s="313">
        <v>500000000</v>
      </c>
      <c r="Z1730" s="313"/>
      <c r="AA1730" s="313" t="s">
        <v>1030</v>
      </c>
    </row>
    <row r="1731" spans="1:27" ht="15" customHeight="1">
      <c r="A1731" s="313" t="s">
        <v>253</v>
      </c>
      <c r="B1731" s="313" t="s">
        <v>328</v>
      </c>
      <c r="C1731" s="313" t="s">
        <v>7</v>
      </c>
      <c r="D1731" s="313" t="s">
        <v>449</v>
      </c>
      <c r="E1731" s="313" t="s">
        <v>13</v>
      </c>
      <c r="F1731" s="313" t="s">
        <v>11</v>
      </c>
      <c r="G1731" s="313"/>
      <c r="H1731" s="313"/>
      <c r="I1731" s="313"/>
      <c r="J1731" s="313"/>
      <c r="K1731" s="313"/>
      <c r="L1731" s="313"/>
      <c r="M1731" s="313"/>
      <c r="N1731" s="313"/>
      <c r="O1731" s="313"/>
      <c r="P1731" s="313"/>
      <c r="Q1731" s="313"/>
      <c r="R1731" s="313">
        <v>2.34</v>
      </c>
      <c r="S1731" s="313">
        <v>0</v>
      </c>
      <c r="T1731" s="313">
        <v>211</v>
      </c>
      <c r="U1731" s="313"/>
      <c r="V1731" s="313"/>
      <c r="W1731" s="313"/>
      <c r="X1731" s="313">
        <v>0</v>
      </c>
      <c r="Y1731" s="313">
        <v>500000000</v>
      </c>
      <c r="Z1731" s="313"/>
      <c r="AA1731" s="313" t="s">
        <v>1030</v>
      </c>
    </row>
    <row r="1732" spans="1:27" ht="15" customHeight="1">
      <c r="A1732" s="313" t="s">
        <v>253</v>
      </c>
      <c r="B1732" s="313" t="s">
        <v>316</v>
      </c>
      <c r="C1732" s="313" t="s">
        <v>7</v>
      </c>
      <c r="D1732" s="313" t="s">
        <v>449</v>
      </c>
      <c r="E1732" s="313" t="s">
        <v>13</v>
      </c>
      <c r="F1732" s="313" t="s">
        <v>11</v>
      </c>
      <c r="G1732" s="313"/>
      <c r="H1732" s="313"/>
      <c r="I1732" s="313"/>
      <c r="J1732" s="313"/>
      <c r="K1732" s="313"/>
      <c r="L1732" s="313"/>
      <c r="M1732" s="313"/>
      <c r="N1732" s="313"/>
      <c r="O1732" s="313"/>
      <c r="P1732" s="313"/>
      <c r="Q1732" s="313"/>
      <c r="R1732" s="313">
        <v>2.06</v>
      </c>
      <c r="S1732" s="313">
        <v>0</v>
      </c>
      <c r="T1732" s="313">
        <v>96.6</v>
      </c>
      <c r="U1732" s="313"/>
      <c r="V1732" s="313"/>
      <c r="W1732" s="313"/>
      <c r="X1732" s="313">
        <v>0</v>
      </c>
      <c r="Y1732" s="313">
        <v>500000000</v>
      </c>
      <c r="Z1732" s="313"/>
      <c r="AA1732" s="313" t="s">
        <v>1030</v>
      </c>
    </row>
    <row r="1733" spans="1:27" ht="15" customHeight="1">
      <c r="A1733" s="313" t="s">
        <v>253</v>
      </c>
      <c r="B1733" s="313" t="s">
        <v>326</v>
      </c>
      <c r="C1733" s="313" t="s">
        <v>7</v>
      </c>
      <c r="D1733" s="313" t="s">
        <v>449</v>
      </c>
      <c r="E1733" s="313" t="s">
        <v>13</v>
      </c>
      <c r="F1733" s="313" t="s">
        <v>11</v>
      </c>
      <c r="G1733" s="313"/>
      <c r="H1733" s="313"/>
      <c r="I1733" s="313"/>
      <c r="J1733" s="313"/>
      <c r="K1733" s="313"/>
      <c r="L1733" s="313"/>
      <c r="M1733" s="313"/>
      <c r="N1733" s="313"/>
      <c r="O1733" s="313"/>
      <c r="P1733" s="313"/>
      <c r="Q1733" s="313"/>
      <c r="R1733" s="313">
        <v>2.34</v>
      </c>
      <c r="S1733" s="313">
        <v>0</v>
      </c>
      <c r="T1733" s="313">
        <v>211</v>
      </c>
      <c r="U1733" s="313"/>
      <c r="V1733" s="313"/>
      <c r="W1733" s="313"/>
      <c r="X1733" s="313">
        <v>0</v>
      </c>
      <c r="Y1733" s="313">
        <v>500000000</v>
      </c>
      <c r="Z1733" s="313"/>
      <c r="AA1733" s="313" t="s">
        <v>1030</v>
      </c>
    </row>
    <row r="1734" spans="1:27" ht="15" customHeight="1">
      <c r="A1734" s="313" t="s">
        <v>254</v>
      </c>
      <c r="B1734" s="313" t="s">
        <v>332</v>
      </c>
      <c r="C1734" s="313" t="s">
        <v>7</v>
      </c>
      <c r="D1734" s="313" t="s">
        <v>449</v>
      </c>
      <c r="E1734" s="313" t="s">
        <v>13</v>
      </c>
      <c r="F1734" s="313" t="s">
        <v>11</v>
      </c>
      <c r="G1734" s="313"/>
      <c r="H1734" s="313"/>
      <c r="I1734" s="313"/>
      <c r="J1734" s="313"/>
      <c r="K1734" s="313"/>
      <c r="L1734" s="313"/>
      <c r="M1734" s="313"/>
      <c r="N1734" s="313"/>
      <c r="O1734" s="313"/>
      <c r="P1734" s="313"/>
      <c r="Q1734" s="313"/>
      <c r="R1734" s="313">
        <v>622</v>
      </c>
      <c r="S1734" s="313"/>
      <c r="T1734" s="313"/>
      <c r="U1734" s="313"/>
      <c r="V1734" s="313"/>
      <c r="W1734" s="313"/>
      <c r="X1734" s="313">
        <v>0</v>
      </c>
      <c r="Y1734" s="313">
        <v>500000000</v>
      </c>
      <c r="Z1734" s="313"/>
      <c r="AA1734" s="313" t="s">
        <v>1029</v>
      </c>
    </row>
    <row r="1735" spans="1:27" ht="15" customHeight="1">
      <c r="A1735" s="313" t="s">
        <v>254</v>
      </c>
      <c r="B1735" s="313" t="s">
        <v>315</v>
      </c>
      <c r="C1735" s="313" t="s">
        <v>7</v>
      </c>
      <c r="D1735" s="313" t="s">
        <v>449</v>
      </c>
      <c r="E1735" s="313" t="s">
        <v>13</v>
      </c>
      <c r="F1735" s="313" t="s">
        <v>11</v>
      </c>
      <c r="G1735" s="313"/>
      <c r="H1735" s="313"/>
      <c r="I1735" s="313"/>
      <c r="J1735" s="313"/>
      <c r="K1735" s="313"/>
      <c r="L1735" s="313"/>
      <c r="M1735" s="313"/>
      <c r="N1735" s="313"/>
      <c r="O1735" s="313"/>
      <c r="P1735" s="313"/>
      <c r="Q1735" s="313"/>
      <c r="R1735" s="313">
        <v>481</v>
      </c>
      <c r="S1735" s="313"/>
      <c r="T1735" s="313"/>
      <c r="U1735" s="313"/>
      <c r="V1735" s="313"/>
      <c r="W1735" s="313"/>
      <c r="X1735" s="313">
        <v>0</v>
      </c>
      <c r="Y1735" s="313">
        <v>500000000</v>
      </c>
      <c r="Z1735" s="313"/>
      <c r="AA1735" s="313" t="s">
        <v>1029</v>
      </c>
    </row>
    <row r="1736" spans="1:27" ht="15" customHeight="1">
      <c r="A1736" s="313" t="s">
        <v>254</v>
      </c>
      <c r="B1736" s="313" t="s">
        <v>314</v>
      </c>
      <c r="C1736" s="313" t="s">
        <v>7</v>
      </c>
      <c r="D1736" s="313" t="s">
        <v>449</v>
      </c>
      <c r="E1736" s="313" t="s">
        <v>13</v>
      </c>
      <c r="F1736" s="313" t="s">
        <v>11</v>
      </c>
      <c r="G1736" s="313"/>
      <c r="H1736" s="313"/>
      <c r="I1736" s="313"/>
      <c r="J1736" s="313"/>
      <c r="K1736" s="313"/>
      <c r="L1736" s="313"/>
      <c r="M1736" s="313"/>
      <c r="N1736" s="313"/>
      <c r="O1736" s="313"/>
      <c r="P1736" s="313"/>
      <c r="Q1736" s="313"/>
      <c r="R1736" s="313">
        <v>481</v>
      </c>
      <c r="S1736" s="313"/>
      <c r="T1736" s="313"/>
      <c r="U1736" s="313"/>
      <c r="V1736" s="313"/>
      <c r="W1736" s="313"/>
      <c r="X1736" s="313">
        <v>0</v>
      </c>
      <c r="Y1736" s="313">
        <v>500000000</v>
      </c>
      <c r="Z1736" s="313"/>
      <c r="AA1736" s="313" t="s">
        <v>1029</v>
      </c>
    </row>
    <row r="1737" spans="1:27" ht="15" customHeight="1">
      <c r="A1737" s="313" t="s">
        <v>254</v>
      </c>
      <c r="B1737" s="313" t="s">
        <v>317</v>
      </c>
      <c r="C1737" s="313" t="s">
        <v>7</v>
      </c>
      <c r="D1737" s="313" t="s">
        <v>449</v>
      </c>
      <c r="E1737" s="313" t="s">
        <v>13</v>
      </c>
      <c r="F1737" s="313" t="s">
        <v>11</v>
      </c>
      <c r="G1737" s="313"/>
      <c r="H1737" s="313"/>
      <c r="I1737" s="313"/>
      <c r="J1737" s="313"/>
      <c r="K1737" s="313"/>
      <c r="L1737" s="313"/>
      <c r="M1737" s="313"/>
      <c r="N1737" s="313"/>
      <c r="O1737" s="313"/>
      <c r="P1737" s="313"/>
      <c r="Q1737" s="313"/>
      <c r="R1737" s="313">
        <v>304</v>
      </c>
      <c r="S1737" s="313"/>
      <c r="T1737" s="313"/>
      <c r="U1737" s="313"/>
      <c r="V1737" s="313"/>
      <c r="W1737" s="313"/>
      <c r="X1737" s="313">
        <v>0</v>
      </c>
      <c r="Y1737" s="313">
        <v>500000000</v>
      </c>
      <c r="Z1737" s="313"/>
      <c r="AA1737" s="313" t="s">
        <v>1029</v>
      </c>
    </row>
    <row r="1738" spans="1:27" ht="15" customHeight="1">
      <c r="A1738" s="313" t="s">
        <v>254</v>
      </c>
      <c r="B1738" s="313" t="s">
        <v>318</v>
      </c>
      <c r="C1738" s="313" t="s">
        <v>7</v>
      </c>
      <c r="D1738" s="313" t="s">
        <v>449</v>
      </c>
      <c r="E1738" s="313" t="s">
        <v>13</v>
      </c>
      <c r="F1738" s="313" t="s">
        <v>11</v>
      </c>
      <c r="G1738" s="313"/>
      <c r="H1738" s="313"/>
      <c r="I1738" s="313"/>
      <c r="J1738" s="313"/>
      <c r="K1738" s="313"/>
      <c r="L1738" s="313"/>
      <c r="M1738" s="313"/>
      <c r="N1738" s="313"/>
      <c r="O1738" s="313"/>
      <c r="P1738" s="313"/>
      <c r="Q1738" s="313"/>
      <c r="R1738" s="313">
        <v>152</v>
      </c>
      <c r="S1738" s="313"/>
      <c r="T1738" s="313"/>
      <c r="U1738" s="313"/>
      <c r="V1738" s="313"/>
      <c r="W1738" s="313"/>
      <c r="X1738" s="313">
        <v>0</v>
      </c>
      <c r="Y1738" s="313">
        <v>500000000</v>
      </c>
      <c r="Z1738" s="313"/>
      <c r="AA1738" s="313" t="s">
        <v>1029</v>
      </c>
    </row>
    <row r="1739" spans="1:27" ht="15" customHeight="1">
      <c r="A1739" s="313" t="s">
        <v>254</v>
      </c>
      <c r="B1739" s="313" t="s">
        <v>313</v>
      </c>
      <c r="C1739" s="313" t="s">
        <v>7</v>
      </c>
      <c r="D1739" s="313" t="s">
        <v>449</v>
      </c>
      <c r="E1739" s="313" t="s">
        <v>13</v>
      </c>
      <c r="F1739" s="313" t="s">
        <v>11</v>
      </c>
      <c r="G1739" s="313"/>
      <c r="H1739" s="313"/>
      <c r="I1739" s="313"/>
      <c r="J1739" s="313"/>
      <c r="K1739" s="313"/>
      <c r="L1739" s="313"/>
      <c r="M1739" s="313"/>
      <c r="N1739" s="313"/>
      <c r="O1739" s="313"/>
      <c r="P1739" s="313"/>
      <c r="Q1739" s="313"/>
      <c r="R1739" s="313">
        <v>982</v>
      </c>
      <c r="S1739" s="313"/>
      <c r="T1739" s="313"/>
      <c r="U1739" s="313"/>
      <c r="V1739" s="313"/>
      <c r="W1739" s="313"/>
      <c r="X1739" s="313">
        <v>0</v>
      </c>
      <c r="Y1739" s="313">
        <v>500000000</v>
      </c>
      <c r="Z1739" s="313"/>
      <c r="AA1739" s="313" t="s">
        <v>1029</v>
      </c>
    </row>
    <row r="1740" spans="1:27" ht="15" customHeight="1">
      <c r="A1740" s="313" t="s">
        <v>254</v>
      </c>
      <c r="B1740" s="313" t="s">
        <v>316</v>
      </c>
      <c r="C1740" s="313" t="s">
        <v>7</v>
      </c>
      <c r="D1740" s="313" t="s">
        <v>449</v>
      </c>
      <c r="E1740" s="313" t="s">
        <v>13</v>
      </c>
      <c r="F1740" s="313" t="s">
        <v>11</v>
      </c>
      <c r="G1740" s="313"/>
      <c r="H1740" s="313"/>
      <c r="I1740" s="313"/>
      <c r="J1740" s="313"/>
      <c r="K1740" s="313"/>
      <c r="L1740" s="313"/>
      <c r="M1740" s="313"/>
      <c r="N1740" s="313"/>
      <c r="O1740" s="313"/>
      <c r="P1740" s="313"/>
      <c r="Q1740" s="313"/>
      <c r="R1740" s="313">
        <v>456</v>
      </c>
      <c r="S1740" s="313"/>
      <c r="T1740" s="313"/>
      <c r="U1740" s="313"/>
      <c r="V1740" s="313"/>
      <c r="W1740" s="313"/>
      <c r="X1740" s="313">
        <v>0</v>
      </c>
      <c r="Y1740" s="313">
        <v>500000000</v>
      </c>
      <c r="Z1740" s="313"/>
      <c r="AA1740" s="313" t="s">
        <v>1029</v>
      </c>
    </row>
    <row r="1741" spans="1:27" ht="15" customHeight="1">
      <c r="A1741" s="313" t="s">
        <v>254</v>
      </c>
      <c r="B1741" s="313" t="s">
        <v>312</v>
      </c>
      <c r="C1741" s="313" t="s">
        <v>7</v>
      </c>
      <c r="D1741" s="313" t="s">
        <v>449</v>
      </c>
      <c r="E1741" s="313" t="s">
        <v>13</v>
      </c>
      <c r="F1741" s="313" t="s">
        <v>11</v>
      </c>
      <c r="G1741" s="313"/>
      <c r="H1741" s="313"/>
      <c r="I1741" s="313"/>
      <c r="J1741" s="313"/>
      <c r="K1741" s="313"/>
      <c r="L1741" s="313"/>
      <c r="M1741" s="313"/>
      <c r="N1741" s="313"/>
      <c r="O1741" s="313"/>
      <c r="P1741" s="313"/>
      <c r="Q1741" s="313"/>
      <c r="R1741" s="313">
        <v>997</v>
      </c>
      <c r="S1741" s="313"/>
      <c r="T1741" s="313"/>
      <c r="U1741" s="313"/>
      <c r="V1741" s="313"/>
      <c r="W1741" s="313"/>
      <c r="X1741" s="313">
        <v>0</v>
      </c>
      <c r="Y1741" s="313">
        <v>500000000</v>
      </c>
      <c r="Z1741" s="313"/>
      <c r="AA1741" s="313" t="s">
        <v>1029</v>
      </c>
    </row>
    <row r="1742" spans="1:27" ht="15" customHeight="1">
      <c r="A1742" s="313" t="s">
        <v>254</v>
      </c>
      <c r="B1742" s="313" t="s">
        <v>319</v>
      </c>
      <c r="C1742" s="313" t="s">
        <v>7</v>
      </c>
      <c r="D1742" s="313" t="s">
        <v>449</v>
      </c>
      <c r="E1742" s="313" t="s">
        <v>13</v>
      </c>
      <c r="F1742" s="313" t="s">
        <v>11</v>
      </c>
      <c r="G1742" s="313"/>
      <c r="H1742" s="313"/>
      <c r="I1742" s="313"/>
      <c r="J1742" s="313"/>
      <c r="K1742" s="313"/>
      <c r="L1742" s="313"/>
      <c r="M1742" s="313"/>
      <c r="N1742" s="313"/>
      <c r="O1742" s="313"/>
      <c r="P1742" s="313"/>
      <c r="Q1742" s="313"/>
      <c r="R1742" s="313">
        <v>44.1</v>
      </c>
      <c r="S1742" s="313"/>
      <c r="T1742" s="313"/>
      <c r="U1742" s="313"/>
      <c r="V1742" s="313"/>
      <c r="W1742" s="313"/>
      <c r="X1742" s="313">
        <v>0</v>
      </c>
      <c r="Y1742" s="313">
        <v>500000000</v>
      </c>
      <c r="Z1742" s="313"/>
      <c r="AA1742" s="313" t="s">
        <v>1029</v>
      </c>
    </row>
    <row r="1743" spans="1:27" ht="15" customHeight="1">
      <c r="A1743" s="313" t="s">
        <v>254</v>
      </c>
      <c r="B1743" s="313" t="s">
        <v>323</v>
      </c>
      <c r="C1743" s="313" t="s">
        <v>7</v>
      </c>
      <c r="D1743" s="313" t="s">
        <v>449</v>
      </c>
      <c r="E1743" s="313" t="s">
        <v>13</v>
      </c>
      <c r="F1743" s="313" t="s">
        <v>11</v>
      </c>
      <c r="G1743" s="313"/>
      <c r="H1743" s="313"/>
      <c r="I1743" s="313"/>
      <c r="J1743" s="313"/>
      <c r="K1743" s="313"/>
      <c r="L1743" s="313"/>
      <c r="M1743" s="313"/>
      <c r="N1743" s="313"/>
      <c r="O1743" s="313"/>
      <c r="P1743" s="313"/>
      <c r="Q1743" s="313"/>
      <c r="R1743" s="313">
        <v>1.19</v>
      </c>
      <c r="S1743" s="313"/>
      <c r="T1743" s="313"/>
      <c r="U1743" s="313"/>
      <c r="V1743" s="313"/>
      <c r="W1743" s="313"/>
      <c r="X1743" s="313">
        <v>0</v>
      </c>
      <c r="Y1743" s="313">
        <v>500000000</v>
      </c>
      <c r="Z1743" s="313"/>
      <c r="AA1743" s="313" t="s">
        <v>1029</v>
      </c>
    </row>
    <row r="1744" spans="1:27" ht="15" customHeight="1">
      <c r="A1744" s="313" t="s">
        <v>254</v>
      </c>
      <c r="B1744" s="313" t="s">
        <v>324</v>
      </c>
      <c r="C1744" s="313" t="s">
        <v>7</v>
      </c>
      <c r="D1744" s="313" t="s">
        <v>449</v>
      </c>
      <c r="E1744" s="313" t="s">
        <v>13</v>
      </c>
      <c r="F1744" s="313" t="s">
        <v>11</v>
      </c>
      <c r="G1744" s="313"/>
      <c r="H1744" s="313"/>
      <c r="I1744" s="313"/>
      <c r="J1744" s="313"/>
      <c r="K1744" s="313"/>
      <c r="L1744" s="313"/>
      <c r="M1744" s="313"/>
      <c r="N1744" s="313"/>
      <c r="O1744" s="313"/>
      <c r="P1744" s="313"/>
      <c r="Q1744" s="313"/>
      <c r="R1744" s="313">
        <v>3.58</v>
      </c>
      <c r="S1744" s="313"/>
      <c r="T1744" s="313"/>
      <c r="U1744" s="313"/>
      <c r="V1744" s="313"/>
      <c r="W1744" s="313"/>
      <c r="X1744" s="313">
        <v>0</v>
      </c>
      <c r="Y1744" s="313">
        <v>500000000</v>
      </c>
      <c r="Z1744" s="313"/>
      <c r="AA1744" s="313" t="s">
        <v>1029</v>
      </c>
    </row>
    <row r="1745" spans="1:27" ht="15" customHeight="1">
      <c r="A1745" s="313" t="s">
        <v>254</v>
      </c>
      <c r="B1745" s="313" t="s">
        <v>325</v>
      </c>
      <c r="C1745" s="313" t="s">
        <v>7</v>
      </c>
      <c r="D1745" s="313" t="s">
        <v>449</v>
      </c>
      <c r="E1745" s="313" t="s">
        <v>13</v>
      </c>
      <c r="F1745" s="313" t="s">
        <v>11</v>
      </c>
      <c r="G1745" s="313"/>
      <c r="H1745" s="313"/>
      <c r="I1745" s="313"/>
      <c r="J1745" s="313"/>
      <c r="K1745" s="313"/>
      <c r="L1745" s="313"/>
      <c r="M1745" s="313"/>
      <c r="N1745" s="313"/>
      <c r="O1745" s="313"/>
      <c r="P1745" s="313"/>
      <c r="Q1745" s="313"/>
      <c r="R1745" s="313">
        <v>10.7</v>
      </c>
      <c r="S1745" s="313"/>
      <c r="T1745" s="313"/>
      <c r="U1745" s="313"/>
      <c r="V1745" s="313"/>
      <c r="W1745" s="313"/>
      <c r="X1745" s="313">
        <v>0</v>
      </c>
      <c r="Y1745" s="313">
        <v>500000000</v>
      </c>
      <c r="Z1745" s="313"/>
      <c r="AA1745" s="313" t="s">
        <v>1029</v>
      </c>
    </row>
    <row r="1746" spans="1:27" ht="15" customHeight="1">
      <c r="A1746" s="313" t="s">
        <v>254</v>
      </c>
      <c r="B1746" s="313" t="s">
        <v>322</v>
      </c>
      <c r="C1746" s="313" t="s">
        <v>7</v>
      </c>
      <c r="D1746" s="313" t="s">
        <v>449</v>
      </c>
      <c r="E1746" s="313" t="s">
        <v>13</v>
      </c>
      <c r="F1746" s="313" t="s">
        <v>11</v>
      </c>
      <c r="G1746" s="313"/>
      <c r="H1746" s="313"/>
      <c r="I1746" s="313"/>
      <c r="J1746" s="313"/>
      <c r="K1746" s="313"/>
      <c r="L1746" s="313"/>
      <c r="M1746" s="313"/>
      <c r="N1746" s="313"/>
      <c r="O1746" s="313"/>
      <c r="P1746" s="313"/>
      <c r="Q1746" s="313"/>
      <c r="R1746" s="313">
        <v>15.5</v>
      </c>
      <c r="S1746" s="313"/>
      <c r="T1746" s="313"/>
      <c r="U1746" s="313"/>
      <c r="V1746" s="313"/>
      <c r="W1746" s="313"/>
      <c r="X1746" s="313">
        <v>0</v>
      </c>
      <c r="Y1746" s="313">
        <v>500000000</v>
      </c>
      <c r="Z1746" s="313"/>
      <c r="AA1746" s="313" t="s">
        <v>1029</v>
      </c>
    </row>
    <row r="1747" spans="1:27" ht="15" customHeight="1">
      <c r="A1747" s="313" t="s">
        <v>254</v>
      </c>
      <c r="B1747" s="313" t="s">
        <v>321</v>
      </c>
      <c r="C1747" s="313" t="s">
        <v>7</v>
      </c>
      <c r="D1747" s="313" t="s">
        <v>449</v>
      </c>
      <c r="E1747" s="313" t="s">
        <v>13</v>
      </c>
      <c r="F1747" s="313" t="s">
        <v>11</v>
      </c>
      <c r="G1747" s="313"/>
      <c r="H1747" s="313"/>
      <c r="I1747" s="313"/>
      <c r="J1747" s="313"/>
      <c r="K1747" s="313"/>
      <c r="L1747" s="313"/>
      <c r="M1747" s="313"/>
      <c r="N1747" s="313"/>
      <c r="O1747" s="313"/>
      <c r="P1747" s="313"/>
      <c r="Q1747" s="313"/>
      <c r="R1747" s="313">
        <v>15.5</v>
      </c>
      <c r="S1747" s="313"/>
      <c r="T1747" s="313"/>
      <c r="U1747" s="313"/>
      <c r="V1747" s="313"/>
      <c r="W1747" s="313"/>
      <c r="X1747" s="313">
        <v>0</v>
      </c>
      <c r="Y1747" s="313">
        <v>500000000</v>
      </c>
      <c r="Z1747" s="313"/>
      <c r="AA1747" s="313" t="s">
        <v>1029</v>
      </c>
    </row>
    <row r="1748" spans="1:27" ht="15" customHeight="1">
      <c r="A1748" s="313" t="s">
        <v>256</v>
      </c>
      <c r="B1748" s="313" t="s">
        <v>332</v>
      </c>
      <c r="C1748" s="313" t="s">
        <v>7</v>
      </c>
      <c r="D1748" s="313" t="s">
        <v>449</v>
      </c>
      <c r="E1748" s="313" t="s">
        <v>13</v>
      </c>
      <c r="F1748" s="313" t="s">
        <v>11</v>
      </c>
      <c r="G1748" s="313" t="s">
        <v>449</v>
      </c>
      <c r="H1748" s="313" t="s">
        <v>461</v>
      </c>
      <c r="I1748" s="313" t="s">
        <v>232</v>
      </c>
      <c r="J1748" s="313"/>
      <c r="K1748" s="313" t="s">
        <v>339</v>
      </c>
      <c r="L1748" s="313" t="s">
        <v>462</v>
      </c>
      <c r="M1748" s="313" t="s">
        <v>41</v>
      </c>
      <c r="N1748" s="313"/>
      <c r="O1748" s="313" t="s">
        <v>341</v>
      </c>
      <c r="P1748" s="313" t="s">
        <v>342</v>
      </c>
      <c r="Q1748" s="313" t="s">
        <v>343</v>
      </c>
      <c r="R1748" s="313">
        <v>91.7</v>
      </c>
      <c r="S1748" s="313"/>
      <c r="T1748" s="313"/>
      <c r="U1748" s="313">
        <v>91.7</v>
      </c>
      <c r="V1748" s="313">
        <v>4.58</v>
      </c>
      <c r="W1748" s="313">
        <v>0.1</v>
      </c>
      <c r="X1748" s="313">
        <v>0</v>
      </c>
      <c r="Y1748" s="313">
        <v>500000000</v>
      </c>
      <c r="Z1748" s="313">
        <v>0</v>
      </c>
      <c r="AA1748" s="313" t="s">
        <v>1031</v>
      </c>
    </row>
    <row r="1749" spans="1:27" ht="15" customHeight="1">
      <c r="A1749" s="313" t="s">
        <v>256</v>
      </c>
      <c r="B1749" s="313" t="s">
        <v>319</v>
      </c>
      <c r="C1749" s="313" t="s">
        <v>7</v>
      </c>
      <c r="D1749" s="313" t="s">
        <v>449</v>
      </c>
      <c r="E1749" s="313" t="s">
        <v>13</v>
      </c>
      <c r="F1749" s="313" t="s">
        <v>11</v>
      </c>
      <c r="G1749" s="313" t="s">
        <v>591</v>
      </c>
      <c r="H1749" s="313" t="s">
        <v>772</v>
      </c>
      <c r="I1749" s="313" t="s">
        <v>251</v>
      </c>
      <c r="J1749" s="313" t="s">
        <v>773</v>
      </c>
      <c r="K1749" s="313" t="s">
        <v>702</v>
      </c>
      <c r="L1749" s="313" t="s">
        <v>703</v>
      </c>
      <c r="M1749" s="313" t="s">
        <v>48</v>
      </c>
      <c r="N1749" s="313"/>
      <c r="O1749" s="313" t="s">
        <v>364</v>
      </c>
      <c r="P1749" s="313" t="s">
        <v>699</v>
      </c>
      <c r="Q1749" s="313" t="s">
        <v>343</v>
      </c>
      <c r="R1749" s="313">
        <v>44.1</v>
      </c>
      <c r="S1749" s="313"/>
      <c r="T1749" s="313"/>
      <c r="U1749" s="313"/>
      <c r="V1749" s="313"/>
      <c r="W1749" s="313"/>
      <c r="X1749" s="313">
        <v>0</v>
      </c>
      <c r="Y1749" s="313">
        <v>500000000</v>
      </c>
      <c r="Z1749" s="313"/>
      <c r="AA1749" s="313" t="s">
        <v>1029</v>
      </c>
    </row>
    <row r="1750" spans="1:27" ht="15" customHeight="1">
      <c r="A1750" s="313" t="s">
        <v>256</v>
      </c>
      <c r="B1750" s="313" t="s">
        <v>323</v>
      </c>
      <c r="C1750" s="313" t="s">
        <v>7</v>
      </c>
      <c r="D1750" s="313" t="s">
        <v>449</v>
      </c>
      <c r="E1750" s="313" t="s">
        <v>13</v>
      </c>
      <c r="F1750" s="313" t="s">
        <v>11</v>
      </c>
      <c r="G1750" s="313" t="s">
        <v>591</v>
      </c>
      <c r="H1750" s="313" t="s">
        <v>774</v>
      </c>
      <c r="I1750" s="313" t="s">
        <v>251</v>
      </c>
      <c r="J1750" s="313" t="s">
        <v>773</v>
      </c>
      <c r="K1750" s="313" t="s">
        <v>702</v>
      </c>
      <c r="L1750" s="313" t="s">
        <v>705</v>
      </c>
      <c r="M1750" s="313" t="s">
        <v>48</v>
      </c>
      <c r="N1750" s="313"/>
      <c r="O1750" s="313" t="s">
        <v>364</v>
      </c>
      <c r="P1750" s="313" t="s">
        <v>699</v>
      </c>
      <c r="Q1750" s="313" t="s">
        <v>343</v>
      </c>
      <c r="R1750" s="313">
        <v>1.19</v>
      </c>
      <c r="S1750" s="313"/>
      <c r="T1750" s="313"/>
      <c r="U1750" s="313"/>
      <c r="V1750" s="313"/>
      <c r="W1750" s="313"/>
      <c r="X1750" s="313">
        <v>0</v>
      </c>
      <c r="Y1750" s="313">
        <v>500000000</v>
      </c>
      <c r="Z1750" s="313"/>
      <c r="AA1750" s="313" t="s">
        <v>1029</v>
      </c>
    </row>
    <row r="1751" spans="1:27" ht="15" customHeight="1">
      <c r="A1751" s="313" t="s">
        <v>256</v>
      </c>
      <c r="B1751" s="313" t="s">
        <v>324</v>
      </c>
      <c r="C1751" s="313" t="s">
        <v>7</v>
      </c>
      <c r="D1751" s="313" t="s">
        <v>449</v>
      </c>
      <c r="E1751" s="313" t="s">
        <v>13</v>
      </c>
      <c r="F1751" s="313" t="s">
        <v>11</v>
      </c>
      <c r="G1751" s="313" t="s">
        <v>591</v>
      </c>
      <c r="H1751" s="313" t="s">
        <v>775</v>
      </c>
      <c r="I1751" s="313" t="s">
        <v>251</v>
      </c>
      <c r="J1751" s="313" t="s">
        <v>773</v>
      </c>
      <c r="K1751" s="313" t="s">
        <v>702</v>
      </c>
      <c r="L1751" s="313" t="s">
        <v>707</v>
      </c>
      <c r="M1751" s="313" t="s">
        <v>48</v>
      </c>
      <c r="N1751" s="313"/>
      <c r="O1751" s="313" t="s">
        <v>364</v>
      </c>
      <c r="P1751" s="313" t="s">
        <v>699</v>
      </c>
      <c r="Q1751" s="313" t="s">
        <v>343</v>
      </c>
      <c r="R1751" s="313">
        <v>3.58</v>
      </c>
      <c r="S1751" s="313"/>
      <c r="T1751" s="313"/>
      <c r="U1751" s="313"/>
      <c r="V1751" s="313"/>
      <c r="W1751" s="313"/>
      <c r="X1751" s="313">
        <v>0</v>
      </c>
      <c r="Y1751" s="313">
        <v>500000000</v>
      </c>
      <c r="Z1751" s="313"/>
      <c r="AA1751" s="313" t="s">
        <v>1029</v>
      </c>
    </row>
    <row r="1752" spans="1:27" ht="15" customHeight="1">
      <c r="A1752" s="313" t="s">
        <v>256</v>
      </c>
      <c r="B1752" s="313" t="s">
        <v>325</v>
      </c>
      <c r="C1752" s="313" t="s">
        <v>7</v>
      </c>
      <c r="D1752" s="313" t="s">
        <v>449</v>
      </c>
      <c r="E1752" s="313" t="s">
        <v>13</v>
      </c>
      <c r="F1752" s="313" t="s">
        <v>11</v>
      </c>
      <c r="G1752" s="313" t="s">
        <v>591</v>
      </c>
      <c r="H1752" s="313" t="s">
        <v>776</v>
      </c>
      <c r="I1752" s="313" t="s">
        <v>251</v>
      </c>
      <c r="J1752" s="313" t="s">
        <v>773</v>
      </c>
      <c r="K1752" s="313" t="s">
        <v>702</v>
      </c>
      <c r="L1752" s="313" t="s">
        <v>777</v>
      </c>
      <c r="M1752" s="313" t="s">
        <v>48</v>
      </c>
      <c r="N1752" s="313"/>
      <c r="O1752" s="313" t="s">
        <v>364</v>
      </c>
      <c r="P1752" s="313" t="s">
        <v>699</v>
      </c>
      <c r="Q1752" s="313" t="s">
        <v>343</v>
      </c>
      <c r="R1752" s="313">
        <v>10.7</v>
      </c>
      <c r="S1752" s="313"/>
      <c r="T1752" s="313"/>
      <c r="U1752" s="313"/>
      <c r="V1752" s="313"/>
      <c r="W1752" s="313"/>
      <c r="X1752" s="313">
        <v>0</v>
      </c>
      <c r="Y1752" s="313">
        <v>500000000</v>
      </c>
      <c r="Z1752" s="313"/>
      <c r="AA1752" s="313" t="s">
        <v>1029</v>
      </c>
    </row>
    <row r="1753" spans="1:27" ht="15" customHeight="1">
      <c r="A1753" s="313" t="s">
        <v>256</v>
      </c>
      <c r="B1753" s="313" t="s">
        <v>313</v>
      </c>
      <c r="C1753" s="313" t="s">
        <v>7</v>
      </c>
      <c r="D1753" s="313" t="s">
        <v>449</v>
      </c>
      <c r="E1753" s="313" t="s">
        <v>13</v>
      </c>
      <c r="F1753" s="313" t="s">
        <v>11</v>
      </c>
      <c r="G1753" s="313"/>
      <c r="H1753" s="313"/>
      <c r="I1753" s="313"/>
      <c r="J1753" s="313"/>
      <c r="K1753" s="313"/>
      <c r="L1753" s="313"/>
      <c r="M1753" s="313"/>
      <c r="N1753" s="313"/>
      <c r="O1753" s="313"/>
      <c r="P1753" s="313"/>
      <c r="Q1753" s="313"/>
      <c r="R1753" s="313">
        <v>44.1</v>
      </c>
      <c r="S1753" s="313"/>
      <c r="T1753" s="313"/>
      <c r="U1753" s="313"/>
      <c r="V1753" s="313"/>
      <c r="W1753" s="313"/>
      <c r="X1753" s="313">
        <v>0</v>
      </c>
      <c r="Y1753" s="313">
        <v>500000000</v>
      </c>
      <c r="Z1753" s="313"/>
      <c r="AA1753" s="313" t="s">
        <v>1029</v>
      </c>
    </row>
    <row r="1754" spans="1:27" ht="15" customHeight="1">
      <c r="A1754" s="313" t="s">
        <v>256</v>
      </c>
      <c r="B1754" s="313" t="s">
        <v>312</v>
      </c>
      <c r="C1754" s="313" t="s">
        <v>7</v>
      </c>
      <c r="D1754" s="313" t="s">
        <v>449</v>
      </c>
      <c r="E1754" s="313" t="s">
        <v>13</v>
      </c>
      <c r="F1754" s="313" t="s">
        <v>11</v>
      </c>
      <c r="G1754" s="313"/>
      <c r="H1754" s="313"/>
      <c r="I1754" s="313"/>
      <c r="J1754" s="313"/>
      <c r="K1754" s="313"/>
      <c r="L1754" s="313"/>
      <c r="M1754" s="313"/>
      <c r="N1754" s="313"/>
      <c r="O1754" s="313"/>
      <c r="P1754" s="313"/>
      <c r="Q1754" s="313"/>
      <c r="R1754" s="313">
        <v>59.7</v>
      </c>
      <c r="S1754" s="313"/>
      <c r="T1754" s="313"/>
      <c r="U1754" s="313"/>
      <c r="V1754" s="313"/>
      <c r="W1754" s="313"/>
      <c r="X1754" s="313">
        <v>0</v>
      </c>
      <c r="Y1754" s="313">
        <v>500000000</v>
      </c>
      <c r="Z1754" s="313"/>
      <c r="AA1754" s="313" t="s">
        <v>1029</v>
      </c>
    </row>
    <row r="1755" spans="1:27" ht="15" customHeight="1">
      <c r="A1755" s="313" t="s">
        <v>256</v>
      </c>
      <c r="B1755" s="313" t="s">
        <v>322</v>
      </c>
      <c r="C1755" s="313" t="s">
        <v>7</v>
      </c>
      <c r="D1755" s="313" t="s">
        <v>449</v>
      </c>
      <c r="E1755" s="313" t="s">
        <v>13</v>
      </c>
      <c r="F1755" s="313" t="s">
        <v>11</v>
      </c>
      <c r="G1755" s="313"/>
      <c r="H1755" s="313"/>
      <c r="I1755" s="313"/>
      <c r="J1755" s="313"/>
      <c r="K1755" s="313"/>
      <c r="L1755" s="313"/>
      <c r="M1755" s="313"/>
      <c r="N1755" s="313"/>
      <c r="O1755" s="313"/>
      <c r="P1755" s="313"/>
      <c r="Q1755" s="313"/>
      <c r="R1755" s="313">
        <v>15.5</v>
      </c>
      <c r="S1755" s="313"/>
      <c r="T1755" s="313"/>
      <c r="U1755" s="313"/>
      <c r="V1755" s="313"/>
      <c r="W1755" s="313"/>
      <c r="X1755" s="313">
        <v>0</v>
      </c>
      <c r="Y1755" s="313">
        <v>500000000</v>
      </c>
      <c r="Z1755" s="313"/>
      <c r="AA1755" s="313" t="s">
        <v>1029</v>
      </c>
    </row>
    <row r="1756" spans="1:27" ht="15" customHeight="1">
      <c r="A1756" s="313" t="s">
        <v>256</v>
      </c>
      <c r="B1756" s="313" t="s">
        <v>321</v>
      </c>
      <c r="C1756" s="313" t="s">
        <v>7</v>
      </c>
      <c r="D1756" s="313" t="s">
        <v>449</v>
      </c>
      <c r="E1756" s="313" t="s">
        <v>13</v>
      </c>
      <c r="F1756" s="313" t="s">
        <v>11</v>
      </c>
      <c r="G1756" s="313" t="s">
        <v>591</v>
      </c>
      <c r="H1756" s="313" t="s">
        <v>1012</v>
      </c>
      <c r="I1756" s="313" t="s">
        <v>251</v>
      </c>
      <c r="J1756" s="313" t="s">
        <v>773</v>
      </c>
      <c r="K1756" s="313" t="s">
        <v>702</v>
      </c>
      <c r="L1756" s="313" t="s">
        <v>1013</v>
      </c>
      <c r="M1756" s="313" t="s">
        <v>48</v>
      </c>
      <c r="N1756" s="313"/>
      <c r="O1756" s="313" t="s">
        <v>364</v>
      </c>
      <c r="P1756" s="313" t="s">
        <v>699</v>
      </c>
      <c r="Q1756" s="313" t="s">
        <v>343</v>
      </c>
      <c r="R1756" s="313">
        <v>15.5</v>
      </c>
      <c r="S1756" s="313"/>
      <c r="T1756" s="313"/>
      <c r="U1756" s="313"/>
      <c r="V1756" s="313"/>
      <c r="W1756" s="313"/>
      <c r="X1756" s="313">
        <v>0</v>
      </c>
      <c r="Y1756" s="313">
        <v>500000000</v>
      </c>
      <c r="Z1756" s="313"/>
      <c r="AA1756" s="313" t="s">
        <v>1029</v>
      </c>
    </row>
    <row r="1757" spans="1:27" ht="15" customHeight="1">
      <c r="A1757" s="313" t="s">
        <v>258</v>
      </c>
      <c r="B1757" s="313" t="s">
        <v>332</v>
      </c>
      <c r="C1757" s="313" t="s">
        <v>7</v>
      </c>
      <c r="D1757" s="313" t="s">
        <v>449</v>
      </c>
      <c r="E1757" s="313" t="s">
        <v>13</v>
      </c>
      <c r="F1757" s="313" t="s">
        <v>11</v>
      </c>
      <c r="G1757" s="313"/>
      <c r="H1757" s="313"/>
      <c r="I1757" s="313"/>
      <c r="J1757" s="313"/>
      <c r="K1757" s="313"/>
      <c r="L1757" s="313"/>
      <c r="M1757" s="313"/>
      <c r="N1757" s="313"/>
      <c r="O1757" s="313"/>
      <c r="P1757" s="313"/>
      <c r="Q1757" s="313"/>
      <c r="R1757" s="313">
        <v>530</v>
      </c>
      <c r="S1757" s="313"/>
      <c r="T1757" s="313"/>
      <c r="U1757" s="313"/>
      <c r="V1757" s="313"/>
      <c r="W1757" s="313"/>
      <c r="X1757" s="313">
        <v>0</v>
      </c>
      <c r="Y1757" s="313">
        <v>500000000</v>
      </c>
      <c r="Z1757" s="313"/>
      <c r="AA1757" s="313" t="s">
        <v>1029</v>
      </c>
    </row>
    <row r="1758" spans="1:27" ht="15" customHeight="1">
      <c r="A1758" s="313" t="s">
        <v>258</v>
      </c>
      <c r="B1758" s="313" t="s">
        <v>315</v>
      </c>
      <c r="C1758" s="313" t="s">
        <v>7</v>
      </c>
      <c r="D1758" s="313" t="s">
        <v>449</v>
      </c>
      <c r="E1758" s="313" t="s">
        <v>13</v>
      </c>
      <c r="F1758" s="313" t="s">
        <v>11</v>
      </c>
      <c r="G1758" s="313"/>
      <c r="H1758" s="313"/>
      <c r="I1758" s="313"/>
      <c r="J1758" s="313"/>
      <c r="K1758" s="313"/>
      <c r="L1758" s="313"/>
      <c r="M1758" s="313"/>
      <c r="N1758" s="313"/>
      <c r="O1758" s="313"/>
      <c r="P1758" s="313"/>
      <c r="Q1758" s="313"/>
      <c r="R1758" s="313">
        <v>481</v>
      </c>
      <c r="S1758" s="313"/>
      <c r="T1758" s="313"/>
      <c r="U1758" s="313"/>
      <c r="V1758" s="313"/>
      <c r="W1758" s="313"/>
      <c r="X1758" s="313">
        <v>0</v>
      </c>
      <c r="Y1758" s="313">
        <v>500000000</v>
      </c>
      <c r="Z1758" s="313"/>
      <c r="AA1758" s="313" t="s">
        <v>1029</v>
      </c>
    </row>
    <row r="1759" spans="1:27" ht="15" customHeight="1">
      <c r="A1759" s="313" t="s">
        <v>258</v>
      </c>
      <c r="B1759" s="313" t="s">
        <v>314</v>
      </c>
      <c r="C1759" s="313" t="s">
        <v>7</v>
      </c>
      <c r="D1759" s="313" t="s">
        <v>449</v>
      </c>
      <c r="E1759" s="313" t="s">
        <v>13</v>
      </c>
      <c r="F1759" s="313" t="s">
        <v>11</v>
      </c>
      <c r="G1759" s="313"/>
      <c r="H1759" s="313"/>
      <c r="I1759" s="313"/>
      <c r="J1759" s="313"/>
      <c r="K1759" s="313"/>
      <c r="L1759" s="313"/>
      <c r="M1759" s="313"/>
      <c r="N1759" s="313"/>
      <c r="O1759" s="313"/>
      <c r="P1759" s="313"/>
      <c r="Q1759" s="313"/>
      <c r="R1759" s="313">
        <v>481</v>
      </c>
      <c r="S1759" s="313"/>
      <c r="T1759" s="313"/>
      <c r="U1759" s="313"/>
      <c r="V1759" s="313"/>
      <c r="W1759" s="313"/>
      <c r="X1759" s="313">
        <v>0</v>
      </c>
      <c r="Y1759" s="313">
        <v>500000000</v>
      </c>
      <c r="Z1759" s="313"/>
      <c r="AA1759" s="313" t="s">
        <v>1029</v>
      </c>
    </row>
    <row r="1760" spans="1:27" ht="15" customHeight="1">
      <c r="A1760" s="313" t="s">
        <v>258</v>
      </c>
      <c r="B1760" s="313" t="s">
        <v>317</v>
      </c>
      <c r="C1760" s="313" t="s">
        <v>7</v>
      </c>
      <c r="D1760" s="313" t="s">
        <v>449</v>
      </c>
      <c r="E1760" s="313" t="s">
        <v>13</v>
      </c>
      <c r="F1760" s="313" t="s">
        <v>11</v>
      </c>
      <c r="G1760" s="313"/>
      <c r="H1760" s="313"/>
      <c r="I1760" s="313"/>
      <c r="J1760" s="313"/>
      <c r="K1760" s="313"/>
      <c r="L1760" s="313"/>
      <c r="M1760" s="313"/>
      <c r="N1760" s="313"/>
      <c r="O1760" s="313"/>
      <c r="P1760" s="313"/>
      <c r="Q1760" s="313"/>
      <c r="R1760" s="313">
        <v>304</v>
      </c>
      <c r="S1760" s="313"/>
      <c r="T1760" s="313"/>
      <c r="U1760" s="313"/>
      <c r="V1760" s="313"/>
      <c r="W1760" s="313"/>
      <c r="X1760" s="313">
        <v>0</v>
      </c>
      <c r="Y1760" s="313">
        <v>500000000</v>
      </c>
      <c r="Z1760" s="313"/>
      <c r="AA1760" s="313" t="s">
        <v>1029</v>
      </c>
    </row>
    <row r="1761" spans="1:27" ht="15" customHeight="1">
      <c r="A1761" s="313" t="s">
        <v>258</v>
      </c>
      <c r="B1761" s="313" t="s">
        <v>318</v>
      </c>
      <c r="C1761" s="313" t="s">
        <v>7</v>
      </c>
      <c r="D1761" s="313" t="s">
        <v>449</v>
      </c>
      <c r="E1761" s="313" t="s">
        <v>13</v>
      </c>
      <c r="F1761" s="313" t="s">
        <v>11</v>
      </c>
      <c r="G1761" s="313"/>
      <c r="H1761" s="313"/>
      <c r="I1761" s="313"/>
      <c r="J1761" s="313"/>
      <c r="K1761" s="313"/>
      <c r="L1761" s="313"/>
      <c r="M1761" s="313"/>
      <c r="N1761" s="313"/>
      <c r="O1761" s="313"/>
      <c r="P1761" s="313"/>
      <c r="Q1761" s="313"/>
      <c r="R1761" s="313">
        <v>152</v>
      </c>
      <c r="S1761" s="313"/>
      <c r="T1761" s="313"/>
      <c r="U1761" s="313"/>
      <c r="V1761" s="313"/>
      <c r="W1761" s="313"/>
      <c r="X1761" s="313">
        <v>0</v>
      </c>
      <c r="Y1761" s="313">
        <v>500000000</v>
      </c>
      <c r="Z1761" s="313"/>
      <c r="AA1761" s="313" t="s">
        <v>1029</v>
      </c>
    </row>
    <row r="1762" spans="1:27" ht="15" customHeight="1">
      <c r="A1762" s="313" t="s">
        <v>258</v>
      </c>
      <c r="B1762" s="313" t="s">
        <v>313</v>
      </c>
      <c r="C1762" s="313" t="s">
        <v>7</v>
      </c>
      <c r="D1762" s="313" t="s">
        <v>449</v>
      </c>
      <c r="E1762" s="313" t="s">
        <v>13</v>
      </c>
      <c r="F1762" s="313" t="s">
        <v>11</v>
      </c>
      <c r="G1762" s="313"/>
      <c r="H1762" s="313"/>
      <c r="I1762" s="313"/>
      <c r="J1762" s="313"/>
      <c r="K1762" s="313"/>
      <c r="L1762" s="313"/>
      <c r="M1762" s="313"/>
      <c r="N1762" s="313"/>
      <c r="O1762" s="313"/>
      <c r="P1762" s="313"/>
      <c r="Q1762" s="313"/>
      <c r="R1762" s="313">
        <v>938</v>
      </c>
      <c r="S1762" s="313"/>
      <c r="T1762" s="313"/>
      <c r="U1762" s="313"/>
      <c r="V1762" s="313"/>
      <c r="W1762" s="313"/>
      <c r="X1762" s="313">
        <v>0</v>
      </c>
      <c r="Y1762" s="313">
        <v>500000000</v>
      </c>
      <c r="Z1762" s="313"/>
      <c r="AA1762" s="313" t="s">
        <v>1029</v>
      </c>
    </row>
    <row r="1763" spans="1:27" ht="15" customHeight="1">
      <c r="A1763" s="313" t="s">
        <v>258</v>
      </c>
      <c r="B1763" s="313" t="s">
        <v>316</v>
      </c>
      <c r="C1763" s="313" t="s">
        <v>7</v>
      </c>
      <c r="D1763" s="313" t="s">
        <v>449</v>
      </c>
      <c r="E1763" s="313" t="s">
        <v>13</v>
      </c>
      <c r="F1763" s="313" t="s">
        <v>11</v>
      </c>
      <c r="G1763" s="313"/>
      <c r="H1763" s="313"/>
      <c r="I1763" s="313"/>
      <c r="J1763" s="313"/>
      <c r="K1763" s="313"/>
      <c r="L1763" s="313"/>
      <c r="M1763" s="313"/>
      <c r="N1763" s="313"/>
      <c r="O1763" s="313"/>
      <c r="P1763" s="313"/>
      <c r="Q1763" s="313"/>
      <c r="R1763" s="313">
        <v>456</v>
      </c>
      <c r="S1763" s="313"/>
      <c r="T1763" s="313"/>
      <c r="U1763" s="313"/>
      <c r="V1763" s="313"/>
      <c r="W1763" s="313"/>
      <c r="X1763" s="313">
        <v>0</v>
      </c>
      <c r="Y1763" s="313">
        <v>500000000</v>
      </c>
      <c r="Z1763" s="313"/>
      <c r="AA1763" s="313" t="s">
        <v>1029</v>
      </c>
    </row>
    <row r="1764" spans="1:27" ht="15" customHeight="1">
      <c r="A1764" s="313" t="s">
        <v>258</v>
      </c>
      <c r="B1764" s="313" t="s">
        <v>312</v>
      </c>
      <c r="C1764" s="313" t="s">
        <v>7</v>
      </c>
      <c r="D1764" s="313" t="s">
        <v>449</v>
      </c>
      <c r="E1764" s="313" t="s">
        <v>13</v>
      </c>
      <c r="F1764" s="313" t="s">
        <v>11</v>
      </c>
      <c r="G1764" s="313"/>
      <c r="H1764" s="313"/>
      <c r="I1764" s="313"/>
      <c r="J1764" s="313"/>
      <c r="K1764" s="313"/>
      <c r="L1764" s="313"/>
      <c r="M1764" s="313"/>
      <c r="N1764" s="313"/>
      <c r="O1764" s="313"/>
      <c r="P1764" s="313"/>
      <c r="Q1764" s="313"/>
      <c r="R1764" s="313">
        <v>938</v>
      </c>
      <c r="S1764" s="313"/>
      <c r="T1764" s="313"/>
      <c r="U1764" s="313"/>
      <c r="V1764" s="313"/>
      <c r="W1764" s="313"/>
      <c r="X1764" s="313">
        <v>0</v>
      </c>
      <c r="Y1764" s="313">
        <v>500000000</v>
      </c>
      <c r="Z1764" s="313"/>
      <c r="AA1764" s="313" t="s">
        <v>1029</v>
      </c>
    </row>
    <row r="1765" spans="1:27" ht="15" customHeight="1">
      <c r="A1765" s="313" t="s">
        <v>259</v>
      </c>
      <c r="B1765" s="313" t="s">
        <v>332</v>
      </c>
      <c r="C1765" s="313" t="s">
        <v>7</v>
      </c>
      <c r="D1765" s="313" t="s">
        <v>449</v>
      </c>
      <c r="E1765" s="313" t="s">
        <v>13</v>
      </c>
      <c r="F1765" s="313" t="s">
        <v>11</v>
      </c>
      <c r="G1765" s="313" t="s">
        <v>449</v>
      </c>
      <c r="H1765" s="313" t="s">
        <v>463</v>
      </c>
      <c r="I1765" s="313" t="s">
        <v>251</v>
      </c>
      <c r="J1765" s="313"/>
      <c r="K1765" s="313" t="s">
        <v>339</v>
      </c>
      <c r="L1765" s="313" t="s">
        <v>370</v>
      </c>
      <c r="M1765" s="313" t="s">
        <v>48</v>
      </c>
      <c r="N1765" s="313"/>
      <c r="O1765" s="313" t="s">
        <v>341</v>
      </c>
      <c r="P1765" s="313" t="s">
        <v>342</v>
      </c>
      <c r="Q1765" s="313" t="s">
        <v>343</v>
      </c>
      <c r="R1765" s="313">
        <v>493</v>
      </c>
      <c r="S1765" s="313"/>
      <c r="T1765" s="313"/>
      <c r="U1765" s="313">
        <v>492.9</v>
      </c>
      <c r="V1765" s="313">
        <v>24.64</v>
      </c>
      <c r="W1765" s="313">
        <v>0.1</v>
      </c>
      <c r="X1765" s="313">
        <v>0</v>
      </c>
      <c r="Y1765" s="313">
        <v>500000000</v>
      </c>
      <c r="Z1765" s="313">
        <v>0</v>
      </c>
      <c r="AA1765" s="313" t="s">
        <v>1031</v>
      </c>
    </row>
    <row r="1766" spans="1:27" ht="15" customHeight="1">
      <c r="A1766" s="313" t="s">
        <v>259</v>
      </c>
      <c r="B1766" s="313" t="s">
        <v>314</v>
      </c>
      <c r="C1766" s="313" t="s">
        <v>7</v>
      </c>
      <c r="D1766" s="313" t="s">
        <v>449</v>
      </c>
      <c r="E1766" s="313" t="s">
        <v>13</v>
      </c>
      <c r="F1766" s="313" t="s">
        <v>11</v>
      </c>
      <c r="G1766" s="313" t="s">
        <v>449</v>
      </c>
      <c r="H1766" s="313" t="s">
        <v>748</v>
      </c>
      <c r="I1766" s="313" t="s">
        <v>251</v>
      </c>
      <c r="J1766" s="313" t="s">
        <v>709</v>
      </c>
      <c r="K1766" s="313" t="s">
        <v>702</v>
      </c>
      <c r="L1766" s="313" t="s">
        <v>749</v>
      </c>
      <c r="M1766" s="313" t="s">
        <v>48</v>
      </c>
      <c r="N1766" s="313"/>
      <c r="O1766" s="313" t="s">
        <v>364</v>
      </c>
      <c r="P1766" s="313" t="s">
        <v>699</v>
      </c>
      <c r="Q1766" s="313" t="s">
        <v>343</v>
      </c>
      <c r="R1766" s="313">
        <v>314</v>
      </c>
      <c r="S1766" s="313"/>
      <c r="T1766" s="313"/>
      <c r="U1766" s="313"/>
      <c r="V1766" s="313"/>
      <c r="W1766" s="313"/>
      <c r="X1766" s="313">
        <v>0</v>
      </c>
      <c r="Y1766" s="313">
        <v>500000000</v>
      </c>
      <c r="Z1766" s="313"/>
      <c r="AA1766" s="313" t="s">
        <v>1029</v>
      </c>
    </row>
    <row r="1767" spans="1:27" ht="15" customHeight="1">
      <c r="A1767" s="313" t="s">
        <v>259</v>
      </c>
      <c r="B1767" s="313" t="s">
        <v>317</v>
      </c>
      <c r="C1767" s="313" t="s">
        <v>7</v>
      </c>
      <c r="D1767" s="313" t="s">
        <v>449</v>
      </c>
      <c r="E1767" s="313" t="s">
        <v>13</v>
      </c>
      <c r="F1767" s="313" t="s">
        <v>11</v>
      </c>
      <c r="G1767" s="313" t="s">
        <v>449</v>
      </c>
      <c r="H1767" s="313" t="s">
        <v>750</v>
      </c>
      <c r="I1767" s="313" t="s">
        <v>251</v>
      </c>
      <c r="J1767" s="313" t="s">
        <v>709</v>
      </c>
      <c r="K1767" s="313" t="s">
        <v>702</v>
      </c>
      <c r="L1767" s="313" t="s">
        <v>751</v>
      </c>
      <c r="M1767" s="313" t="s">
        <v>48</v>
      </c>
      <c r="N1767" s="313"/>
      <c r="O1767" s="313" t="s">
        <v>364</v>
      </c>
      <c r="P1767" s="313" t="s">
        <v>699</v>
      </c>
      <c r="Q1767" s="313" t="s">
        <v>343</v>
      </c>
      <c r="R1767" s="313">
        <v>272</v>
      </c>
      <c r="S1767" s="313"/>
      <c r="T1767" s="313"/>
      <c r="U1767" s="313"/>
      <c r="V1767" s="313"/>
      <c r="W1767" s="313"/>
      <c r="X1767" s="313">
        <v>0</v>
      </c>
      <c r="Y1767" s="313">
        <v>500000000</v>
      </c>
      <c r="Z1767" s="313"/>
      <c r="AA1767" s="313" t="s">
        <v>1029</v>
      </c>
    </row>
    <row r="1768" spans="1:27" ht="15" customHeight="1">
      <c r="A1768" s="313" t="s">
        <v>259</v>
      </c>
      <c r="B1768" s="313" t="s">
        <v>318</v>
      </c>
      <c r="C1768" s="313" t="s">
        <v>7</v>
      </c>
      <c r="D1768" s="313" t="s">
        <v>449</v>
      </c>
      <c r="E1768" s="313" t="s">
        <v>13</v>
      </c>
      <c r="F1768" s="313" t="s">
        <v>11</v>
      </c>
      <c r="G1768" s="313" t="s">
        <v>449</v>
      </c>
      <c r="H1768" s="313" t="s">
        <v>752</v>
      </c>
      <c r="I1768" s="313" t="s">
        <v>251</v>
      </c>
      <c r="J1768" s="313" t="s">
        <v>709</v>
      </c>
      <c r="K1768" s="313" t="s">
        <v>702</v>
      </c>
      <c r="L1768" s="313" t="s">
        <v>753</v>
      </c>
      <c r="M1768" s="313" t="s">
        <v>48</v>
      </c>
      <c r="N1768" s="313"/>
      <c r="O1768" s="313" t="s">
        <v>364</v>
      </c>
      <c r="P1768" s="313" t="s">
        <v>699</v>
      </c>
      <c r="Q1768" s="313" t="s">
        <v>343</v>
      </c>
      <c r="R1768" s="313">
        <v>72.599999999999994</v>
      </c>
      <c r="S1768" s="313"/>
      <c r="T1768" s="313"/>
      <c r="U1768" s="313"/>
      <c r="V1768" s="313"/>
      <c r="W1768" s="313"/>
      <c r="X1768" s="313">
        <v>0</v>
      </c>
      <c r="Y1768" s="313">
        <v>500000000</v>
      </c>
      <c r="Z1768" s="313"/>
      <c r="AA1768" s="313" t="s">
        <v>1029</v>
      </c>
    </row>
    <row r="1769" spans="1:27" ht="15" customHeight="1">
      <c r="A1769" s="313" t="s">
        <v>259</v>
      </c>
      <c r="B1769" s="313" t="s">
        <v>313</v>
      </c>
      <c r="C1769" s="313" t="s">
        <v>7</v>
      </c>
      <c r="D1769" s="313" t="s">
        <v>449</v>
      </c>
      <c r="E1769" s="313" t="s">
        <v>13</v>
      </c>
      <c r="F1769" s="313" t="s">
        <v>11</v>
      </c>
      <c r="G1769" s="313"/>
      <c r="H1769" s="313"/>
      <c r="I1769" s="313"/>
      <c r="J1769" s="313"/>
      <c r="K1769" s="313"/>
      <c r="L1769" s="313"/>
      <c r="M1769" s="313"/>
      <c r="N1769" s="313"/>
      <c r="O1769" s="313"/>
      <c r="P1769" s="313"/>
      <c r="Q1769" s="313"/>
      <c r="R1769" s="313">
        <v>659</v>
      </c>
      <c r="S1769" s="313"/>
      <c r="T1769" s="313"/>
      <c r="U1769" s="313"/>
      <c r="V1769" s="313"/>
      <c r="W1769" s="313"/>
      <c r="X1769" s="313">
        <v>0</v>
      </c>
      <c r="Y1769" s="313">
        <v>500000000</v>
      </c>
      <c r="Z1769" s="313"/>
      <c r="AA1769" s="313" t="s">
        <v>1029</v>
      </c>
    </row>
    <row r="1770" spans="1:27" ht="15" customHeight="1">
      <c r="A1770" s="313" t="s">
        <v>259</v>
      </c>
      <c r="B1770" s="313" t="s">
        <v>316</v>
      </c>
      <c r="C1770" s="313" t="s">
        <v>7</v>
      </c>
      <c r="D1770" s="313" t="s">
        <v>449</v>
      </c>
      <c r="E1770" s="313" t="s">
        <v>13</v>
      </c>
      <c r="F1770" s="313" t="s">
        <v>11</v>
      </c>
      <c r="G1770" s="313" t="s">
        <v>449</v>
      </c>
      <c r="H1770" s="313" t="s">
        <v>750</v>
      </c>
      <c r="I1770" s="313" t="s">
        <v>251</v>
      </c>
      <c r="J1770" s="313" t="s">
        <v>709</v>
      </c>
      <c r="K1770" s="313" t="s">
        <v>702</v>
      </c>
      <c r="L1770" s="313" t="s">
        <v>751</v>
      </c>
      <c r="M1770" s="313" t="s">
        <v>48</v>
      </c>
      <c r="N1770" s="313"/>
      <c r="O1770" s="313" t="s">
        <v>364</v>
      </c>
      <c r="P1770" s="313" t="s">
        <v>699</v>
      </c>
      <c r="Q1770" s="313" t="s">
        <v>343</v>
      </c>
      <c r="R1770" s="313">
        <v>345</v>
      </c>
      <c r="S1770" s="313"/>
      <c r="T1770" s="313"/>
      <c r="U1770" s="313"/>
      <c r="V1770" s="313"/>
      <c r="W1770" s="313"/>
      <c r="X1770" s="313">
        <v>0</v>
      </c>
      <c r="Y1770" s="313">
        <v>500000000</v>
      </c>
      <c r="Z1770" s="313"/>
      <c r="AA1770" s="313" t="s">
        <v>1029</v>
      </c>
    </row>
    <row r="1771" spans="1:27" ht="15" customHeight="1">
      <c r="A1771" s="313" t="s">
        <v>259</v>
      </c>
      <c r="B1771" s="313" t="s">
        <v>312</v>
      </c>
      <c r="C1771" s="313" t="s">
        <v>7</v>
      </c>
      <c r="D1771" s="313" t="s">
        <v>449</v>
      </c>
      <c r="E1771" s="313" t="s">
        <v>13</v>
      </c>
      <c r="F1771" s="313" t="s">
        <v>11</v>
      </c>
      <c r="G1771" s="313"/>
      <c r="H1771" s="313"/>
      <c r="I1771" s="313"/>
      <c r="J1771" s="313"/>
      <c r="K1771" s="313"/>
      <c r="L1771" s="313"/>
      <c r="M1771" s="313"/>
      <c r="N1771" s="313"/>
      <c r="O1771" s="313"/>
      <c r="P1771" s="313"/>
      <c r="Q1771" s="313"/>
      <c r="R1771" s="313">
        <v>659</v>
      </c>
      <c r="S1771" s="313"/>
      <c r="T1771" s="313"/>
      <c r="U1771" s="313"/>
      <c r="V1771" s="313"/>
      <c r="W1771" s="313"/>
      <c r="X1771" s="313">
        <v>0</v>
      </c>
      <c r="Y1771" s="313">
        <v>500000000</v>
      </c>
      <c r="Z1771" s="313"/>
      <c r="AA1771" s="313" t="s">
        <v>1029</v>
      </c>
    </row>
    <row r="1772" spans="1:27" ht="15" customHeight="1">
      <c r="A1772" s="313" t="s">
        <v>259</v>
      </c>
      <c r="B1772" s="313" t="s">
        <v>315</v>
      </c>
      <c r="C1772" s="313" t="s">
        <v>7</v>
      </c>
      <c r="D1772" s="313" t="s">
        <v>449</v>
      </c>
      <c r="E1772" s="313" t="s">
        <v>13</v>
      </c>
      <c r="F1772" s="313" t="s">
        <v>11</v>
      </c>
      <c r="G1772" s="313"/>
      <c r="H1772" s="313"/>
      <c r="I1772" s="313"/>
      <c r="J1772" s="313"/>
      <c r="K1772" s="313"/>
      <c r="L1772" s="313"/>
      <c r="M1772" s="313"/>
      <c r="N1772" s="313"/>
      <c r="O1772" s="313"/>
      <c r="P1772" s="313"/>
      <c r="Q1772" s="313"/>
      <c r="R1772" s="313">
        <v>314</v>
      </c>
      <c r="S1772" s="313"/>
      <c r="T1772" s="313"/>
      <c r="U1772" s="313"/>
      <c r="V1772" s="313"/>
      <c r="W1772" s="313"/>
      <c r="X1772" s="313">
        <v>0</v>
      </c>
      <c r="Y1772" s="313">
        <v>500000000</v>
      </c>
      <c r="Z1772" s="313"/>
      <c r="AA1772" s="313" t="s">
        <v>1029</v>
      </c>
    </row>
    <row r="1773" spans="1:27" ht="15" customHeight="1">
      <c r="A1773" s="313" t="s">
        <v>260</v>
      </c>
      <c r="B1773" s="313" t="s">
        <v>332</v>
      </c>
      <c r="C1773" s="313" t="s">
        <v>7</v>
      </c>
      <c r="D1773" s="313" t="s">
        <v>449</v>
      </c>
      <c r="E1773" s="313" t="s">
        <v>13</v>
      </c>
      <c r="F1773" s="313" t="s">
        <v>11</v>
      </c>
      <c r="G1773" s="313"/>
      <c r="H1773" s="313"/>
      <c r="I1773" s="313"/>
      <c r="J1773" s="313"/>
      <c r="K1773" s="313"/>
      <c r="L1773" s="313"/>
      <c r="M1773" s="313"/>
      <c r="N1773" s="313"/>
      <c r="O1773" s="313"/>
      <c r="P1773" s="313"/>
      <c r="Q1773" s="313"/>
      <c r="R1773" s="313">
        <v>224</v>
      </c>
      <c r="S1773" s="313">
        <v>0</v>
      </c>
      <c r="T1773" s="313">
        <v>493</v>
      </c>
      <c r="U1773" s="313"/>
      <c r="V1773" s="313"/>
      <c r="W1773" s="313"/>
      <c r="X1773" s="313">
        <v>0</v>
      </c>
      <c r="Y1773" s="313">
        <v>500000000</v>
      </c>
      <c r="Z1773" s="313"/>
      <c r="AA1773" s="313" t="s">
        <v>1030</v>
      </c>
    </row>
    <row r="1774" spans="1:27" ht="15" customHeight="1">
      <c r="A1774" s="313" t="s">
        <v>260</v>
      </c>
      <c r="B1774" s="313" t="s">
        <v>314</v>
      </c>
      <c r="C1774" s="313" t="s">
        <v>7</v>
      </c>
      <c r="D1774" s="313" t="s">
        <v>449</v>
      </c>
      <c r="E1774" s="313" t="s">
        <v>13</v>
      </c>
      <c r="F1774" s="313" t="s">
        <v>11</v>
      </c>
      <c r="G1774" s="313"/>
      <c r="H1774" s="313"/>
      <c r="I1774" s="313"/>
      <c r="J1774" s="313"/>
      <c r="K1774" s="313"/>
      <c r="L1774" s="313"/>
      <c r="M1774" s="313"/>
      <c r="N1774" s="313"/>
      <c r="O1774" s="313"/>
      <c r="P1774" s="313"/>
      <c r="Q1774" s="313"/>
      <c r="R1774" s="313">
        <v>143</v>
      </c>
      <c r="S1774" s="313">
        <v>0</v>
      </c>
      <c r="T1774" s="313">
        <v>314</v>
      </c>
      <c r="U1774" s="313"/>
      <c r="V1774" s="313"/>
      <c r="W1774" s="313"/>
      <c r="X1774" s="313">
        <v>0</v>
      </c>
      <c r="Y1774" s="313">
        <v>500000000</v>
      </c>
      <c r="Z1774" s="313"/>
      <c r="AA1774" s="313" t="s">
        <v>1030</v>
      </c>
    </row>
    <row r="1775" spans="1:27" ht="15" customHeight="1">
      <c r="A1775" s="313" t="s">
        <v>260</v>
      </c>
      <c r="B1775" s="313" t="s">
        <v>317</v>
      </c>
      <c r="C1775" s="313" t="s">
        <v>7</v>
      </c>
      <c r="D1775" s="313" t="s">
        <v>449</v>
      </c>
      <c r="E1775" s="313" t="s">
        <v>13</v>
      </c>
      <c r="F1775" s="313" t="s">
        <v>11</v>
      </c>
      <c r="G1775" s="313"/>
      <c r="H1775" s="313"/>
      <c r="I1775" s="313"/>
      <c r="J1775" s="313"/>
      <c r="K1775" s="313"/>
      <c r="L1775" s="313"/>
      <c r="M1775" s="313"/>
      <c r="N1775" s="313"/>
      <c r="O1775" s="313"/>
      <c r="P1775" s="313"/>
      <c r="Q1775" s="313"/>
      <c r="R1775" s="313">
        <v>124</v>
      </c>
      <c r="S1775" s="313">
        <v>0</v>
      </c>
      <c r="T1775" s="313">
        <v>272</v>
      </c>
      <c r="U1775" s="313"/>
      <c r="V1775" s="313"/>
      <c r="W1775" s="313"/>
      <c r="X1775" s="313">
        <v>0</v>
      </c>
      <c r="Y1775" s="313">
        <v>500000000</v>
      </c>
      <c r="Z1775" s="313"/>
      <c r="AA1775" s="313" t="s">
        <v>1030</v>
      </c>
    </row>
    <row r="1776" spans="1:27" ht="15" customHeight="1">
      <c r="A1776" s="313" t="s">
        <v>260</v>
      </c>
      <c r="B1776" s="313" t="s">
        <v>318</v>
      </c>
      <c r="C1776" s="313" t="s">
        <v>7</v>
      </c>
      <c r="D1776" s="313" t="s">
        <v>449</v>
      </c>
      <c r="E1776" s="313" t="s">
        <v>13</v>
      </c>
      <c r="F1776" s="313" t="s">
        <v>11</v>
      </c>
      <c r="G1776" s="313"/>
      <c r="H1776" s="313"/>
      <c r="I1776" s="313"/>
      <c r="J1776" s="313"/>
      <c r="K1776" s="313"/>
      <c r="L1776" s="313"/>
      <c r="M1776" s="313"/>
      <c r="N1776" s="313"/>
      <c r="O1776" s="313"/>
      <c r="P1776" s="313"/>
      <c r="Q1776" s="313"/>
      <c r="R1776" s="313">
        <v>33</v>
      </c>
      <c r="S1776" s="313">
        <v>0</v>
      </c>
      <c r="T1776" s="313">
        <v>72.599999999999994</v>
      </c>
      <c r="U1776" s="313"/>
      <c r="V1776" s="313"/>
      <c r="W1776" s="313"/>
      <c r="X1776" s="313">
        <v>0</v>
      </c>
      <c r="Y1776" s="313">
        <v>500000000</v>
      </c>
      <c r="Z1776" s="313"/>
      <c r="AA1776" s="313" t="s">
        <v>1030</v>
      </c>
    </row>
    <row r="1777" spans="1:27" ht="15" customHeight="1">
      <c r="A1777" s="313" t="s">
        <v>260</v>
      </c>
      <c r="B1777" s="313" t="s">
        <v>313</v>
      </c>
      <c r="C1777" s="313" t="s">
        <v>7</v>
      </c>
      <c r="D1777" s="313" t="s">
        <v>449</v>
      </c>
      <c r="E1777" s="313" t="s">
        <v>13</v>
      </c>
      <c r="F1777" s="313" t="s">
        <v>11</v>
      </c>
      <c r="G1777" s="313"/>
      <c r="H1777" s="313"/>
      <c r="I1777" s="313"/>
      <c r="J1777" s="313"/>
      <c r="K1777" s="313"/>
      <c r="L1777" s="313"/>
      <c r="M1777" s="313"/>
      <c r="N1777" s="313"/>
      <c r="O1777" s="313"/>
      <c r="P1777" s="313"/>
      <c r="Q1777" s="313"/>
      <c r="R1777" s="313">
        <v>300</v>
      </c>
      <c r="S1777" s="313">
        <v>0</v>
      </c>
      <c r="T1777" s="313">
        <v>345</v>
      </c>
      <c r="U1777" s="313"/>
      <c r="V1777" s="313"/>
      <c r="W1777" s="313"/>
      <c r="X1777" s="313">
        <v>0</v>
      </c>
      <c r="Y1777" s="313">
        <v>500000000</v>
      </c>
      <c r="Z1777" s="313"/>
      <c r="AA1777" s="313" t="s">
        <v>1030</v>
      </c>
    </row>
    <row r="1778" spans="1:27" ht="15" customHeight="1">
      <c r="A1778" s="313" t="s">
        <v>260</v>
      </c>
      <c r="B1778" s="313" t="s">
        <v>316</v>
      </c>
      <c r="C1778" s="313" t="s">
        <v>7</v>
      </c>
      <c r="D1778" s="313" t="s">
        <v>449</v>
      </c>
      <c r="E1778" s="313" t="s">
        <v>13</v>
      </c>
      <c r="F1778" s="313" t="s">
        <v>11</v>
      </c>
      <c r="G1778" s="313"/>
      <c r="H1778" s="313"/>
      <c r="I1778" s="313"/>
      <c r="J1778" s="313"/>
      <c r="K1778" s="313"/>
      <c r="L1778" s="313"/>
      <c r="M1778" s="313"/>
      <c r="N1778" s="313"/>
      <c r="O1778" s="313"/>
      <c r="P1778" s="313"/>
      <c r="Q1778" s="313"/>
      <c r="R1778" s="313">
        <v>157</v>
      </c>
      <c r="S1778" s="313">
        <v>0</v>
      </c>
      <c r="T1778" s="313">
        <v>272</v>
      </c>
      <c r="U1778" s="313"/>
      <c r="V1778" s="313"/>
      <c r="W1778" s="313"/>
      <c r="X1778" s="313">
        <v>0</v>
      </c>
      <c r="Y1778" s="313">
        <v>500000000</v>
      </c>
      <c r="Z1778" s="313"/>
      <c r="AA1778" s="313" t="s">
        <v>1030</v>
      </c>
    </row>
    <row r="1779" spans="1:27" ht="15" customHeight="1">
      <c r="A1779" s="313" t="s">
        <v>260</v>
      </c>
      <c r="B1779" s="313" t="s">
        <v>312</v>
      </c>
      <c r="C1779" s="313" t="s">
        <v>7</v>
      </c>
      <c r="D1779" s="313" t="s">
        <v>449</v>
      </c>
      <c r="E1779" s="313" t="s">
        <v>13</v>
      </c>
      <c r="F1779" s="313" t="s">
        <v>11</v>
      </c>
      <c r="G1779" s="313"/>
      <c r="H1779" s="313"/>
      <c r="I1779" s="313"/>
      <c r="J1779" s="313"/>
      <c r="K1779" s="313"/>
      <c r="L1779" s="313"/>
      <c r="M1779" s="313"/>
      <c r="N1779" s="313"/>
      <c r="O1779" s="313"/>
      <c r="P1779" s="313"/>
      <c r="Q1779" s="313"/>
      <c r="R1779" s="313">
        <v>300</v>
      </c>
      <c r="S1779" s="313">
        <v>0</v>
      </c>
      <c r="T1779" s="313">
        <v>345</v>
      </c>
      <c r="U1779" s="313"/>
      <c r="V1779" s="313"/>
      <c r="W1779" s="313"/>
      <c r="X1779" s="313">
        <v>0</v>
      </c>
      <c r="Y1779" s="313">
        <v>500000000</v>
      </c>
      <c r="Z1779" s="313"/>
      <c r="AA1779" s="313" t="s">
        <v>1030</v>
      </c>
    </row>
    <row r="1780" spans="1:27" ht="15" customHeight="1">
      <c r="A1780" s="313" t="s">
        <v>260</v>
      </c>
      <c r="B1780" s="313" t="s">
        <v>315</v>
      </c>
      <c r="C1780" s="313" t="s">
        <v>7</v>
      </c>
      <c r="D1780" s="313" t="s">
        <v>449</v>
      </c>
      <c r="E1780" s="313" t="s">
        <v>13</v>
      </c>
      <c r="F1780" s="313" t="s">
        <v>11</v>
      </c>
      <c r="G1780" s="313"/>
      <c r="H1780" s="313"/>
      <c r="I1780" s="313"/>
      <c r="J1780" s="313"/>
      <c r="K1780" s="313"/>
      <c r="L1780" s="313"/>
      <c r="M1780" s="313"/>
      <c r="N1780" s="313"/>
      <c r="O1780" s="313"/>
      <c r="P1780" s="313"/>
      <c r="Q1780" s="313"/>
      <c r="R1780" s="313">
        <v>143</v>
      </c>
      <c r="S1780" s="313">
        <v>0</v>
      </c>
      <c r="T1780" s="313">
        <v>314</v>
      </c>
      <c r="U1780" s="313"/>
      <c r="V1780" s="313"/>
      <c r="W1780" s="313"/>
      <c r="X1780" s="313">
        <v>0</v>
      </c>
      <c r="Y1780" s="313">
        <v>500000000</v>
      </c>
      <c r="Z1780" s="313"/>
      <c r="AA1780" s="313" t="s">
        <v>1030</v>
      </c>
    </row>
    <row r="1781" spans="1:27" ht="15" customHeight="1">
      <c r="A1781" s="313" t="s">
        <v>261</v>
      </c>
      <c r="B1781" s="313" t="s">
        <v>332</v>
      </c>
      <c r="C1781" s="313" t="s">
        <v>7</v>
      </c>
      <c r="D1781" s="313" t="s">
        <v>449</v>
      </c>
      <c r="E1781" s="313" t="s">
        <v>13</v>
      </c>
      <c r="F1781" s="313" t="s">
        <v>11</v>
      </c>
      <c r="G1781" s="313"/>
      <c r="H1781" s="313"/>
      <c r="I1781" s="313"/>
      <c r="J1781" s="313"/>
      <c r="K1781" s="313"/>
      <c r="L1781" s="313"/>
      <c r="M1781" s="313"/>
      <c r="N1781" s="313"/>
      <c r="O1781" s="313"/>
      <c r="P1781" s="313"/>
      <c r="Q1781" s="313"/>
      <c r="R1781" s="313">
        <v>224</v>
      </c>
      <c r="S1781" s="313">
        <v>0</v>
      </c>
      <c r="T1781" s="313">
        <v>493</v>
      </c>
      <c r="U1781" s="313"/>
      <c r="V1781" s="313"/>
      <c r="W1781" s="313"/>
      <c r="X1781" s="313">
        <v>0</v>
      </c>
      <c r="Y1781" s="313">
        <v>500000000</v>
      </c>
      <c r="Z1781" s="313"/>
      <c r="AA1781" s="313" t="s">
        <v>1030</v>
      </c>
    </row>
    <row r="1782" spans="1:27" ht="15" customHeight="1">
      <c r="A1782" s="313" t="s">
        <v>261</v>
      </c>
      <c r="B1782" s="313" t="s">
        <v>314</v>
      </c>
      <c r="C1782" s="313" t="s">
        <v>7</v>
      </c>
      <c r="D1782" s="313" t="s">
        <v>449</v>
      </c>
      <c r="E1782" s="313" t="s">
        <v>13</v>
      </c>
      <c r="F1782" s="313" t="s">
        <v>11</v>
      </c>
      <c r="G1782" s="313"/>
      <c r="H1782" s="313"/>
      <c r="I1782" s="313"/>
      <c r="J1782" s="313"/>
      <c r="K1782" s="313"/>
      <c r="L1782" s="313"/>
      <c r="M1782" s="313"/>
      <c r="N1782" s="313"/>
      <c r="O1782" s="313"/>
      <c r="P1782" s="313"/>
      <c r="Q1782" s="313"/>
      <c r="R1782" s="313">
        <v>143</v>
      </c>
      <c r="S1782" s="313">
        <v>0</v>
      </c>
      <c r="T1782" s="313">
        <v>314</v>
      </c>
      <c r="U1782" s="313"/>
      <c r="V1782" s="313"/>
      <c r="W1782" s="313"/>
      <c r="X1782" s="313">
        <v>0</v>
      </c>
      <c r="Y1782" s="313">
        <v>500000000</v>
      </c>
      <c r="Z1782" s="313"/>
      <c r="AA1782" s="313" t="s">
        <v>1030</v>
      </c>
    </row>
    <row r="1783" spans="1:27" ht="15" customHeight="1">
      <c r="A1783" s="313" t="s">
        <v>261</v>
      </c>
      <c r="B1783" s="313" t="s">
        <v>317</v>
      </c>
      <c r="C1783" s="313" t="s">
        <v>7</v>
      </c>
      <c r="D1783" s="313" t="s">
        <v>449</v>
      </c>
      <c r="E1783" s="313" t="s">
        <v>13</v>
      </c>
      <c r="F1783" s="313" t="s">
        <v>11</v>
      </c>
      <c r="G1783" s="313"/>
      <c r="H1783" s="313"/>
      <c r="I1783" s="313"/>
      <c r="J1783" s="313"/>
      <c r="K1783" s="313"/>
      <c r="L1783" s="313"/>
      <c r="M1783" s="313"/>
      <c r="N1783" s="313"/>
      <c r="O1783" s="313"/>
      <c r="P1783" s="313"/>
      <c r="Q1783" s="313"/>
      <c r="R1783" s="313">
        <v>124</v>
      </c>
      <c r="S1783" s="313">
        <v>0</v>
      </c>
      <c r="T1783" s="313">
        <v>272</v>
      </c>
      <c r="U1783" s="313"/>
      <c r="V1783" s="313"/>
      <c r="W1783" s="313"/>
      <c r="X1783" s="313">
        <v>0</v>
      </c>
      <c r="Y1783" s="313">
        <v>500000000</v>
      </c>
      <c r="Z1783" s="313"/>
      <c r="AA1783" s="313" t="s">
        <v>1030</v>
      </c>
    </row>
    <row r="1784" spans="1:27" ht="15" customHeight="1">
      <c r="A1784" s="313" t="s">
        <v>261</v>
      </c>
      <c r="B1784" s="313" t="s">
        <v>318</v>
      </c>
      <c r="C1784" s="313" t="s">
        <v>7</v>
      </c>
      <c r="D1784" s="313" t="s">
        <v>449</v>
      </c>
      <c r="E1784" s="313" t="s">
        <v>13</v>
      </c>
      <c r="F1784" s="313" t="s">
        <v>11</v>
      </c>
      <c r="G1784" s="313"/>
      <c r="H1784" s="313"/>
      <c r="I1784" s="313"/>
      <c r="J1784" s="313"/>
      <c r="K1784" s="313"/>
      <c r="L1784" s="313"/>
      <c r="M1784" s="313"/>
      <c r="N1784" s="313"/>
      <c r="O1784" s="313"/>
      <c r="P1784" s="313"/>
      <c r="Q1784" s="313"/>
      <c r="R1784" s="313">
        <v>33</v>
      </c>
      <c r="S1784" s="313">
        <v>0</v>
      </c>
      <c r="T1784" s="313">
        <v>72.599999999999994</v>
      </c>
      <c r="U1784" s="313"/>
      <c r="V1784" s="313"/>
      <c r="W1784" s="313"/>
      <c r="X1784" s="313">
        <v>0</v>
      </c>
      <c r="Y1784" s="313">
        <v>500000000</v>
      </c>
      <c r="Z1784" s="313"/>
      <c r="AA1784" s="313" t="s">
        <v>1030</v>
      </c>
    </row>
    <row r="1785" spans="1:27" ht="15" customHeight="1">
      <c r="A1785" s="313" t="s">
        <v>261</v>
      </c>
      <c r="B1785" s="313" t="s">
        <v>313</v>
      </c>
      <c r="C1785" s="313" t="s">
        <v>7</v>
      </c>
      <c r="D1785" s="313" t="s">
        <v>449</v>
      </c>
      <c r="E1785" s="313" t="s">
        <v>13</v>
      </c>
      <c r="F1785" s="313" t="s">
        <v>11</v>
      </c>
      <c r="G1785" s="313"/>
      <c r="H1785" s="313"/>
      <c r="I1785" s="313"/>
      <c r="J1785" s="313"/>
      <c r="K1785" s="313"/>
      <c r="L1785" s="313"/>
      <c r="M1785" s="313"/>
      <c r="N1785" s="313"/>
      <c r="O1785" s="313"/>
      <c r="P1785" s="313"/>
      <c r="Q1785" s="313"/>
      <c r="R1785" s="313">
        <v>300</v>
      </c>
      <c r="S1785" s="313">
        <v>0</v>
      </c>
      <c r="T1785" s="313">
        <v>345</v>
      </c>
      <c r="U1785" s="313"/>
      <c r="V1785" s="313"/>
      <c r="W1785" s="313"/>
      <c r="X1785" s="313">
        <v>0</v>
      </c>
      <c r="Y1785" s="313">
        <v>500000000</v>
      </c>
      <c r="Z1785" s="313"/>
      <c r="AA1785" s="313" t="s">
        <v>1030</v>
      </c>
    </row>
    <row r="1786" spans="1:27" ht="15" customHeight="1">
      <c r="A1786" s="313" t="s">
        <v>261</v>
      </c>
      <c r="B1786" s="313" t="s">
        <v>316</v>
      </c>
      <c r="C1786" s="313" t="s">
        <v>7</v>
      </c>
      <c r="D1786" s="313" t="s">
        <v>449</v>
      </c>
      <c r="E1786" s="313" t="s">
        <v>13</v>
      </c>
      <c r="F1786" s="313" t="s">
        <v>11</v>
      </c>
      <c r="G1786" s="313"/>
      <c r="H1786" s="313"/>
      <c r="I1786" s="313"/>
      <c r="J1786" s="313"/>
      <c r="K1786" s="313"/>
      <c r="L1786" s="313"/>
      <c r="M1786" s="313"/>
      <c r="N1786" s="313"/>
      <c r="O1786" s="313"/>
      <c r="P1786" s="313"/>
      <c r="Q1786" s="313"/>
      <c r="R1786" s="313">
        <v>157</v>
      </c>
      <c r="S1786" s="313">
        <v>0</v>
      </c>
      <c r="T1786" s="313">
        <v>272</v>
      </c>
      <c r="U1786" s="313"/>
      <c r="V1786" s="313"/>
      <c r="W1786" s="313"/>
      <c r="X1786" s="313">
        <v>0</v>
      </c>
      <c r="Y1786" s="313">
        <v>500000000</v>
      </c>
      <c r="Z1786" s="313"/>
      <c r="AA1786" s="313" t="s">
        <v>1030</v>
      </c>
    </row>
    <row r="1787" spans="1:27" ht="15" customHeight="1">
      <c r="A1787" s="313" t="s">
        <v>261</v>
      </c>
      <c r="B1787" s="313" t="s">
        <v>312</v>
      </c>
      <c r="C1787" s="313" t="s">
        <v>7</v>
      </c>
      <c r="D1787" s="313" t="s">
        <v>449</v>
      </c>
      <c r="E1787" s="313" t="s">
        <v>13</v>
      </c>
      <c r="F1787" s="313" t="s">
        <v>11</v>
      </c>
      <c r="G1787" s="313"/>
      <c r="H1787" s="313"/>
      <c r="I1787" s="313"/>
      <c r="J1787" s="313"/>
      <c r="K1787" s="313"/>
      <c r="L1787" s="313"/>
      <c r="M1787" s="313"/>
      <c r="N1787" s="313"/>
      <c r="O1787" s="313"/>
      <c r="P1787" s="313"/>
      <c r="Q1787" s="313"/>
      <c r="R1787" s="313">
        <v>300</v>
      </c>
      <c r="S1787" s="313">
        <v>0</v>
      </c>
      <c r="T1787" s="313">
        <v>345</v>
      </c>
      <c r="U1787" s="313"/>
      <c r="V1787" s="313"/>
      <c r="W1787" s="313"/>
      <c r="X1787" s="313">
        <v>0</v>
      </c>
      <c r="Y1787" s="313">
        <v>500000000</v>
      </c>
      <c r="Z1787" s="313"/>
      <c r="AA1787" s="313" t="s">
        <v>1030</v>
      </c>
    </row>
    <row r="1788" spans="1:27" ht="15" customHeight="1">
      <c r="A1788" s="313" t="s">
        <v>261</v>
      </c>
      <c r="B1788" s="313" t="s">
        <v>315</v>
      </c>
      <c r="C1788" s="313" t="s">
        <v>7</v>
      </c>
      <c r="D1788" s="313" t="s">
        <v>449</v>
      </c>
      <c r="E1788" s="313" t="s">
        <v>13</v>
      </c>
      <c r="F1788" s="313" t="s">
        <v>11</v>
      </c>
      <c r="G1788" s="313"/>
      <c r="H1788" s="313"/>
      <c r="I1788" s="313"/>
      <c r="J1788" s="313"/>
      <c r="K1788" s="313"/>
      <c r="L1788" s="313"/>
      <c r="M1788" s="313"/>
      <c r="N1788" s="313"/>
      <c r="O1788" s="313"/>
      <c r="P1788" s="313"/>
      <c r="Q1788" s="313"/>
      <c r="R1788" s="313">
        <v>143</v>
      </c>
      <c r="S1788" s="313">
        <v>0</v>
      </c>
      <c r="T1788" s="313">
        <v>314</v>
      </c>
      <c r="U1788" s="313"/>
      <c r="V1788" s="313"/>
      <c r="W1788" s="313"/>
      <c r="X1788" s="313">
        <v>0</v>
      </c>
      <c r="Y1788" s="313">
        <v>500000000</v>
      </c>
      <c r="Z1788" s="313"/>
      <c r="AA1788" s="313" t="s">
        <v>1030</v>
      </c>
    </row>
    <row r="1789" spans="1:27" ht="15" customHeight="1">
      <c r="A1789" s="313" t="s">
        <v>263</v>
      </c>
      <c r="B1789" s="313" t="s">
        <v>332</v>
      </c>
      <c r="C1789" s="313" t="s">
        <v>7</v>
      </c>
      <c r="D1789" s="313" t="s">
        <v>449</v>
      </c>
      <c r="E1789" s="313" t="s">
        <v>13</v>
      </c>
      <c r="F1789" s="313" t="s">
        <v>11</v>
      </c>
      <c r="G1789" s="313"/>
      <c r="H1789" s="313"/>
      <c r="I1789" s="313"/>
      <c r="J1789" s="313"/>
      <c r="K1789" s="313"/>
      <c r="L1789" s="313"/>
      <c r="M1789" s="313"/>
      <c r="N1789" s="313"/>
      <c r="O1789" s="313"/>
      <c r="P1789" s="313"/>
      <c r="Q1789" s="313"/>
      <c r="R1789" s="313">
        <v>224</v>
      </c>
      <c r="S1789" s="313">
        <v>0</v>
      </c>
      <c r="T1789" s="313">
        <v>493</v>
      </c>
      <c r="U1789" s="313"/>
      <c r="V1789" s="313"/>
      <c r="W1789" s="313"/>
      <c r="X1789" s="313">
        <v>0</v>
      </c>
      <c r="Y1789" s="313">
        <v>500000000</v>
      </c>
      <c r="Z1789" s="313"/>
      <c r="AA1789" s="313" t="s">
        <v>1030</v>
      </c>
    </row>
    <row r="1790" spans="1:27" ht="15" customHeight="1">
      <c r="A1790" s="313" t="s">
        <v>263</v>
      </c>
      <c r="B1790" s="313" t="s">
        <v>314</v>
      </c>
      <c r="C1790" s="313" t="s">
        <v>7</v>
      </c>
      <c r="D1790" s="313" t="s">
        <v>449</v>
      </c>
      <c r="E1790" s="313" t="s">
        <v>13</v>
      </c>
      <c r="F1790" s="313" t="s">
        <v>11</v>
      </c>
      <c r="G1790" s="313"/>
      <c r="H1790" s="313"/>
      <c r="I1790" s="313"/>
      <c r="J1790" s="313"/>
      <c r="K1790" s="313"/>
      <c r="L1790" s="313"/>
      <c r="M1790" s="313"/>
      <c r="N1790" s="313"/>
      <c r="O1790" s="313"/>
      <c r="P1790" s="313"/>
      <c r="Q1790" s="313"/>
      <c r="R1790" s="313">
        <v>143</v>
      </c>
      <c r="S1790" s="313">
        <v>0</v>
      </c>
      <c r="T1790" s="313">
        <v>314</v>
      </c>
      <c r="U1790" s="313"/>
      <c r="V1790" s="313"/>
      <c r="W1790" s="313"/>
      <c r="X1790" s="313">
        <v>0</v>
      </c>
      <c r="Y1790" s="313">
        <v>500000000</v>
      </c>
      <c r="Z1790" s="313"/>
      <c r="AA1790" s="313" t="s">
        <v>1030</v>
      </c>
    </row>
    <row r="1791" spans="1:27" ht="15" customHeight="1">
      <c r="A1791" s="313" t="s">
        <v>263</v>
      </c>
      <c r="B1791" s="313" t="s">
        <v>317</v>
      </c>
      <c r="C1791" s="313" t="s">
        <v>7</v>
      </c>
      <c r="D1791" s="313" t="s">
        <v>449</v>
      </c>
      <c r="E1791" s="313" t="s">
        <v>13</v>
      </c>
      <c r="F1791" s="313" t="s">
        <v>11</v>
      </c>
      <c r="G1791" s="313"/>
      <c r="H1791" s="313"/>
      <c r="I1791" s="313"/>
      <c r="J1791" s="313"/>
      <c r="K1791" s="313"/>
      <c r="L1791" s="313"/>
      <c r="M1791" s="313"/>
      <c r="N1791" s="313"/>
      <c r="O1791" s="313"/>
      <c r="P1791" s="313"/>
      <c r="Q1791" s="313"/>
      <c r="R1791" s="313">
        <v>124</v>
      </c>
      <c r="S1791" s="313">
        <v>0</v>
      </c>
      <c r="T1791" s="313">
        <v>272</v>
      </c>
      <c r="U1791" s="313"/>
      <c r="V1791" s="313"/>
      <c r="W1791" s="313"/>
      <c r="X1791" s="313">
        <v>0</v>
      </c>
      <c r="Y1791" s="313">
        <v>500000000</v>
      </c>
      <c r="Z1791" s="313"/>
      <c r="AA1791" s="313" t="s">
        <v>1030</v>
      </c>
    </row>
    <row r="1792" spans="1:27" ht="15" customHeight="1">
      <c r="A1792" s="313" t="s">
        <v>263</v>
      </c>
      <c r="B1792" s="313" t="s">
        <v>318</v>
      </c>
      <c r="C1792" s="313" t="s">
        <v>7</v>
      </c>
      <c r="D1792" s="313" t="s">
        <v>449</v>
      </c>
      <c r="E1792" s="313" t="s">
        <v>13</v>
      </c>
      <c r="F1792" s="313" t="s">
        <v>11</v>
      </c>
      <c r="G1792" s="313"/>
      <c r="H1792" s="313"/>
      <c r="I1792" s="313"/>
      <c r="J1792" s="313"/>
      <c r="K1792" s="313"/>
      <c r="L1792" s="313"/>
      <c r="M1792" s="313"/>
      <c r="N1792" s="313"/>
      <c r="O1792" s="313"/>
      <c r="P1792" s="313"/>
      <c r="Q1792" s="313"/>
      <c r="R1792" s="313">
        <v>33</v>
      </c>
      <c r="S1792" s="313">
        <v>0</v>
      </c>
      <c r="T1792" s="313">
        <v>72.599999999999994</v>
      </c>
      <c r="U1792" s="313"/>
      <c r="V1792" s="313"/>
      <c r="W1792" s="313"/>
      <c r="X1792" s="313">
        <v>0</v>
      </c>
      <c r="Y1792" s="313">
        <v>500000000</v>
      </c>
      <c r="Z1792" s="313"/>
      <c r="AA1792" s="313" t="s">
        <v>1030</v>
      </c>
    </row>
    <row r="1793" spans="1:27" ht="15" customHeight="1">
      <c r="A1793" s="313" t="s">
        <v>263</v>
      </c>
      <c r="B1793" s="313" t="s">
        <v>313</v>
      </c>
      <c r="C1793" s="313" t="s">
        <v>7</v>
      </c>
      <c r="D1793" s="313" t="s">
        <v>449</v>
      </c>
      <c r="E1793" s="313" t="s">
        <v>13</v>
      </c>
      <c r="F1793" s="313" t="s">
        <v>11</v>
      </c>
      <c r="G1793" s="313"/>
      <c r="H1793" s="313"/>
      <c r="I1793" s="313"/>
      <c r="J1793" s="313"/>
      <c r="K1793" s="313"/>
      <c r="L1793" s="313"/>
      <c r="M1793" s="313"/>
      <c r="N1793" s="313"/>
      <c r="O1793" s="313"/>
      <c r="P1793" s="313"/>
      <c r="Q1793" s="313"/>
      <c r="R1793" s="313">
        <v>300</v>
      </c>
      <c r="S1793" s="313">
        <v>0</v>
      </c>
      <c r="T1793" s="313">
        <v>345</v>
      </c>
      <c r="U1793" s="313"/>
      <c r="V1793" s="313"/>
      <c r="W1793" s="313"/>
      <c r="X1793" s="313">
        <v>0</v>
      </c>
      <c r="Y1793" s="313">
        <v>500000000</v>
      </c>
      <c r="Z1793" s="313"/>
      <c r="AA1793" s="313" t="s">
        <v>1030</v>
      </c>
    </row>
    <row r="1794" spans="1:27" ht="15" customHeight="1">
      <c r="A1794" s="313" t="s">
        <v>263</v>
      </c>
      <c r="B1794" s="313" t="s">
        <v>316</v>
      </c>
      <c r="C1794" s="313" t="s">
        <v>7</v>
      </c>
      <c r="D1794" s="313" t="s">
        <v>449</v>
      </c>
      <c r="E1794" s="313" t="s">
        <v>13</v>
      </c>
      <c r="F1794" s="313" t="s">
        <v>11</v>
      </c>
      <c r="G1794" s="313"/>
      <c r="H1794" s="313"/>
      <c r="I1794" s="313"/>
      <c r="J1794" s="313"/>
      <c r="K1794" s="313"/>
      <c r="L1794" s="313"/>
      <c r="M1794" s="313"/>
      <c r="N1794" s="313"/>
      <c r="O1794" s="313"/>
      <c r="P1794" s="313"/>
      <c r="Q1794" s="313"/>
      <c r="R1794" s="313">
        <v>157</v>
      </c>
      <c r="S1794" s="313">
        <v>0</v>
      </c>
      <c r="T1794" s="313">
        <v>272</v>
      </c>
      <c r="U1794" s="313"/>
      <c r="V1794" s="313"/>
      <c r="W1794" s="313"/>
      <c r="X1794" s="313">
        <v>0</v>
      </c>
      <c r="Y1794" s="313">
        <v>500000000</v>
      </c>
      <c r="Z1794" s="313"/>
      <c r="AA1794" s="313" t="s">
        <v>1030</v>
      </c>
    </row>
    <row r="1795" spans="1:27" ht="15" customHeight="1">
      <c r="A1795" s="313" t="s">
        <v>263</v>
      </c>
      <c r="B1795" s="313" t="s">
        <v>312</v>
      </c>
      <c r="C1795" s="313" t="s">
        <v>7</v>
      </c>
      <c r="D1795" s="313" t="s">
        <v>449</v>
      </c>
      <c r="E1795" s="313" t="s">
        <v>13</v>
      </c>
      <c r="F1795" s="313" t="s">
        <v>11</v>
      </c>
      <c r="G1795" s="313"/>
      <c r="H1795" s="313"/>
      <c r="I1795" s="313"/>
      <c r="J1795" s="313"/>
      <c r="K1795" s="313"/>
      <c r="L1795" s="313"/>
      <c r="M1795" s="313"/>
      <c r="N1795" s="313"/>
      <c r="O1795" s="313"/>
      <c r="P1795" s="313"/>
      <c r="Q1795" s="313"/>
      <c r="R1795" s="313">
        <v>300</v>
      </c>
      <c r="S1795" s="313">
        <v>0</v>
      </c>
      <c r="T1795" s="313">
        <v>345</v>
      </c>
      <c r="U1795" s="313"/>
      <c r="V1795" s="313"/>
      <c r="W1795" s="313"/>
      <c r="X1795" s="313">
        <v>0</v>
      </c>
      <c r="Y1795" s="313">
        <v>500000000</v>
      </c>
      <c r="Z1795" s="313"/>
      <c r="AA1795" s="313" t="s">
        <v>1030</v>
      </c>
    </row>
    <row r="1796" spans="1:27" ht="15" customHeight="1">
      <c r="A1796" s="313" t="s">
        <v>263</v>
      </c>
      <c r="B1796" s="313" t="s">
        <v>315</v>
      </c>
      <c r="C1796" s="313" t="s">
        <v>7</v>
      </c>
      <c r="D1796" s="313" t="s">
        <v>449</v>
      </c>
      <c r="E1796" s="313" t="s">
        <v>13</v>
      </c>
      <c r="F1796" s="313" t="s">
        <v>11</v>
      </c>
      <c r="G1796" s="313"/>
      <c r="H1796" s="313"/>
      <c r="I1796" s="313"/>
      <c r="J1796" s="313"/>
      <c r="K1796" s="313"/>
      <c r="L1796" s="313"/>
      <c r="M1796" s="313"/>
      <c r="N1796" s="313"/>
      <c r="O1796" s="313"/>
      <c r="P1796" s="313"/>
      <c r="Q1796" s="313"/>
      <c r="R1796" s="313">
        <v>143</v>
      </c>
      <c r="S1796" s="313">
        <v>0</v>
      </c>
      <c r="T1796" s="313">
        <v>314</v>
      </c>
      <c r="U1796" s="313"/>
      <c r="V1796" s="313"/>
      <c r="W1796" s="313"/>
      <c r="X1796" s="313">
        <v>0</v>
      </c>
      <c r="Y1796" s="313">
        <v>500000000</v>
      </c>
      <c r="Z1796" s="313"/>
      <c r="AA1796" s="313" t="s">
        <v>1030</v>
      </c>
    </row>
    <row r="1797" spans="1:27" ht="15" customHeight="1">
      <c r="A1797" s="313" t="s">
        <v>265</v>
      </c>
      <c r="B1797" s="313" t="s">
        <v>332</v>
      </c>
      <c r="C1797" s="313" t="s">
        <v>7</v>
      </c>
      <c r="D1797" s="313" t="s">
        <v>449</v>
      </c>
      <c r="E1797" s="313" t="s">
        <v>13</v>
      </c>
      <c r="F1797" s="313" t="s">
        <v>11</v>
      </c>
      <c r="G1797" s="313"/>
      <c r="H1797" s="313"/>
      <c r="I1797" s="313"/>
      <c r="J1797" s="313"/>
      <c r="K1797" s="313"/>
      <c r="L1797" s="313"/>
      <c r="M1797" s="313"/>
      <c r="N1797" s="313"/>
      <c r="O1797" s="313"/>
      <c r="P1797" s="313"/>
      <c r="Q1797" s="313"/>
      <c r="R1797" s="313">
        <v>269</v>
      </c>
      <c r="S1797" s="313">
        <v>0</v>
      </c>
      <c r="T1797" s="313">
        <v>493</v>
      </c>
      <c r="U1797" s="313"/>
      <c r="V1797" s="313"/>
      <c r="W1797" s="313"/>
      <c r="X1797" s="313">
        <v>0</v>
      </c>
      <c r="Y1797" s="313">
        <v>500000000</v>
      </c>
      <c r="Z1797" s="313"/>
      <c r="AA1797" s="313" t="s">
        <v>1030</v>
      </c>
    </row>
    <row r="1798" spans="1:27" ht="15" customHeight="1">
      <c r="A1798" s="313" t="s">
        <v>265</v>
      </c>
      <c r="B1798" s="313" t="s">
        <v>314</v>
      </c>
      <c r="C1798" s="313" t="s">
        <v>7</v>
      </c>
      <c r="D1798" s="313" t="s">
        <v>449</v>
      </c>
      <c r="E1798" s="313" t="s">
        <v>13</v>
      </c>
      <c r="F1798" s="313" t="s">
        <v>11</v>
      </c>
      <c r="G1798" s="313"/>
      <c r="H1798" s="313"/>
      <c r="I1798" s="313"/>
      <c r="J1798" s="313"/>
      <c r="K1798" s="313"/>
      <c r="L1798" s="313"/>
      <c r="M1798" s="313"/>
      <c r="N1798" s="313"/>
      <c r="O1798" s="313"/>
      <c r="P1798" s="313"/>
      <c r="Q1798" s="313"/>
      <c r="R1798" s="313">
        <v>172</v>
      </c>
      <c r="S1798" s="313">
        <v>0</v>
      </c>
      <c r="T1798" s="313">
        <v>314</v>
      </c>
      <c r="U1798" s="313"/>
      <c r="V1798" s="313"/>
      <c r="W1798" s="313"/>
      <c r="X1798" s="313">
        <v>0</v>
      </c>
      <c r="Y1798" s="313">
        <v>500000000</v>
      </c>
      <c r="Z1798" s="313"/>
      <c r="AA1798" s="313" t="s">
        <v>1030</v>
      </c>
    </row>
    <row r="1799" spans="1:27" ht="15" customHeight="1">
      <c r="A1799" s="313" t="s">
        <v>265</v>
      </c>
      <c r="B1799" s="313" t="s">
        <v>317</v>
      </c>
      <c r="C1799" s="313" t="s">
        <v>7</v>
      </c>
      <c r="D1799" s="313" t="s">
        <v>449</v>
      </c>
      <c r="E1799" s="313" t="s">
        <v>13</v>
      </c>
      <c r="F1799" s="313" t="s">
        <v>11</v>
      </c>
      <c r="G1799" s="313"/>
      <c r="H1799" s="313"/>
      <c r="I1799" s="313"/>
      <c r="J1799" s="313"/>
      <c r="K1799" s="313"/>
      <c r="L1799" s="313"/>
      <c r="M1799" s="313"/>
      <c r="N1799" s="313"/>
      <c r="O1799" s="313"/>
      <c r="P1799" s="313"/>
      <c r="Q1799" s="313"/>
      <c r="R1799" s="313">
        <v>148</v>
      </c>
      <c r="S1799" s="313">
        <v>0</v>
      </c>
      <c r="T1799" s="313">
        <v>272</v>
      </c>
      <c r="U1799" s="313"/>
      <c r="V1799" s="313"/>
      <c r="W1799" s="313"/>
      <c r="X1799" s="313">
        <v>0</v>
      </c>
      <c r="Y1799" s="313">
        <v>500000000</v>
      </c>
      <c r="Z1799" s="313"/>
      <c r="AA1799" s="313" t="s">
        <v>1030</v>
      </c>
    </row>
    <row r="1800" spans="1:27" ht="15" customHeight="1">
      <c r="A1800" s="313" t="s">
        <v>265</v>
      </c>
      <c r="B1800" s="313" t="s">
        <v>318</v>
      </c>
      <c r="C1800" s="313" t="s">
        <v>7</v>
      </c>
      <c r="D1800" s="313" t="s">
        <v>449</v>
      </c>
      <c r="E1800" s="313" t="s">
        <v>13</v>
      </c>
      <c r="F1800" s="313" t="s">
        <v>11</v>
      </c>
      <c r="G1800" s="313"/>
      <c r="H1800" s="313"/>
      <c r="I1800" s="313"/>
      <c r="J1800" s="313"/>
      <c r="K1800" s="313"/>
      <c r="L1800" s="313"/>
      <c r="M1800" s="313"/>
      <c r="N1800" s="313"/>
      <c r="O1800" s="313"/>
      <c r="P1800" s="313"/>
      <c r="Q1800" s="313"/>
      <c r="R1800" s="313">
        <v>39.6</v>
      </c>
      <c r="S1800" s="313">
        <v>0</v>
      </c>
      <c r="T1800" s="313">
        <v>72.599999999999994</v>
      </c>
      <c r="U1800" s="313"/>
      <c r="V1800" s="313"/>
      <c r="W1800" s="313"/>
      <c r="X1800" s="313">
        <v>0</v>
      </c>
      <c r="Y1800" s="313">
        <v>500000000</v>
      </c>
      <c r="Z1800" s="313"/>
      <c r="AA1800" s="313" t="s">
        <v>1030</v>
      </c>
    </row>
    <row r="1801" spans="1:27" ht="15" customHeight="1">
      <c r="A1801" s="313" t="s">
        <v>265</v>
      </c>
      <c r="B1801" s="313" t="s">
        <v>313</v>
      </c>
      <c r="C1801" s="313" t="s">
        <v>7</v>
      </c>
      <c r="D1801" s="313" t="s">
        <v>449</v>
      </c>
      <c r="E1801" s="313" t="s">
        <v>13</v>
      </c>
      <c r="F1801" s="313" t="s">
        <v>11</v>
      </c>
      <c r="G1801" s="313"/>
      <c r="H1801" s="313"/>
      <c r="I1801" s="313"/>
      <c r="J1801" s="313"/>
      <c r="K1801" s="313"/>
      <c r="L1801" s="313"/>
      <c r="M1801" s="313"/>
      <c r="N1801" s="313"/>
      <c r="O1801" s="313"/>
      <c r="P1801" s="313"/>
      <c r="Q1801" s="313"/>
      <c r="R1801" s="313">
        <v>360</v>
      </c>
      <c r="S1801" s="313">
        <v>0</v>
      </c>
      <c r="T1801" s="313">
        <v>345</v>
      </c>
      <c r="U1801" s="313"/>
      <c r="V1801" s="313"/>
      <c r="W1801" s="313"/>
      <c r="X1801" s="313">
        <v>0</v>
      </c>
      <c r="Y1801" s="313">
        <v>500000000</v>
      </c>
      <c r="Z1801" s="313"/>
      <c r="AA1801" s="313" t="s">
        <v>1030</v>
      </c>
    </row>
    <row r="1802" spans="1:27" ht="15" customHeight="1">
      <c r="A1802" s="313" t="s">
        <v>265</v>
      </c>
      <c r="B1802" s="313" t="s">
        <v>316</v>
      </c>
      <c r="C1802" s="313" t="s">
        <v>7</v>
      </c>
      <c r="D1802" s="313" t="s">
        <v>449</v>
      </c>
      <c r="E1802" s="313" t="s">
        <v>13</v>
      </c>
      <c r="F1802" s="313" t="s">
        <v>11</v>
      </c>
      <c r="G1802" s="313"/>
      <c r="H1802" s="313"/>
      <c r="I1802" s="313"/>
      <c r="J1802" s="313"/>
      <c r="K1802" s="313"/>
      <c r="L1802" s="313"/>
      <c r="M1802" s="313"/>
      <c r="N1802" s="313"/>
      <c r="O1802" s="313"/>
      <c r="P1802" s="313"/>
      <c r="Q1802" s="313"/>
      <c r="R1802" s="313">
        <v>188</v>
      </c>
      <c r="S1802" s="313">
        <v>0</v>
      </c>
      <c r="T1802" s="313">
        <v>272</v>
      </c>
      <c r="U1802" s="313"/>
      <c r="V1802" s="313"/>
      <c r="W1802" s="313"/>
      <c r="X1802" s="313">
        <v>0</v>
      </c>
      <c r="Y1802" s="313">
        <v>500000000</v>
      </c>
      <c r="Z1802" s="313"/>
      <c r="AA1802" s="313" t="s">
        <v>1030</v>
      </c>
    </row>
    <row r="1803" spans="1:27" ht="15" customHeight="1">
      <c r="A1803" s="313" t="s">
        <v>265</v>
      </c>
      <c r="B1803" s="313" t="s">
        <v>312</v>
      </c>
      <c r="C1803" s="313" t="s">
        <v>7</v>
      </c>
      <c r="D1803" s="313" t="s">
        <v>449</v>
      </c>
      <c r="E1803" s="313" t="s">
        <v>13</v>
      </c>
      <c r="F1803" s="313" t="s">
        <v>11</v>
      </c>
      <c r="G1803" s="313"/>
      <c r="H1803" s="313"/>
      <c r="I1803" s="313"/>
      <c r="J1803" s="313"/>
      <c r="K1803" s="313"/>
      <c r="L1803" s="313"/>
      <c r="M1803" s="313"/>
      <c r="N1803" s="313"/>
      <c r="O1803" s="313"/>
      <c r="P1803" s="313"/>
      <c r="Q1803" s="313"/>
      <c r="R1803" s="313">
        <v>360</v>
      </c>
      <c r="S1803" s="313">
        <v>0</v>
      </c>
      <c r="T1803" s="313">
        <v>345</v>
      </c>
      <c r="U1803" s="313"/>
      <c r="V1803" s="313"/>
      <c r="W1803" s="313"/>
      <c r="X1803" s="313">
        <v>0</v>
      </c>
      <c r="Y1803" s="313">
        <v>500000000</v>
      </c>
      <c r="Z1803" s="313"/>
      <c r="AA1803" s="313" t="s">
        <v>1030</v>
      </c>
    </row>
    <row r="1804" spans="1:27" ht="15" customHeight="1">
      <c r="A1804" s="313" t="s">
        <v>265</v>
      </c>
      <c r="B1804" s="313" t="s">
        <v>315</v>
      </c>
      <c r="C1804" s="313" t="s">
        <v>7</v>
      </c>
      <c r="D1804" s="313" t="s">
        <v>449</v>
      </c>
      <c r="E1804" s="313" t="s">
        <v>13</v>
      </c>
      <c r="F1804" s="313" t="s">
        <v>11</v>
      </c>
      <c r="G1804" s="313"/>
      <c r="H1804" s="313"/>
      <c r="I1804" s="313"/>
      <c r="J1804" s="313"/>
      <c r="K1804" s="313"/>
      <c r="L1804" s="313"/>
      <c r="M1804" s="313"/>
      <c r="N1804" s="313"/>
      <c r="O1804" s="313"/>
      <c r="P1804" s="313"/>
      <c r="Q1804" s="313"/>
      <c r="R1804" s="313">
        <v>172</v>
      </c>
      <c r="S1804" s="313">
        <v>0</v>
      </c>
      <c r="T1804" s="313">
        <v>314</v>
      </c>
      <c r="U1804" s="313"/>
      <c r="V1804" s="313"/>
      <c r="W1804" s="313"/>
      <c r="X1804" s="313">
        <v>0</v>
      </c>
      <c r="Y1804" s="313">
        <v>500000000</v>
      </c>
      <c r="Z1804" s="313"/>
      <c r="AA1804" s="313" t="s">
        <v>1030</v>
      </c>
    </row>
    <row r="1805" spans="1:27" ht="15" customHeight="1">
      <c r="A1805" s="313" t="s">
        <v>266</v>
      </c>
      <c r="B1805" s="313" t="s">
        <v>332</v>
      </c>
      <c r="C1805" s="313" t="s">
        <v>7</v>
      </c>
      <c r="D1805" s="313" t="s">
        <v>449</v>
      </c>
      <c r="E1805" s="313" t="s">
        <v>13</v>
      </c>
      <c r="F1805" s="313" t="s">
        <v>11</v>
      </c>
      <c r="G1805" s="313"/>
      <c r="H1805" s="313"/>
      <c r="I1805" s="313"/>
      <c r="J1805" s="313"/>
      <c r="K1805" s="313"/>
      <c r="L1805" s="313"/>
      <c r="M1805" s="313"/>
      <c r="N1805" s="313"/>
      <c r="O1805" s="313"/>
      <c r="P1805" s="313"/>
      <c r="Q1805" s="313"/>
      <c r="R1805" s="313">
        <v>269</v>
      </c>
      <c r="S1805" s="313">
        <v>0</v>
      </c>
      <c r="T1805" s="313">
        <v>493</v>
      </c>
      <c r="U1805" s="313"/>
      <c r="V1805" s="313"/>
      <c r="W1805" s="313"/>
      <c r="X1805" s="313">
        <v>0</v>
      </c>
      <c r="Y1805" s="313">
        <v>500000000</v>
      </c>
      <c r="Z1805" s="313"/>
      <c r="AA1805" s="313" t="s">
        <v>1030</v>
      </c>
    </row>
    <row r="1806" spans="1:27" ht="15" customHeight="1">
      <c r="A1806" s="313" t="s">
        <v>266</v>
      </c>
      <c r="B1806" s="313" t="s">
        <v>314</v>
      </c>
      <c r="C1806" s="313" t="s">
        <v>7</v>
      </c>
      <c r="D1806" s="313" t="s">
        <v>449</v>
      </c>
      <c r="E1806" s="313" t="s">
        <v>13</v>
      </c>
      <c r="F1806" s="313" t="s">
        <v>11</v>
      </c>
      <c r="G1806" s="313"/>
      <c r="H1806" s="313"/>
      <c r="I1806" s="313"/>
      <c r="J1806" s="313"/>
      <c r="K1806" s="313"/>
      <c r="L1806" s="313"/>
      <c r="M1806" s="313"/>
      <c r="N1806" s="313"/>
      <c r="O1806" s="313"/>
      <c r="P1806" s="313"/>
      <c r="Q1806" s="313"/>
      <c r="R1806" s="313">
        <v>172</v>
      </c>
      <c r="S1806" s="313">
        <v>0</v>
      </c>
      <c r="T1806" s="313">
        <v>314</v>
      </c>
      <c r="U1806" s="313"/>
      <c r="V1806" s="313"/>
      <c r="W1806" s="313"/>
      <c r="X1806" s="313">
        <v>0</v>
      </c>
      <c r="Y1806" s="313">
        <v>500000000</v>
      </c>
      <c r="Z1806" s="313"/>
      <c r="AA1806" s="313" t="s">
        <v>1030</v>
      </c>
    </row>
    <row r="1807" spans="1:27" ht="15" customHeight="1">
      <c r="A1807" s="313" t="s">
        <v>266</v>
      </c>
      <c r="B1807" s="313" t="s">
        <v>317</v>
      </c>
      <c r="C1807" s="313" t="s">
        <v>7</v>
      </c>
      <c r="D1807" s="313" t="s">
        <v>449</v>
      </c>
      <c r="E1807" s="313" t="s">
        <v>13</v>
      </c>
      <c r="F1807" s="313" t="s">
        <v>11</v>
      </c>
      <c r="G1807" s="313"/>
      <c r="H1807" s="313"/>
      <c r="I1807" s="313"/>
      <c r="J1807" s="313"/>
      <c r="K1807" s="313"/>
      <c r="L1807" s="313"/>
      <c r="M1807" s="313"/>
      <c r="N1807" s="313"/>
      <c r="O1807" s="313"/>
      <c r="P1807" s="313"/>
      <c r="Q1807" s="313"/>
      <c r="R1807" s="313">
        <v>148</v>
      </c>
      <c r="S1807" s="313">
        <v>0</v>
      </c>
      <c r="T1807" s="313">
        <v>272</v>
      </c>
      <c r="U1807" s="313"/>
      <c r="V1807" s="313"/>
      <c r="W1807" s="313"/>
      <c r="X1807" s="313">
        <v>0</v>
      </c>
      <c r="Y1807" s="313">
        <v>500000000</v>
      </c>
      <c r="Z1807" s="313"/>
      <c r="AA1807" s="313" t="s">
        <v>1030</v>
      </c>
    </row>
    <row r="1808" spans="1:27" ht="15" customHeight="1">
      <c r="A1808" s="313" t="s">
        <v>266</v>
      </c>
      <c r="B1808" s="313" t="s">
        <v>318</v>
      </c>
      <c r="C1808" s="313" t="s">
        <v>7</v>
      </c>
      <c r="D1808" s="313" t="s">
        <v>449</v>
      </c>
      <c r="E1808" s="313" t="s">
        <v>13</v>
      </c>
      <c r="F1808" s="313" t="s">
        <v>11</v>
      </c>
      <c r="G1808" s="313"/>
      <c r="H1808" s="313"/>
      <c r="I1808" s="313"/>
      <c r="J1808" s="313"/>
      <c r="K1808" s="313"/>
      <c r="L1808" s="313"/>
      <c r="M1808" s="313"/>
      <c r="N1808" s="313"/>
      <c r="O1808" s="313"/>
      <c r="P1808" s="313"/>
      <c r="Q1808" s="313"/>
      <c r="R1808" s="313">
        <v>39.6</v>
      </c>
      <c r="S1808" s="313">
        <v>0</v>
      </c>
      <c r="T1808" s="313">
        <v>72.599999999999994</v>
      </c>
      <c r="U1808" s="313"/>
      <c r="V1808" s="313"/>
      <c r="W1808" s="313"/>
      <c r="X1808" s="313">
        <v>0</v>
      </c>
      <c r="Y1808" s="313">
        <v>500000000</v>
      </c>
      <c r="Z1808" s="313"/>
      <c r="AA1808" s="313" t="s">
        <v>1030</v>
      </c>
    </row>
    <row r="1809" spans="1:27" ht="15" customHeight="1">
      <c r="A1809" s="313" t="s">
        <v>266</v>
      </c>
      <c r="B1809" s="313" t="s">
        <v>313</v>
      </c>
      <c r="C1809" s="313" t="s">
        <v>7</v>
      </c>
      <c r="D1809" s="313" t="s">
        <v>449</v>
      </c>
      <c r="E1809" s="313" t="s">
        <v>13</v>
      </c>
      <c r="F1809" s="313" t="s">
        <v>11</v>
      </c>
      <c r="G1809" s="313"/>
      <c r="H1809" s="313"/>
      <c r="I1809" s="313"/>
      <c r="J1809" s="313"/>
      <c r="K1809" s="313"/>
      <c r="L1809" s="313"/>
      <c r="M1809" s="313"/>
      <c r="N1809" s="313"/>
      <c r="O1809" s="313"/>
      <c r="P1809" s="313"/>
      <c r="Q1809" s="313"/>
      <c r="R1809" s="313">
        <v>360</v>
      </c>
      <c r="S1809" s="313">
        <v>0</v>
      </c>
      <c r="T1809" s="313">
        <v>345</v>
      </c>
      <c r="U1809" s="313"/>
      <c r="V1809" s="313"/>
      <c r="W1809" s="313"/>
      <c r="X1809" s="313">
        <v>0</v>
      </c>
      <c r="Y1809" s="313">
        <v>500000000</v>
      </c>
      <c r="Z1809" s="313"/>
      <c r="AA1809" s="313" t="s">
        <v>1030</v>
      </c>
    </row>
    <row r="1810" spans="1:27" ht="15" customHeight="1">
      <c r="A1810" s="313" t="s">
        <v>266</v>
      </c>
      <c r="B1810" s="313" t="s">
        <v>316</v>
      </c>
      <c r="C1810" s="313" t="s">
        <v>7</v>
      </c>
      <c r="D1810" s="313" t="s">
        <v>449</v>
      </c>
      <c r="E1810" s="313" t="s">
        <v>13</v>
      </c>
      <c r="F1810" s="313" t="s">
        <v>11</v>
      </c>
      <c r="G1810" s="313"/>
      <c r="H1810" s="313"/>
      <c r="I1810" s="313"/>
      <c r="J1810" s="313"/>
      <c r="K1810" s="313"/>
      <c r="L1810" s="313"/>
      <c r="M1810" s="313"/>
      <c r="N1810" s="313"/>
      <c r="O1810" s="313"/>
      <c r="P1810" s="313"/>
      <c r="Q1810" s="313"/>
      <c r="R1810" s="313">
        <v>188</v>
      </c>
      <c r="S1810" s="313">
        <v>0</v>
      </c>
      <c r="T1810" s="313">
        <v>272</v>
      </c>
      <c r="U1810" s="313"/>
      <c r="V1810" s="313"/>
      <c r="W1810" s="313"/>
      <c r="X1810" s="313">
        <v>0</v>
      </c>
      <c r="Y1810" s="313">
        <v>500000000</v>
      </c>
      <c r="Z1810" s="313"/>
      <c r="AA1810" s="313" t="s">
        <v>1030</v>
      </c>
    </row>
    <row r="1811" spans="1:27" ht="15" customHeight="1">
      <c r="A1811" s="313" t="s">
        <v>266</v>
      </c>
      <c r="B1811" s="313" t="s">
        <v>312</v>
      </c>
      <c r="C1811" s="313" t="s">
        <v>7</v>
      </c>
      <c r="D1811" s="313" t="s">
        <v>449</v>
      </c>
      <c r="E1811" s="313" t="s">
        <v>13</v>
      </c>
      <c r="F1811" s="313" t="s">
        <v>11</v>
      </c>
      <c r="G1811" s="313"/>
      <c r="H1811" s="313"/>
      <c r="I1811" s="313"/>
      <c r="J1811" s="313"/>
      <c r="K1811" s="313"/>
      <c r="L1811" s="313"/>
      <c r="M1811" s="313"/>
      <c r="N1811" s="313"/>
      <c r="O1811" s="313"/>
      <c r="P1811" s="313"/>
      <c r="Q1811" s="313"/>
      <c r="R1811" s="313">
        <v>360</v>
      </c>
      <c r="S1811" s="313">
        <v>0</v>
      </c>
      <c r="T1811" s="313">
        <v>345</v>
      </c>
      <c r="U1811" s="313"/>
      <c r="V1811" s="313"/>
      <c r="W1811" s="313"/>
      <c r="X1811" s="313">
        <v>0</v>
      </c>
      <c r="Y1811" s="313">
        <v>500000000</v>
      </c>
      <c r="Z1811" s="313"/>
      <c r="AA1811" s="313" t="s">
        <v>1030</v>
      </c>
    </row>
    <row r="1812" spans="1:27" ht="15" customHeight="1">
      <c r="A1812" s="313" t="s">
        <v>266</v>
      </c>
      <c r="B1812" s="313" t="s">
        <v>315</v>
      </c>
      <c r="C1812" s="313" t="s">
        <v>7</v>
      </c>
      <c r="D1812" s="313" t="s">
        <v>449</v>
      </c>
      <c r="E1812" s="313" t="s">
        <v>13</v>
      </c>
      <c r="F1812" s="313" t="s">
        <v>11</v>
      </c>
      <c r="G1812" s="313"/>
      <c r="H1812" s="313"/>
      <c r="I1812" s="313"/>
      <c r="J1812" s="313"/>
      <c r="K1812" s="313"/>
      <c r="L1812" s="313"/>
      <c r="M1812" s="313"/>
      <c r="N1812" s="313"/>
      <c r="O1812" s="313"/>
      <c r="P1812" s="313"/>
      <c r="Q1812" s="313"/>
      <c r="R1812" s="313">
        <v>172</v>
      </c>
      <c r="S1812" s="313">
        <v>0</v>
      </c>
      <c r="T1812" s="313">
        <v>314</v>
      </c>
      <c r="U1812" s="313"/>
      <c r="V1812" s="313"/>
      <c r="W1812" s="313"/>
      <c r="X1812" s="313">
        <v>0</v>
      </c>
      <c r="Y1812" s="313">
        <v>500000000</v>
      </c>
      <c r="Z1812" s="313"/>
      <c r="AA1812" s="313" t="s">
        <v>1030</v>
      </c>
    </row>
    <row r="1813" spans="1:27" ht="15" customHeight="1">
      <c r="A1813" s="313" t="s">
        <v>267</v>
      </c>
      <c r="B1813" s="313" t="s">
        <v>332</v>
      </c>
      <c r="C1813" s="313" t="s">
        <v>7</v>
      </c>
      <c r="D1813" s="313" t="s">
        <v>449</v>
      </c>
      <c r="E1813" s="313" t="s">
        <v>13</v>
      </c>
      <c r="F1813" s="313" t="s">
        <v>11</v>
      </c>
      <c r="G1813" s="313"/>
      <c r="H1813" s="313"/>
      <c r="I1813" s="313"/>
      <c r="J1813" s="313"/>
      <c r="K1813" s="313"/>
      <c r="L1813" s="313"/>
      <c r="M1813" s="313"/>
      <c r="N1813" s="313"/>
      <c r="O1813" s="313"/>
      <c r="P1813" s="313"/>
      <c r="Q1813" s="313"/>
      <c r="R1813" s="313">
        <v>134</v>
      </c>
      <c r="S1813" s="313">
        <v>0</v>
      </c>
      <c r="T1813" s="313">
        <v>493</v>
      </c>
      <c r="U1813" s="313"/>
      <c r="V1813" s="313"/>
      <c r="W1813" s="313"/>
      <c r="X1813" s="313">
        <v>0</v>
      </c>
      <c r="Y1813" s="313">
        <v>500000000</v>
      </c>
      <c r="Z1813" s="313"/>
      <c r="AA1813" s="313" t="s">
        <v>1030</v>
      </c>
    </row>
    <row r="1814" spans="1:27" ht="15" customHeight="1">
      <c r="A1814" s="313" t="s">
        <v>267</v>
      </c>
      <c r="B1814" s="313" t="s">
        <v>314</v>
      </c>
      <c r="C1814" s="313" t="s">
        <v>7</v>
      </c>
      <c r="D1814" s="313" t="s">
        <v>449</v>
      </c>
      <c r="E1814" s="313" t="s">
        <v>13</v>
      </c>
      <c r="F1814" s="313" t="s">
        <v>11</v>
      </c>
      <c r="G1814" s="313"/>
      <c r="H1814" s="313"/>
      <c r="I1814" s="313"/>
      <c r="J1814" s="313"/>
      <c r="K1814" s="313"/>
      <c r="L1814" s="313"/>
      <c r="M1814" s="313"/>
      <c r="N1814" s="313"/>
      <c r="O1814" s="313"/>
      <c r="P1814" s="313"/>
      <c r="Q1814" s="313"/>
      <c r="R1814" s="313">
        <v>85.8</v>
      </c>
      <c r="S1814" s="313">
        <v>0</v>
      </c>
      <c r="T1814" s="313">
        <v>314</v>
      </c>
      <c r="U1814" s="313"/>
      <c r="V1814" s="313"/>
      <c r="W1814" s="313"/>
      <c r="X1814" s="313">
        <v>0</v>
      </c>
      <c r="Y1814" s="313">
        <v>500000000</v>
      </c>
      <c r="Z1814" s="313"/>
      <c r="AA1814" s="313" t="s">
        <v>1030</v>
      </c>
    </row>
    <row r="1815" spans="1:27" ht="15" customHeight="1">
      <c r="A1815" s="313" t="s">
        <v>267</v>
      </c>
      <c r="B1815" s="313" t="s">
        <v>317</v>
      </c>
      <c r="C1815" s="313" t="s">
        <v>7</v>
      </c>
      <c r="D1815" s="313" t="s">
        <v>449</v>
      </c>
      <c r="E1815" s="313" t="s">
        <v>13</v>
      </c>
      <c r="F1815" s="313" t="s">
        <v>11</v>
      </c>
      <c r="G1815" s="313"/>
      <c r="H1815" s="313"/>
      <c r="I1815" s="313"/>
      <c r="J1815" s="313"/>
      <c r="K1815" s="313"/>
      <c r="L1815" s="313"/>
      <c r="M1815" s="313"/>
      <c r="N1815" s="313"/>
      <c r="O1815" s="313"/>
      <c r="P1815" s="313"/>
      <c r="Q1815" s="313"/>
      <c r="R1815" s="313">
        <v>74.2</v>
      </c>
      <c r="S1815" s="313">
        <v>0</v>
      </c>
      <c r="T1815" s="313">
        <v>272</v>
      </c>
      <c r="U1815" s="313"/>
      <c r="V1815" s="313"/>
      <c r="W1815" s="313"/>
      <c r="X1815" s="313">
        <v>0</v>
      </c>
      <c r="Y1815" s="313">
        <v>500000000</v>
      </c>
      <c r="Z1815" s="313"/>
      <c r="AA1815" s="313" t="s">
        <v>1030</v>
      </c>
    </row>
    <row r="1816" spans="1:27" ht="15" customHeight="1">
      <c r="A1816" s="313" t="s">
        <v>267</v>
      </c>
      <c r="B1816" s="313" t="s">
        <v>318</v>
      </c>
      <c r="C1816" s="313" t="s">
        <v>7</v>
      </c>
      <c r="D1816" s="313" t="s">
        <v>449</v>
      </c>
      <c r="E1816" s="313" t="s">
        <v>13</v>
      </c>
      <c r="F1816" s="313" t="s">
        <v>11</v>
      </c>
      <c r="G1816" s="313"/>
      <c r="H1816" s="313"/>
      <c r="I1816" s="313"/>
      <c r="J1816" s="313"/>
      <c r="K1816" s="313"/>
      <c r="L1816" s="313"/>
      <c r="M1816" s="313"/>
      <c r="N1816" s="313"/>
      <c r="O1816" s="313"/>
      <c r="P1816" s="313"/>
      <c r="Q1816" s="313"/>
      <c r="R1816" s="313">
        <v>19.8</v>
      </c>
      <c r="S1816" s="313">
        <v>0</v>
      </c>
      <c r="T1816" s="313">
        <v>72.599999999999994</v>
      </c>
      <c r="U1816" s="313"/>
      <c r="V1816" s="313"/>
      <c r="W1816" s="313"/>
      <c r="X1816" s="313">
        <v>0</v>
      </c>
      <c r="Y1816" s="313">
        <v>500000000</v>
      </c>
      <c r="Z1816" s="313"/>
      <c r="AA1816" s="313" t="s">
        <v>1030</v>
      </c>
    </row>
    <row r="1817" spans="1:27" ht="15" customHeight="1">
      <c r="A1817" s="313" t="s">
        <v>267</v>
      </c>
      <c r="B1817" s="313" t="s">
        <v>313</v>
      </c>
      <c r="C1817" s="313" t="s">
        <v>7</v>
      </c>
      <c r="D1817" s="313" t="s">
        <v>449</v>
      </c>
      <c r="E1817" s="313" t="s">
        <v>13</v>
      </c>
      <c r="F1817" s="313" t="s">
        <v>11</v>
      </c>
      <c r="G1817" s="313"/>
      <c r="H1817" s="313"/>
      <c r="I1817" s="313"/>
      <c r="J1817" s="313"/>
      <c r="K1817" s="313"/>
      <c r="L1817" s="313"/>
      <c r="M1817" s="313"/>
      <c r="N1817" s="313"/>
      <c r="O1817" s="313"/>
      <c r="P1817" s="313"/>
      <c r="Q1817" s="313"/>
      <c r="R1817" s="313">
        <v>180</v>
      </c>
      <c r="S1817" s="313">
        <v>0</v>
      </c>
      <c r="T1817" s="313">
        <v>345</v>
      </c>
      <c r="U1817" s="313"/>
      <c r="V1817" s="313"/>
      <c r="W1817" s="313"/>
      <c r="X1817" s="313">
        <v>0</v>
      </c>
      <c r="Y1817" s="313">
        <v>500000000</v>
      </c>
      <c r="Z1817" s="313"/>
      <c r="AA1817" s="313" t="s">
        <v>1030</v>
      </c>
    </row>
    <row r="1818" spans="1:27" ht="15" customHeight="1">
      <c r="A1818" s="313" t="s">
        <v>267</v>
      </c>
      <c r="B1818" s="313" t="s">
        <v>316</v>
      </c>
      <c r="C1818" s="313" t="s">
        <v>7</v>
      </c>
      <c r="D1818" s="313" t="s">
        <v>449</v>
      </c>
      <c r="E1818" s="313" t="s">
        <v>13</v>
      </c>
      <c r="F1818" s="313" t="s">
        <v>11</v>
      </c>
      <c r="G1818" s="313"/>
      <c r="H1818" s="313"/>
      <c r="I1818" s="313"/>
      <c r="J1818" s="313"/>
      <c r="K1818" s="313"/>
      <c r="L1818" s="313"/>
      <c r="M1818" s="313"/>
      <c r="N1818" s="313"/>
      <c r="O1818" s="313"/>
      <c r="P1818" s="313"/>
      <c r="Q1818" s="313"/>
      <c r="R1818" s="313">
        <v>94</v>
      </c>
      <c r="S1818" s="313">
        <v>0</v>
      </c>
      <c r="T1818" s="313">
        <v>272</v>
      </c>
      <c r="U1818" s="313"/>
      <c r="V1818" s="313"/>
      <c r="W1818" s="313"/>
      <c r="X1818" s="313">
        <v>0</v>
      </c>
      <c r="Y1818" s="313">
        <v>500000000</v>
      </c>
      <c r="Z1818" s="313"/>
      <c r="AA1818" s="313" t="s">
        <v>1030</v>
      </c>
    </row>
    <row r="1819" spans="1:27" ht="15" customHeight="1">
      <c r="A1819" s="313" t="s">
        <v>267</v>
      </c>
      <c r="B1819" s="313" t="s">
        <v>312</v>
      </c>
      <c r="C1819" s="313" t="s">
        <v>7</v>
      </c>
      <c r="D1819" s="313" t="s">
        <v>449</v>
      </c>
      <c r="E1819" s="313" t="s">
        <v>13</v>
      </c>
      <c r="F1819" s="313" t="s">
        <v>11</v>
      </c>
      <c r="G1819" s="313"/>
      <c r="H1819" s="313"/>
      <c r="I1819" s="313"/>
      <c r="J1819" s="313"/>
      <c r="K1819" s="313"/>
      <c r="L1819" s="313"/>
      <c r="M1819" s="313"/>
      <c r="N1819" s="313"/>
      <c r="O1819" s="313"/>
      <c r="P1819" s="313"/>
      <c r="Q1819" s="313"/>
      <c r="R1819" s="313">
        <v>180</v>
      </c>
      <c r="S1819" s="313">
        <v>0</v>
      </c>
      <c r="T1819" s="313">
        <v>345</v>
      </c>
      <c r="U1819" s="313"/>
      <c r="V1819" s="313"/>
      <c r="W1819" s="313"/>
      <c r="X1819" s="313">
        <v>0</v>
      </c>
      <c r="Y1819" s="313">
        <v>500000000</v>
      </c>
      <c r="Z1819" s="313"/>
      <c r="AA1819" s="313" t="s">
        <v>1030</v>
      </c>
    </row>
    <row r="1820" spans="1:27" ht="15" customHeight="1">
      <c r="A1820" s="313" t="s">
        <v>267</v>
      </c>
      <c r="B1820" s="313" t="s">
        <v>315</v>
      </c>
      <c r="C1820" s="313" t="s">
        <v>7</v>
      </c>
      <c r="D1820" s="313" t="s">
        <v>449</v>
      </c>
      <c r="E1820" s="313" t="s">
        <v>13</v>
      </c>
      <c r="F1820" s="313" t="s">
        <v>11</v>
      </c>
      <c r="G1820" s="313"/>
      <c r="H1820" s="313"/>
      <c r="I1820" s="313"/>
      <c r="J1820" s="313"/>
      <c r="K1820" s="313"/>
      <c r="L1820" s="313"/>
      <c r="M1820" s="313"/>
      <c r="N1820" s="313"/>
      <c r="O1820" s="313"/>
      <c r="P1820" s="313"/>
      <c r="Q1820" s="313"/>
      <c r="R1820" s="313">
        <v>85.8</v>
      </c>
      <c r="S1820" s="313">
        <v>0</v>
      </c>
      <c r="T1820" s="313">
        <v>314</v>
      </c>
      <c r="U1820" s="313"/>
      <c r="V1820" s="313"/>
      <c r="W1820" s="313"/>
      <c r="X1820" s="313">
        <v>0</v>
      </c>
      <c r="Y1820" s="313">
        <v>500000000</v>
      </c>
      <c r="Z1820" s="313"/>
      <c r="AA1820" s="313" t="s">
        <v>1030</v>
      </c>
    </row>
    <row r="1821" spans="1:27" ht="15" customHeight="1">
      <c r="A1821" s="313" t="s">
        <v>268</v>
      </c>
      <c r="B1821" s="313" t="s">
        <v>332</v>
      </c>
      <c r="C1821" s="313" t="s">
        <v>7</v>
      </c>
      <c r="D1821" s="313" t="s">
        <v>449</v>
      </c>
      <c r="E1821" s="313" t="s">
        <v>13</v>
      </c>
      <c r="F1821" s="313" t="s">
        <v>11</v>
      </c>
      <c r="G1821" s="313"/>
      <c r="H1821" s="313"/>
      <c r="I1821" s="313"/>
      <c r="J1821" s="313"/>
      <c r="K1821" s="313"/>
      <c r="L1821" s="313"/>
      <c r="M1821" s="313"/>
      <c r="N1821" s="313"/>
      <c r="O1821" s="313"/>
      <c r="P1821" s="313"/>
      <c r="Q1821" s="313"/>
      <c r="R1821" s="313">
        <v>134</v>
      </c>
      <c r="S1821" s="313">
        <v>0</v>
      </c>
      <c r="T1821" s="313">
        <v>493</v>
      </c>
      <c r="U1821" s="313"/>
      <c r="V1821" s="313"/>
      <c r="W1821" s="313"/>
      <c r="X1821" s="313">
        <v>0</v>
      </c>
      <c r="Y1821" s="313">
        <v>500000000</v>
      </c>
      <c r="Z1821" s="313"/>
      <c r="AA1821" s="313" t="s">
        <v>1030</v>
      </c>
    </row>
    <row r="1822" spans="1:27" ht="15" customHeight="1">
      <c r="A1822" s="313" t="s">
        <v>268</v>
      </c>
      <c r="B1822" s="313" t="s">
        <v>314</v>
      </c>
      <c r="C1822" s="313" t="s">
        <v>7</v>
      </c>
      <c r="D1822" s="313" t="s">
        <v>449</v>
      </c>
      <c r="E1822" s="313" t="s">
        <v>13</v>
      </c>
      <c r="F1822" s="313" t="s">
        <v>11</v>
      </c>
      <c r="G1822" s="313"/>
      <c r="H1822" s="313"/>
      <c r="I1822" s="313"/>
      <c r="J1822" s="313"/>
      <c r="K1822" s="313"/>
      <c r="L1822" s="313"/>
      <c r="M1822" s="313"/>
      <c r="N1822" s="313"/>
      <c r="O1822" s="313"/>
      <c r="P1822" s="313"/>
      <c r="Q1822" s="313"/>
      <c r="R1822" s="313">
        <v>85.8</v>
      </c>
      <c r="S1822" s="313">
        <v>0</v>
      </c>
      <c r="T1822" s="313">
        <v>314</v>
      </c>
      <c r="U1822" s="313"/>
      <c r="V1822" s="313"/>
      <c r="W1822" s="313"/>
      <c r="X1822" s="313">
        <v>0</v>
      </c>
      <c r="Y1822" s="313">
        <v>500000000</v>
      </c>
      <c r="Z1822" s="313"/>
      <c r="AA1822" s="313" t="s">
        <v>1030</v>
      </c>
    </row>
    <row r="1823" spans="1:27" ht="15" customHeight="1">
      <c r="A1823" s="313" t="s">
        <v>268</v>
      </c>
      <c r="B1823" s="313" t="s">
        <v>317</v>
      </c>
      <c r="C1823" s="313" t="s">
        <v>7</v>
      </c>
      <c r="D1823" s="313" t="s">
        <v>449</v>
      </c>
      <c r="E1823" s="313" t="s">
        <v>13</v>
      </c>
      <c r="F1823" s="313" t="s">
        <v>11</v>
      </c>
      <c r="G1823" s="313"/>
      <c r="H1823" s="313"/>
      <c r="I1823" s="313"/>
      <c r="J1823" s="313"/>
      <c r="K1823" s="313"/>
      <c r="L1823" s="313"/>
      <c r="M1823" s="313"/>
      <c r="N1823" s="313"/>
      <c r="O1823" s="313"/>
      <c r="P1823" s="313"/>
      <c r="Q1823" s="313"/>
      <c r="R1823" s="313">
        <v>74.2</v>
      </c>
      <c r="S1823" s="313">
        <v>0</v>
      </c>
      <c r="T1823" s="313">
        <v>272</v>
      </c>
      <c r="U1823" s="313"/>
      <c r="V1823" s="313"/>
      <c r="W1823" s="313"/>
      <c r="X1823" s="313">
        <v>0</v>
      </c>
      <c r="Y1823" s="313">
        <v>500000000</v>
      </c>
      <c r="Z1823" s="313"/>
      <c r="AA1823" s="313" t="s">
        <v>1030</v>
      </c>
    </row>
    <row r="1824" spans="1:27" ht="15" customHeight="1">
      <c r="A1824" s="313" t="s">
        <v>268</v>
      </c>
      <c r="B1824" s="313" t="s">
        <v>318</v>
      </c>
      <c r="C1824" s="313" t="s">
        <v>7</v>
      </c>
      <c r="D1824" s="313" t="s">
        <v>449</v>
      </c>
      <c r="E1824" s="313" t="s">
        <v>13</v>
      </c>
      <c r="F1824" s="313" t="s">
        <v>11</v>
      </c>
      <c r="G1824" s="313"/>
      <c r="H1824" s="313"/>
      <c r="I1824" s="313"/>
      <c r="J1824" s="313"/>
      <c r="K1824" s="313"/>
      <c r="L1824" s="313"/>
      <c r="M1824" s="313"/>
      <c r="N1824" s="313"/>
      <c r="O1824" s="313"/>
      <c r="P1824" s="313"/>
      <c r="Q1824" s="313"/>
      <c r="R1824" s="313">
        <v>19.8</v>
      </c>
      <c r="S1824" s="313">
        <v>0</v>
      </c>
      <c r="T1824" s="313">
        <v>72.599999999999994</v>
      </c>
      <c r="U1824" s="313"/>
      <c r="V1824" s="313"/>
      <c r="W1824" s="313"/>
      <c r="X1824" s="313">
        <v>0</v>
      </c>
      <c r="Y1824" s="313">
        <v>500000000</v>
      </c>
      <c r="Z1824" s="313"/>
      <c r="AA1824" s="313" t="s">
        <v>1030</v>
      </c>
    </row>
    <row r="1825" spans="1:27" ht="15" customHeight="1">
      <c r="A1825" s="313" t="s">
        <v>268</v>
      </c>
      <c r="B1825" s="313" t="s">
        <v>313</v>
      </c>
      <c r="C1825" s="313" t="s">
        <v>7</v>
      </c>
      <c r="D1825" s="313" t="s">
        <v>449</v>
      </c>
      <c r="E1825" s="313" t="s">
        <v>13</v>
      </c>
      <c r="F1825" s="313" t="s">
        <v>11</v>
      </c>
      <c r="G1825" s="313"/>
      <c r="H1825" s="313"/>
      <c r="I1825" s="313"/>
      <c r="J1825" s="313"/>
      <c r="K1825" s="313"/>
      <c r="L1825" s="313"/>
      <c r="M1825" s="313"/>
      <c r="N1825" s="313"/>
      <c r="O1825" s="313"/>
      <c r="P1825" s="313"/>
      <c r="Q1825" s="313"/>
      <c r="R1825" s="313">
        <v>180</v>
      </c>
      <c r="S1825" s="313">
        <v>0</v>
      </c>
      <c r="T1825" s="313">
        <v>345</v>
      </c>
      <c r="U1825" s="313"/>
      <c r="V1825" s="313"/>
      <c r="W1825" s="313"/>
      <c r="X1825" s="313">
        <v>0</v>
      </c>
      <c r="Y1825" s="313">
        <v>500000000</v>
      </c>
      <c r="Z1825" s="313"/>
      <c r="AA1825" s="313" t="s">
        <v>1030</v>
      </c>
    </row>
    <row r="1826" spans="1:27" ht="15" customHeight="1">
      <c r="A1826" s="313" t="s">
        <v>268</v>
      </c>
      <c r="B1826" s="313" t="s">
        <v>316</v>
      </c>
      <c r="C1826" s="313" t="s">
        <v>7</v>
      </c>
      <c r="D1826" s="313" t="s">
        <v>449</v>
      </c>
      <c r="E1826" s="313" t="s">
        <v>13</v>
      </c>
      <c r="F1826" s="313" t="s">
        <v>11</v>
      </c>
      <c r="G1826" s="313"/>
      <c r="H1826" s="313"/>
      <c r="I1826" s="313"/>
      <c r="J1826" s="313"/>
      <c r="K1826" s="313"/>
      <c r="L1826" s="313"/>
      <c r="M1826" s="313"/>
      <c r="N1826" s="313"/>
      <c r="O1826" s="313"/>
      <c r="P1826" s="313"/>
      <c r="Q1826" s="313"/>
      <c r="R1826" s="313">
        <v>94</v>
      </c>
      <c r="S1826" s="313">
        <v>0</v>
      </c>
      <c r="T1826" s="313">
        <v>272</v>
      </c>
      <c r="U1826" s="313"/>
      <c r="V1826" s="313"/>
      <c r="W1826" s="313"/>
      <c r="X1826" s="313">
        <v>0</v>
      </c>
      <c r="Y1826" s="313">
        <v>500000000</v>
      </c>
      <c r="Z1826" s="313"/>
      <c r="AA1826" s="313" t="s">
        <v>1030</v>
      </c>
    </row>
    <row r="1827" spans="1:27" ht="15" customHeight="1">
      <c r="A1827" s="313" t="s">
        <v>268</v>
      </c>
      <c r="B1827" s="313" t="s">
        <v>312</v>
      </c>
      <c r="C1827" s="313" t="s">
        <v>7</v>
      </c>
      <c r="D1827" s="313" t="s">
        <v>449</v>
      </c>
      <c r="E1827" s="313" t="s">
        <v>13</v>
      </c>
      <c r="F1827" s="313" t="s">
        <v>11</v>
      </c>
      <c r="G1827" s="313"/>
      <c r="H1827" s="313"/>
      <c r="I1827" s="313"/>
      <c r="J1827" s="313"/>
      <c r="K1827" s="313"/>
      <c r="L1827" s="313"/>
      <c r="M1827" s="313"/>
      <c r="N1827" s="313"/>
      <c r="O1827" s="313"/>
      <c r="P1827" s="313"/>
      <c r="Q1827" s="313"/>
      <c r="R1827" s="313">
        <v>180</v>
      </c>
      <c r="S1827" s="313">
        <v>0</v>
      </c>
      <c r="T1827" s="313">
        <v>345</v>
      </c>
      <c r="U1827" s="313"/>
      <c r="V1827" s="313"/>
      <c r="W1827" s="313"/>
      <c r="X1827" s="313">
        <v>0</v>
      </c>
      <c r="Y1827" s="313">
        <v>500000000</v>
      </c>
      <c r="Z1827" s="313"/>
      <c r="AA1827" s="313" t="s">
        <v>1030</v>
      </c>
    </row>
    <row r="1828" spans="1:27" ht="15" customHeight="1">
      <c r="A1828" s="313" t="s">
        <v>268</v>
      </c>
      <c r="B1828" s="313" t="s">
        <v>315</v>
      </c>
      <c r="C1828" s="313" t="s">
        <v>7</v>
      </c>
      <c r="D1828" s="313" t="s">
        <v>449</v>
      </c>
      <c r="E1828" s="313" t="s">
        <v>13</v>
      </c>
      <c r="F1828" s="313" t="s">
        <v>11</v>
      </c>
      <c r="G1828" s="313"/>
      <c r="H1828" s="313"/>
      <c r="I1828" s="313"/>
      <c r="J1828" s="313"/>
      <c r="K1828" s="313"/>
      <c r="L1828" s="313"/>
      <c r="M1828" s="313"/>
      <c r="N1828" s="313"/>
      <c r="O1828" s="313"/>
      <c r="P1828" s="313"/>
      <c r="Q1828" s="313"/>
      <c r="R1828" s="313">
        <v>85.8</v>
      </c>
      <c r="S1828" s="313">
        <v>0</v>
      </c>
      <c r="T1828" s="313">
        <v>314</v>
      </c>
      <c r="U1828" s="313"/>
      <c r="V1828" s="313"/>
      <c r="W1828" s="313"/>
      <c r="X1828" s="313">
        <v>0</v>
      </c>
      <c r="Y1828" s="313">
        <v>500000000</v>
      </c>
      <c r="Z1828" s="313"/>
      <c r="AA1828" s="313" t="s">
        <v>1030</v>
      </c>
    </row>
    <row r="1829" spans="1:27" ht="15" customHeight="1">
      <c r="A1829" s="313" t="s">
        <v>269</v>
      </c>
      <c r="B1829" s="313" t="s">
        <v>332</v>
      </c>
      <c r="C1829" s="313" t="s">
        <v>7</v>
      </c>
      <c r="D1829" s="313" t="s">
        <v>449</v>
      </c>
      <c r="E1829" s="313" t="s">
        <v>13</v>
      </c>
      <c r="F1829" s="313" t="s">
        <v>11</v>
      </c>
      <c r="G1829" s="313" t="s">
        <v>449</v>
      </c>
      <c r="H1829" s="313" t="s">
        <v>464</v>
      </c>
      <c r="I1829" s="313" t="s">
        <v>251</v>
      </c>
      <c r="J1829" s="313"/>
      <c r="K1829" s="313" t="s">
        <v>339</v>
      </c>
      <c r="L1829" s="313" t="s">
        <v>372</v>
      </c>
      <c r="M1829" s="313" t="s">
        <v>48</v>
      </c>
      <c r="N1829" s="313"/>
      <c r="O1829" s="313" t="s">
        <v>341</v>
      </c>
      <c r="P1829" s="313" t="s">
        <v>342</v>
      </c>
      <c r="Q1829" s="313" t="s">
        <v>343</v>
      </c>
      <c r="R1829" s="313">
        <v>20.6</v>
      </c>
      <c r="S1829" s="313"/>
      <c r="T1829" s="313"/>
      <c r="U1829" s="313">
        <v>20.6</v>
      </c>
      <c r="V1829" s="313">
        <v>1.03</v>
      </c>
      <c r="W1829" s="313">
        <v>0.1</v>
      </c>
      <c r="X1829" s="313">
        <v>0</v>
      </c>
      <c r="Y1829" s="313">
        <v>500000000</v>
      </c>
      <c r="Z1829" s="313">
        <v>0</v>
      </c>
      <c r="AA1829" s="313" t="s">
        <v>1031</v>
      </c>
    </row>
    <row r="1830" spans="1:27" ht="15" customHeight="1">
      <c r="A1830" s="313" t="s">
        <v>269</v>
      </c>
      <c r="B1830" s="313" t="s">
        <v>314</v>
      </c>
      <c r="C1830" s="313" t="s">
        <v>7</v>
      </c>
      <c r="D1830" s="313" t="s">
        <v>449</v>
      </c>
      <c r="E1830" s="313" t="s">
        <v>13</v>
      </c>
      <c r="F1830" s="313" t="s">
        <v>11</v>
      </c>
      <c r="G1830" s="313" t="s">
        <v>449</v>
      </c>
      <c r="H1830" s="313" t="s">
        <v>736</v>
      </c>
      <c r="I1830" s="313" t="s">
        <v>251</v>
      </c>
      <c r="J1830" s="313" t="s">
        <v>709</v>
      </c>
      <c r="K1830" s="313" t="s">
        <v>702</v>
      </c>
      <c r="L1830" s="313" t="s">
        <v>737</v>
      </c>
      <c r="M1830" s="313" t="s">
        <v>48</v>
      </c>
      <c r="N1830" s="313"/>
      <c r="O1830" s="313" t="s">
        <v>364</v>
      </c>
      <c r="P1830" s="313" t="s">
        <v>699</v>
      </c>
      <c r="Q1830" s="313" t="s">
        <v>343</v>
      </c>
      <c r="R1830" s="313">
        <v>44</v>
      </c>
      <c r="S1830" s="313"/>
      <c r="T1830" s="313"/>
      <c r="U1830" s="313"/>
      <c r="V1830" s="313"/>
      <c r="W1830" s="313"/>
      <c r="X1830" s="313">
        <v>0</v>
      </c>
      <c r="Y1830" s="313">
        <v>500000000</v>
      </c>
      <c r="Z1830" s="313"/>
      <c r="AA1830" s="313" t="s">
        <v>1029</v>
      </c>
    </row>
    <row r="1831" spans="1:27" ht="15" customHeight="1">
      <c r="A1831" s="313" t="s">
        <v>269</v>
      </c>
      <c r="B1831" s="313" t="s">
        <v>317</v>
      </c>
      <c r="C1831" s="313" t="s">
        <v>7</v>
      </c>
      <c r="D1831" s="313" t="s">
        <v>449</v>
      </c>
      <c r="E1831" s="313" t="s">
        <v>13</v>
      </c>
      <c r="F1831" s="313" t="s">
        <v>11</v>
      </c>
      <c r="G1831" s="313" t="s">
        <v>449</v>
      </c>
      <c r="H1831" s="313" t="s">
        <v>738</v>
      </c>
      <c r="I1831" s="313" t="s">
        <v>251</v>
      </c>
      <c r="J1831" s="313" t="s">
        <v>709</v>
      </c>
      <c r="K1831" s="313" t="s">
        <v>702</v>
      </c>
      <c r="L1831" s="313" t="s">
        <v>739</v>
      </c>
      <c r="M1831" s="313" t="s">
        <v>48</v>
      </c>
      <c r="N1831" s="313"/>
      <c r="O1831" s="313" t="s">
        <v>364</v>
      </c>
      <c r="P1831" s="313" t="s">
        <v>699</v>
      </c>
      <c r="Q1831" s="313" t="s">
        <v>343</v>
      </c>
      <c r="R1831" s="313">
        <v>1.76</v>
      </c>
      <c r="S1831" s="313"/>
      <c r="T1831" s="313"/>
      <c r="U1831" s="313"/>
      <c r="V1831" s="313"/>
      <c r="W1831" s="313"/>
      <c r="X1831" s="313">
        <v>0</v>
      </c>
      <c r="Y1831" s="313">
        <v>500000000</v>
      </c>
      <c r="Z1831" s="313"/>
      <c r="AA1831" s="313" t="s">
        <v>1029</v>
      </c>
    </row>
    <row r="1832" spans="1:27" ht="15" customHeight="1">
      <c r="A1832" s="313" t="s">
        <v>269</v>
      </c>
      <c r="B1832" s="313" t="s">
        <v>318</v>
      </c>
      <c r="C1832" s="313" t="s">
        <v>7</v>
      </c>
      <c r="D1832" s="313" t="s">
        <v>449</v>
      </c>
      <c r="E1832" s="313" t="s">
        <v>13</v>
      </c>
      <c r="F1832" s="313" t="s">
        <v>11</v>
      </c>
      <c r="G1832" s="313" t="s">
        <v>449</v>
      </c>
      <c r="H1832" s="313" t="s">
        <v>740</v>
      </c>
      <c r="I1832" s="313" t="s">
        <v>251</v>
      </c>
      <c r="J1832" s="313" t="s">
        <v>709</v>
      </c>
      <c r="K1832" s="313" t="s">
        <v>702</v>
      </c>
      <c r="L1832" s="313" t="s">
        <v>741</v>
      </c>
      <c r="M1832" s="313" t="s">
        <v>48</v>
      </c>
      <c r="N1832" s="313"/>
      <c r="O1832" s="313" t="s">
        <v>364</v>
      </c>
      <c r="P1832" s="313" t="s">
        <v>699</v>
      </c>
      <c r="Q1832" s="313" t="s">
        <v>343</v>
      </c>
      <c r="R1832" s="313">
        <v>26.4</v>
      </c>
      <c r="S1832" s="313"/>
      <c r="T1832" s="313"/>
      <c r="U1832" s="313"/>
      <c r="V1832" s="313"/>
      <c r="W1832" s="313"/>
      <c r="X1832" s="313">
        <v>0</v>
      </c>
      <c r="Y1832" s="313">
        <v>500000000</v>
      </c>
      <c r="Z1832" s="313"/>
      <c r="AA1832" s="313" t="s">
        <v>1029</v>
      </c>
    </row>
    <row r="1833" spans="1:27" ht="15" customHeight="1">
      <c r="A1833" s="313" t="s">
        <v>269</v>
      </c>
      <c r="B1833" s="313" t="s">
        <v>313</v>
      </c>
      <c r="C1833" s="313" t="s">
        <v>7</v>
      </c>
      <c r="D1833" s="313" t="s">
        <v>449</v>
      </c>
      <c r="E1833" s="313" t="s">
        <v>13</v>
      </c>
      <c r="F1833" s="313" t="s">
        <v>11</v>
      </c>
      <c r="G1833" s="313"/>
      <c r="H1833" s="313"/>
      <c r="I1833" s="313"/>
      <c r="J1833" s="313"/>
      <c r="K1833" s="313"/>
      <c r="L1833" s="313"/>
      <c r="M1833" s="313"/>
      <c r="N1833" s="313"/>
      <c r="O1833" s="313"/>
      <c r="P1833" s="313"/>
      <c r="Q1833" s="313"/>
      <c r="R1833" s="313">
        <v>72.2</v>
      </c>
      <c r="S1833" s="313"/>
      <c r="T1833" s="313"/>
      <c r="U1833" s="313"/>
      <c r="V1833" s="313"/>
      <c r="W1833" s="313"/>
      <c r="X1833" s="313">
        <v>0</v>
      </c>
      <c r="Y1833" s="313">
        <v>500000000</v>
      </c>
      <c r="Z1833" s="313"/>
      <c r="AA1833" s="313" t="s">
        <v>1029</v>
      </c>
    </row>
    <row r="1834" spans="1:27" ht="15" customHeight="1">
      <c r="A1834" s="313" t="s">
        <v>269</v>
      </c>
      <c r="B1834" s="313" t="s">
        <v>316</v>
      </c>
      <c r="C1834" s="313" t="s">
        <v>7</v>
      </c>
      <c r="D1834" s="313" t="s">
        <v>449</v>
      </c>
      <c r="E1834" s="313" t="s">
        <v>13</v>
      </c>
      <c r="F1834" s="313" t="s">
        <v>11</v>
      </c>
      <c r="G1834" s="313" t="s">
        <v>449</v>
      </c>
      <c r="H1834" s="313" t="s">
        <v>738</v>
      </c>
      <c r="I1834" s="313" t="s">
        <v>251</v>
      </c>
      <c r="J1834" s="313" t="s">
        <v>709</v>
      </c>
      <c r="K1834" s="313" t="s">
        <v>702</v>
      </c>
      <c r="L1834" s="313" t="s">
        <v>739</v>
      </c>
      <c r="M1834" s="313" t="s">
        <v>48</v>
      </c>
      <c r="N1834" s="313"/>
      <c r="O1834" s="313" t="s">
        <v>364</v>
      </c>
      <c r="P1834" s="313" t="s">
        <v>699</v>
      </c>
      <c r="Q1834" s="313" t="s">
        <v>343</v>
      </c>
      <c r="R1834" s="313">
        <v>28.2</v>
      </c>
      <c r="S1834" s="313"/>
      <c r="T1834" s="313"/>
      <c r="U1834" s="313"/>
      <c r="V1834" s="313"/>
      <c r="W1834" s="313"/>
      <c r="X1834" s="313">
        <v>0</v>
      </c>
      <c r="Y1834" s="313">
        <v>500000000</v>
      </c>
      <c r="Z1834" s="313"/>
      <c r="AA1834" s="313" t="s">
        <v>1029</v>
      </c>
    </row>
    <row r="1835" spans="1:27" ht="15" customHeight="1">
      <c r="A1835" s="313" t="s">
        <v>269</v>
      </c>
      <c r="B1835" s="313" t="s">
        <v>312</v>
      </c>
      <c r="C1835" s="313" t="s">
        <v>7</v>
      </c>
      <c r="D1835" s="313" t="s">
        <v>449</v>
      </c>
      <c r="E1835" s="313" t="s">
        <v>13</v>
      </c>
      <c r="F1835" s="313" t="s">
        <v>11</v>
      </c>
      <c r="G1835" s="313"/>
      <c r="H1835" s="313"/>
      <c r="I1835" s="313"/>
      <c r="J1835" s="313"/>
      <c r="K1835" s="313"/>
      <c r="L1835" s="313"/>
      <c r="M1835" s="313"/>
      <c r="N1835" s="313"/>
      <c r="O1835" s="313"/>
      <c r="P1835" s="313"/>
      <c r="Q1835" s="313"/>
      <c r="R1835" s="313">
        <v>72.2</v>
      </c>
      <c r="S1835" s="313"/>
      <c r="T1835" s="313"/>
      <c r="U1835" s="313"/>
      <c r="V1835" s="313"/>
      <c r="W1835" s="313"/>
      <c r="X1835" s="313">
        <v>0</v>
      </c>
      <c r="Y1835" s="313">
        <v>500000000</v>
      </c>
      <c r="Z1835" s="313"/>
      <c r="AA1835" s="313" t="s">
        <v>1029</v>
      </c>
    </row>
    <row r="1836" spans="1:27" ht="15" customHeight="1">
      <c r="A1836" s="313" t="s">
        <v>269</v>
      </c>
      <c r="B1836" s="313" t="s">
        <v>315</v>
      </c>
      <c r="C1836" s="313" t="s">
        <v>7</v>
      </c>
      <c r="D1836" s="313" t="s">
        <v>449</v>
      </c>
      <c r="E1836" s="313" t="s">
        <v>13</v>
      </c>
      <c r="F1836" s="313" t="s">
        <v>11</v>
      </c>
      <c r="G1836" s="313"/>
      <c r="H1836" s="313"/>
      <c r="I1836" s="313"/>
      <c r="J1836" s="313"/>
      <c r="K1836" s="313"/>
      <c r="L1836" s="313"/>
      <c r="M1836" s="313"/>
      <c r="N1836" s="313"/>
      <c r="O1836" s="313"/>
      <c r="P1836" s="313"/>
      <c r="Q1836" s="313"/>
      <c r="R1836" s="313">
        <v>44</v>
      </c>
      <c r="S1836" s="313"/>
      <c r="T1836" s="313"/>
      <c r="U1836" s="313"/>
      <c r="V1836" s="313"/>
      <c r="W1836" s="313"/>
      <c r="X1836" s="313">
        <v>0</v>
      </c>
      <c r="Y1836" s="313">
        <v>500000000</v>
      </c>
      <c r="Z1836" s="313"/>
      <c r="AA1836" s="313" t="s">
        <v>1029</v>
      </c>
    </row>
    <row r="1837" spans="1:27" ht="15" customHeight="1">
      <c r="A1837" s="313" t="s">
        <v>270</v>
      </c>
      <c r="B1837" s="313" t="s">
        <v>332</v>
      </c>
      <c r="C1837" s="313" t="s">
        <v>7</v>
      </c>
      <c r="D1837" s="313" t="s">
        <v>449</v>
      </c>
      <c r="E1837" s="313" t="s">
        <v>13</v>
      </c>
      <c r="F1837" s="313" t="s">
        <v>11</v>
      </c>
      <c r="G1837" s="313"/>
      <c r="H1837" s="313"/>
      <c r="I1837" s="313"/>
      <c r="J1837" s="313"/>
      <c r="K1837" s="313"/>
      <c r="L1837" s="313"/>
      <c r="M1837" s="313"/>
      <c r="N1837" s="313"/>
      <c r="O1837" s="313"/>
      <c r="P1837" s="313"/>
      <c r="Q1837" s="313"/>
      <c r="R1837" s="313">
        <v>20.6</v>
      </c>
      <c r="S1837" s="313"/>
      <c r="T1837" s="313"/>
      <c r="U1837" s="313"/>
      <c r="V1837" s="313"/>
      <c r="W1837" s="313"/>
      <c r="X1837" s="313">
        <v>0</v>
      </c>
      <c r="Y1837" s="313">
        <v>500000000</v>
      </c>
      <c r="Z1837" s="313"/>
      <c r="AA1837" s="313" t="s">
        <v>1029</v>
      </c>
    </row>
    <row r="1838" spans="1:27" ht="15" customHeight="1">
      <c r="A1838" s="313" t="s">
        <v>270</v>
      </c>
      <c r="B1838" s="313" t="s">
        <v>314</v>
      </c>
      <c r="C1838" s="313" t="s">
        <v>7</v>
      </c>
      <c r="D1838" s="313" t="s">
        <v>449</v>
      </c>
      <c r="E1838" s="313" t="s">
        <v>13</v>
      </c>
      <c r="F1838" s="313" t="s">
        <v>11</v>
      </c>
      <c r="G1838" s="313"/>
      <c r="H1838" s="313"/>
      <c r="I1838" s="313"/>
      <c r="J1838" s="313"/>
      <c r="K1838" s="313"/>
      <c r="L1838" s="313"/>
      <c r="M1838" s="313"/>
      <c r="N1838" s="313"/>
      <c r="O1838" s="313"/>
      <c r="P1838" s="313"/>
      <c r="Q1838" s="313"/>
      <c r="R1838" s="313">
        <v>44</v>
      </c>
      <c r="S1838" s="313"/>
      <c r="T1838" s="313"/>
      <c r="U1838" s="313"/>
      <c r="V1838" s="313"/>
      <c r="W1838" s="313"/>
      <c r="X1838" s="313">
        <v>0</v>
      </c>
      <c r="Y1838" s="313">
        <v>500000000</v>
      </c>
      <c r="Z1838" s="313"/>
      <c r="AA1838" s="313" t="s">
        <v>1029</v>
      </c>
    </row>
    <row r="1839" spans="1:27" ht="15" customHeight="1">
      <c r="A1839" s="313" t="s">
        <v>270</v>
      </c>
      <c r="B1839" s="313" t="s">
        <v>317</v>
      </c>
      <c r="C1839" s="313" t="s">
        <v>7</v>
      </c>
      <c r="D1839" s="313" t="s">
        <v>449</v>
      </c>
      <c r="E1839" s="313" t="s">
        <v>13</v>
      </c>
      <c r="F1839" s="313" t="s">
        <v>11</v>
      </c>
      <c r="G1839" s="313"/>
      <c r="H1839" s="313"/>
      <c r="I1839" s="313"/>
      <c r="J1839" s="313"/>
      <c r="K1839" s="313"/>
      <c r="L1839" s="313"/>
      <c r="M1839" s="313"/>
      <c r="N1839" s="313"/>
      <c r="O1839" s="313"/>
      <c r="P1839" s="313"/>
      <c r="Q1839" s="313"/>
      <c r="R1839" s="313">
        <v>1.76</v>
      </c>
      <c r="S1839" s="313"/>
      <c r="T1839" s="313"/>
      <c r="U1839" s="313"/>
      <c r="V1839" s="313"/>
      <c r="W1839" s="313"/>
      <c r="X1839" s="313">
        <v>0</v>
      </c>
      <c r="Y1839" s="313">
        <v>500000000</v>
      </c>
      <c r="Z1839" s="313"/>
      <c r="AA1839" s="313" t="s">
        <v>1029</v>
      </c>
    </row>
    <row r="1840" spans="1:27" ht="15" customHeight="1">
      <c r="A1840" s="313" t="s">
        <v>270</v>
      </c>
      <c r="B1840" s="313" t="s">
        <v>318</v>
      </c>
      <c r="C1840" s="313" t="s">
        <v>7</v>
      </c>
      <c r="D1840" s="313" t="s">
        <v>449</v>
      </c>
      <c r="E1840" s="313" t="s">
        <v>13</v>
      </c>
      <c r="F1840" s="313" t="s">
        <v>11</v>
      </c>
      <c r="G1840" s="313"/>
      <c r="H1840" s="313"/>
      <c r="I1840" s="313"/>
      <c r="J1840" s="313"/>
      <c r="K1840" s="313"/>
      <c r="L1840" s="313"/>
      <c r="M1840" s="313"/>
      <c r="N1840" s="313"/>
      <c r="O1840" s="313"/>
      <c r="P1840" s="313"/>
      <c r="Q1840" s="313"/>
      <c r="R1840" s="313">
        <v>26.4</v>
      </c>
      <c r="S1840" s="313"/>
      <c r="T1840" s="313"/>
      <c r="U1840" s="313"/>
      <c r="V1840" s="313"/>
      <c r="W1840" s="313"/>
      <c r="X1840" s="313">
        <v>0</v>
      </c>
      <c r="Y1840" s="313">
        <v>500000000</v>
      </c>
      <c r="Z1840" s="313"/>
      <c r="AA1840" s="313" t="s">
        <v>1029</v>
      </c>
    </row>
    <row r="1841" spans="1:27" ht="15" customHeight="1">
      <c r="A1841" s="313" t="s">
        <v>270</v>
      </c>
      <c r="B1841" s="313" t="s">
        <v>313</v>
      </c>
      <c r="C1841" s="313" t="s">
        <v>7</v>
      </c>
      <c r="D1841" s="313" t="s">
        <v>449</v>
      </c>
      <c r="E1841" s="313" t="s">
        <v>13</v>
      </c>
      <c r="F1841" s="313" t="s">
        <v>11</v>
      </c>
      <c r="G1841" s="313"/>
      <c r="H1841" s="313"/>
      <c r="I1841" s="313"/>
      <c r="J1841" s="313"/>
      <c r="K1841" s="313"/>
      <c r="L1841" s="313"/>
      <c r="M1841" s="313"/>
      <c r="N1841" s="313"/>
      <c r="O1841" s="313"/>
      <c r="P1841" s="313"/>
      <c r="Q1841" s="313"/>
      <c r="R1841" s="313">
        <v>72.2</v>
      </c>
      <c r="S1841" s="313"/>
      <c r="T1841" s="313"/>
      <c r="U1841" s="313"/>
      <c r="V1841" s="313"/>
      <c r="W1841" s="313"/>
      <c r="X1841" s="313">
        <v>0</v>
      </c>
      <c r="Y1841" s="313">
        <v>500000000</v>
      </c>
      <c r="Z1841" s="313"/>
      <c r="AA1841" s="313" t="s">
        <v>1029</v>
      </c>
    </row>
    <row r="1842" spans="1:27" ht="15" customHeight="1">
      <c r="A1842" s="313" t="s">
        <v>270</v>
      </c>
      <c r="B1842" s="313" t="s">
        <v>316</v>
      </c>
      <c r="C1842" s="313" t="s">
        <v>7</v>
      </c>
      <c r="D1842" s="313" t="s">
        <v>449</v>
      </c>
      <c r="E1842" s="313" t="s">
        <v>13</v>
      </c>
      <c r="F1842" s="313" t="s">
        <v>11</v>
      </c>
      <c r="G1842" s="313"/>
      <c r="H1842" s="313"/>
      <c r="I1842" s="313"/>
      <c r="J1842" s="313"/>
      <c r="K1842" s="313"/>
      <c r="L1842" s="313"/>
      <c r="M1842" s="313"/>
      <c r="N1842" s="313"/>
      <c r="O1842" s="313"/>
      <c r="P1842" s="313"/>
      <c r="Q1842" s="313"/>
      <c r="R1842" s="313">
        <v>28.2</v>
      </c>
      <c r="S1842" s="313"/>
      <c r="T1842" s="313"/>
      <c r="U1842" s="313"/>
      <c r="V1842" s="313"/>
      <c r="W1842" s="313"/>
      <c r="X1842" s="313">
        <v>0</v>
      </c>
      <c r="Y1842" s="313">
        <v>500000000</v>
      </c>
      <c r="Z1842" s="313"/>
      <c r="AA1842" s="313" t="s">
        <v>1029</v>
      </c>
    </row>
    <row r="1843" spans="1:27" ht="15" customHeight="1">
      <c r="A1843" s="313" t="s">
        <v>270</v>
      </c>
      <c r="B1843" s="313" t="s">
        <v>312</v>
      </c>
      <c r="C1843" s="313" t="s">
        <v>7</v>
      </c>
      <c r="D1843" s="313" t="s">
        <v>449</v>
      </c>
      <c r="E1843" s="313" t="s">
        <v>13</v>
      </c>
      <c r="F1843" s="313" t="s">
        <v>11</v>
      </c>
      <c r="G1843" s="313"/>
      <c r="H1843" s="313"/>
      <c r="I1843" s="313"/>
      <c r="J1843" s="313"/>
      <c r="K1843" s="313"/>
      <c r="L1843" s="313"/>
      <c r="M1843" s="313"/>
      <c r="N1843" s="313"/>
      <c r="O1843" s="313"/>
      <c r="P1843" s="313"/>
      <c r="Q1843" s="313"/>
      <c r="R1843" s="313">
        <v>72.2</v>
      </c>
      <c r="S1843" s="313"/>
      <c r="T1843" s="313"/>
      <c r="U1843" s="313"/>
      <c r="V1843" s="313"/>
      <c r="W1843" s="313"/>
      <c r="X1843" s="313">
        <v>0</v>
      </c>
      <c r="Y1843" s="313">
        <v>500000000</v>
      </c>
      <c r="Z1843" s="313"/>
      <c r="AA1843" s="313" t="s">
        <v>1029</v>
      </c>
    </row>
    <row r="1844" spans="1:27" ht="15" customHeight="1">
      <c r="A1844" s="313" t="s">
        <v>270</v>
      </c>
      <c r="B1844" s="313" t="s">
        <v>315</v>
      </c>
      <c r="C1844" s="313" t="s">
        <v>7</v>
      </c>
      <c r="D1844" s="313" t="s">
        <v>449</v>
      </c>
      <c r="E1844" s="313" t="s">
        <v>13</v>
      </c>
      <c r="F1844" s="313" t="s">
        <v>11</v>
      </c>
      <c r="G1844" s="313"/>
      <c r="H1844" s="313"/>
      <c r="I1844" s="313"/>
      <c r="J1844" s="313"/>
      <c r="K1844" s="313"/>
      <c r="L1844" s="313"/>
      <c r="M1844" s="313"/>
      <c r="N1844" s="313"/>
      <c r="O1844" s="313"/>
      <c r="P1844" s="313"/>
      <c r="Q1844" s="313"/>
      <c r="R1844" s="313">
        <v>44</v>
      </c>
      <c r="S1844" s="313"/>
      <c r="T1844" s="313"/>
      <c r="U1844" s="313"/>
      <c r="V1844" s="313"/>
      <c r="W1844" s="313"/>
      <c r="X1844" s="313">
        <v>0</v>
      </c>
      <c r="Y1844" s="313">
        <v>500000000</v>
      </c>
      <c r="Z1844" s="313"/>
      <c r="AA1844" s="313" t="s">
        <v>1029</v>
      </c>
    </row>
    <row r="1845" spans="1:27" ht="15" customHeight="1">
      <c r="A1845" s="313" t="s">
        <v>271</v>
      </c>
      <c r="B1845" s="313" t="s">
        <v>332</v>
      </c>
      <c r="C1845" s="313" t="s">
        <v>7</v>
      </c>
      <c r="D1845" s="313" t="s">
        <v>449</v>
      </c>
      <c r="E1845" s="313" t="s">
        <v>13</v>
      </c>
      <c r="F1845" s="313" t="s">
        <v>11</v>
      </c>
      <c r="G1845" s="313"/>
      <c r="H1845" s="313"/>
      <c r="I1845" s="313"/>
      <c r="J1845" s="313"/>
      <c r="K1845" s="313"/>
      <c r="L1845" s="313"/>
      <c r="M1845" s="313"/>
      <c r="N1845" s="313"/>
      <c r="O1845" s="313"/>
      <c r="P1845" s="313"/>
      <c r="Q1845" s="313"/>
      <c r="R1845" s="313">
        <v>6.87</v>
      </c>
      <c r="S1845" s="313">
        <v>0</v>
      </c>
      <c r="T1845" s="313">
        <v>20.6</v>
      </c>
      <c r="U1845" s="313"/>
      <c r="V1845" s="313"/>
      <c r="W1845" s="313"/>
      <c r="X1845" s="313">
        <v>0</v>
      </c>
      <c r="Y1845" s="313">
        <v>500000000</v>
      </c>
      <c r="Z1845" s="313"/>
      <c r="AA1845" s="313" t="s">
        <v>1030</v>
      </c>
    </row>
    <row r="1846" spans="1:27" ht="15" customHeight="1">
      <c r="A1846" s="313" t="s">
        <v>271</v>
      </c>
      <c r="B1846" s="313" t="s">
        <v>314</v>
      </c>
      <c r="C1846" s="313" t="s">
        <v>7</v>
      </c>
      <c r="D1846" s="313" t="s">
        <v>449</v>
      </c>
      <c r="E1846" s="313" t="s">
        <v>13</v>
      </c>
      <c r="F1846" s="313" t="s">
        <v>11</v>
      </c>
      <c r="G1846" s="313"/>
      <c r="H1846" s="313"/>
      <c r="I1846" s="313"/>
      <c r="J1846" s="313"/>
      <c r="K1846" s="313"/>
      <c r="L1846" s="313"/>
      <c r="M1846" s="313"/>
      <c r="N1846" s="313"/>
      <c r="O1846" s="313"/>
      <c r="P1846" s="313"/>
      <c r="Q1846" s="313"/>
      <c r="R1846" s="313">
        <v>14.7</v>
      </c>
      <c r="S1846" s="313">
        <v>0</v>
      </c>
      <c r="T1846" s="313">
        <v>44</v>
      </c>
      <c r="U1846" s="313"/>
      <c r="V1846" s="313"/>
      <c r="W1846" s="313"/>
      <c r="X1846" s="313">
        <v>0</v>
      </c>
      <c r="Y1846" s="313">
        <v>500000000</v>
      </c>
      <c r="Z1846" s="313"/>
      <c r="AA1846" s="313" t="s">
        <v>1030</v>
      </c>
    </row>
    <row r="1847" spans="1:27" ht="15" customHeight="1">
      <c r="A1847" s="313" t="s">
        <v>271</v>
      </c>
      <c r="B1847" s="313" t="s">
        <v>317</v>
      </c>
      <c r="C1847" s="313" t="s">
        <v>7</v>
      </c>
      <c r="D1847" s="313" t="s">
        <v>449</v>
      </c>
      <c r="E1847" s="313" t="s">
        <v>13</v>
      </c>
      <c r="F1847" s="313" t="s">
        <v>11</v>
      </c>
      <c r="G1847" s="313"/>
      <c r="H1847" s="313"/>
      <c r="I1847" s="313"/>
      <c r="J1847" s="313"/>
      <c r="K1847" s="313"/>
      <c r="L1847" s="313"/>
      <c r="M1847" s="313"/>
      <c r="N1847" s="313"/>
      <c r="O1847" s="313"/>
      <c r="P1847" s="313"/>
      <c r="Q1847" s="313"/>
      <c r="R1847" s="313">
        <v>0.59</v>
      </c>
      <c r="S1847" s="313">
        <v>0</v>
      </c>
      <c r="T1847" s="313">
        <v>1.76</v>
      </c>
      <c r="U1847" s="313"/>
      <c r="V1847" s="313"/>
      <c r="W1847" s="313"/>
      <c r="X1847" s="313">
        <v>0</v>
      </c>
      <c r="Y1847" s="313">
        <v>500000000</v>
      </c>
      <c r="Z1847" s="313"/>
      <c r="AA1847" s="313" t="s">
        <v>1030</v>
      </c>
    </row>
    <row r="1848" spans="1:27" ht="15" customHeight="1">
      <c r="A1848" s="313" t="s">
        <v>271</v>
      </c>
      <c r="B1848" s="313" t="s">
        <v>318</v>
      </c>
      <c r="C1848" s="313" t="s">
        <v>7</v>
      </c>
      <c r="D1848" s="313" t="s">
        <v>449</v>
      </c>
      <c r="E1848" s="313" t="s">
        <v>13</v>
      </c>
      <c r="F1848" s="313" t="s">
        <v>11</v>
      </c>
      <c r="G1848" s="313"/>
      <c r="H1848" s="313"/>
      <c r="I1848" s="313"/>
      <c r="J1848" s="313"/>
      <c r="K1848" s="313"/>
      <c r="L1848" s="313"/>
      <c r="M1848" s="313"/>
      <c r="N1848" s="313"/>
      <c r="O1848" s="313"/>
      <c r="P1848" s="313"/>
      <c r="Q1848" s="313"/>
      <c r="R1848" s="313">
        <v>8.81</v>
      </c>
      <c r="S1848" s="313">
        <v>0</v>
      </c>
      <c r="T1848" s="313">
        <v>26.4</v>
      </c>
      <c r="U1848" s="313"/>
      <c r="V1848" s="313"/>
      <c r="W1848" s="313"/>
      <c r="X1848" s="313">
        <v>0</v>
      </c>
      <c r="Y1848" s="313">
        <v>500000000</v>
      </c>
      <c r="Z1848" s="313"/>
      <c r="AA1848" s="313" t="s">
        <v>1030</v>
      </c>
    </row>
    <row r="1849" spans="1:27" ht="15" customHeight="1">
      <c r="A1849" s="313" t="s">
        <v>271</v>
      </c>
      <c r="B1849" s="313" t="s">
        <v>313</v>
      </c>
      <c r="C1849" s="313" t="s">
        <v>7</v>
      </c>
      <c r="D1849" s="313" t="s">
        <v>449</v>
      </c>
      <c r="E1849" s="313" t="s">
        <v>13</v>
      </c>
      <c r="F1849" s="313" t="s">
        <v>11</v>
      </c>
      <c r="G1849" s="313"/>
      <c r="H1849" s="313"/>
      <c r="I1849" s="313"/>
      <c r="J1849" s="313"/>
      <c r="K1849" s="313"/>
      <c r="L1849" s="313"/>
      <c r="M1849" s="313"/>
      <c r="N1849" s="313"/>
      <c r="O1849" s="313"/>
      <c r="P1849" s="313"/>
      <c r="Q1849" s="313"/>
      <c r="R1849" s="313">
        <v>24.1</v>
      </c>
      <c r="S1849" s="313">
        <v>0</v>
      </c>
      <c r="T1849" s="313">
        <v>44</v>
      </c>
      <c r="U1849" s="313"/>
      <c r="V1849" s="313"/>
      <c r="W1849" s="313"/>
      <c r="X1849" s="313">
        <v>0</v>
      </c>
      <c r="Y1849" s="313">
        <v>500000000</v>
      </c>
      <c r="Z1849" s="313"/>
      <c r="AA1849" s="313" t="s">
        <v>1030</v>
      </c>
    </row>
    <row r="1850" spans="1:27" ht="15" customHeight="1">
      <c r="A1850" s="313" t="s">
        <v>271</v>
      </c>
      <c r="B1850" s="313" t="s">
        <v>316</v>
      </c>
      <c r="C1850" s="313" t="s">
        <v>7</v>
      </c>
      <c r="D1850" s="313" t="s">
        <v>449</v>
      </c>
      <c r="E1850" s="313" t="s">
        <v>13</v>
      </c>
      <c r="F1850" s="313" t="s">
        <v>11</v>
      </c>
      <c r="G1850" s="313"/>
      <c r="H1850" s="313"/>
      <c r="I1850" s="313"/>
      <c r="J1850" s="313"/>
      <c r="K1850" s="313"/>
      <c r="L1850" s="313"/>
      <c r="M1850" s="313"/>
      <c r="N1850" s="313"/>
      <c r="O1850" s="313"/>
      <c r="P1850" s="313"/>
      <c r="Q1850" s="313"/>
      <c r="R1850" s="313">
        <v>9.39</v>
      </c>
      <c r="S1850" s="313">
        <v>0</v>
      </c>
      <c r="T1850" s="313">
        <v>26.4</v>
      </c>
      <c r="U1850" s="313"/>
      <c r="V1850" s="313"/>
      <c r="W1850" s="313"/>
      <c r="X1850" s="313">
        <v>0</v>
      </c>
      <c r="Y1850" s="313">
        <v>500000000</v>
      </c>
      <c r="Z1850" s="313"/>
      <c r="AA1850" s="313" t="s">
        <v>1030</v>
      </c>
    </row>
    <row r="1851" spans="1:27" ht="15" customHeight="1">
      <c r="A1851" s="313" t="s">
        <v>271</v>
      </c>
      <c r="B1851" s="313" t="s">
        <v>312</v>
      </c>
      <c r="C1851" s="313" t="s">
        <v>7</v>
      </c>
      <c r="D1851" s="313" t="s">
        <v>449</v>
      </c>
      <c r="E1851" s="313" t="s">
        <v>13</v>
      </c>
      <c r="F1851" s="313" t="s">
        <v>11</v>
      </c>
      <c r="G1851" s="313"/>
      <c r="H1851" s="313"/>
      <c r="I1851" s="313"/>
      <c r="J1851" s="313"/>
      <c r="K1851" s="313"/>
      <c r="L1851" s="313"/>
      <c r="M1851" s="313"/>
      <c r="N1851" s="313"/>
      <c r="O1851" s="313"/>
      <c r="P1851" s="313"/>
      <c r="Q1851" s="313"/>
      <c r="R1851" s="313">
        <v>24.1</v>
      </c>
      <c r="S1851" s="313">
        <v>0</v>
      </c>
      <c r="T1851" s="313">
        <v>44</v>
      </c>
      <c r="U1851" s="313"/>
      <c r="V1851" s="313"/>
      <c r="W1851" s="313"/>
      <c r="X1851" s="313">
        <v>0</v>
      </c>
      <c r="Y1851" s="313">
        <v>500000000</v>
      </c>
      <c r="Z1851" s="313"/>
      <c r="AA1851" s="313" t="s">
        <v>1030</v>
      </c>
    </row>
    <row r="1852" spans="1:27" ht="15" customHeight="1">
      <c r="A1852" s="313" t="s">
        <v>271</v>
      </c>
      <c r="B1852" s="313" t="s">
        <v>315</v>
      </c>
      <c r="C1852" s="313" t="s">
        <v>7</v>
      </c>
      <c r="D1852" s="313" t="s">
        <v>449</v>
      </c>
      <c r="E1852" s="313" t="s">
        <v>13</v>
      </c>
      <c r="F1852" s="313" t="s">
        <v>11</v>
      </c>
      <c r="G1852" s="313"/>
      <c r="H1852" s="313"/>
      <c r="I1852" s="313"/>
      <c r="J1852" s="313"/>
      <c r="K1852" s="313"/>
      <c r="L1852" s="313"/>
      <c r="M1852" s="313"/>
      <c r="N1852" s="313"/>
      <c r="O1852" s="313"/>
      <c r="P1852" s="313"/>
      <c r="Q1852" s="313"/>
      <c r="R1852" s="313">
        <v>14.7</v>
      </c>
      <c r="S1852" s="313">
        <v>0</v>
      </c>
      <c r="T1852" s="313">
        <v>44</v>
      </c>
      <c r="U1852" s="313"/>
      <c r="V1852" s="313"/>
      <c r="W1852" s="313"/>
      <c r="X1852" s="313">
        <v>0</v>
      </c>
      <c r="Y1852" s="313">
        <v>500000000</v>
      </c>
      <c r="Z1852" s="313"/>
      <c r="AA1852" s="313" t="s">
        <v>1030</v>
      </c>
    </row>
    <row r="1853" spans="1:27" ht="15" customHeight="1">
      <c r="A1853" s="313" t="s">
        <v>272</v>
      </c>
      <c r="B1853" s="313" t="s">
        <v>332</v>
      </c>
      <c r="C1853" s="313" t="s">
        <v>7</v>
      </c>
      <c r="D1853" s="313" t="s">
        <v>449</v>
      </c>
      <c r="E1853" s="313" t="s">
        <v>13</v>
      </c>
      <c r="F1853" s="313" t="s">
        <v>11</v>
      </c>
      <c r="G1853" s="313"/>
      <c r="H1853" s="313"/>
      <c r="I1853" s="313"/>
      <c r="J1853" s="313"/>
      <c r="K1853" s="313"/>
      <c r="L1853" s="313"/>
      <c r="M1853" s="313"/>
      <c r="N1853" s="313"/>
      <c r="O1853" s="313"/>
      <c r="P1853" s="313"/>
      <c r="Q1853" s="313"/>
      <c r="R1853" s="313">
        <v>6.87</v>
      </c>
      <c r="S1853" s="313">
        <v>0</v>
      </c>
      <c r="T1853" s="313">
        <v>20.6</v>
      </c>
      <c r="U1853" s="313"/>
      <c r="V1853" s="313"/>
      <c r="W1853" s="313"/>
      <c r="X1853" s="313">
        <v>0</v>
      </c>
      <c r="Y1853" s="313">
        <v>500000000</v>
      </c>
      <c r="Z1853" s="313"/>
      <c r="AA1853" s="313" t="s">
        <v>1030</v>
      </c>
    </row>
    <row r="1854" spans="1:27" ht="15" customHeight="1">
      <c r="A1854" s="313" t="s">
        <v>272</v>
      </c>
      <c r="B1854" s="313" t="s">
        <v>314</v>
      </c>
      <c r="C1854" s="313" t="s">
        <v>7</v>
      </c>
      <c r="D1854" s="313" t="s">
        <v>449</v>
      </c>
      <c r="E1854" s="313" t="s">
        <v>13</v>
      </c>
      <c r="F1854" s="313" t="s">
        <v>11</v>
      </c>
      <c r="G1854" s="313"/>
      <c r="H1854" s="313"/>
      <c r="I1854" s="313"/>
      <c r="J1854" s="313"/>
      <c r="K1854" s="313"/>
      <c r="L1854" s="313"/>
      <c r="M1854" s="313"/>
      <c r="N1854" s="313"/>
      <c r="O1854" s="313"/>
      <c r="P1854" s="313"/>
      <c r="Q1854" s="313"/>
      <c r="R1854" s="313">
        <v>14.7</v>
      </c>
      <c r="S1854" s="313">
        <v>0</v>
      </c>
      <c r="T1854" s="313">
        <v>44</v>
      </c>
      <c r="U1854" s="313"/>
      <c r="V1854" s="313"/>
      <c r="W1854" s="313"/>
      <c r="X1854" s="313">
        <v>0</v>
      </c>
      <c r="Y1854" s="313">
        <v>500000000</v>
      </c>
      <c r="Z1854" s="313"/>
      <c r="AA1854" s="313" t="s">
        <v>1030</v>
      </c>
    </row>
    <row r="1855" spans="1:27" ht="15" customHeight="1">
      <c r="A1855" s="313" t="s">
        <v>272</v>
      </c>
      <c r="B1855" s="313" t="s">
        <v>317</v>
      </c>
      <c r="C1855" s="313" t="s">
        <v>7</v>
      </c>
      <c r="D1855" s="313" t="s">
        <v>449</v>
      </c>
      <c r="E1855" s="313" t="s">
        <v>13</v>
      </c>
      <c r="F1855" s="313" t="s">
        <v>11</v>
      </c>
      <c r="G1855" s="313"/>
      <c r="H1855" s="313"/>
      <c r="I1855" s="313"/>
      <c r="J1855" s="313"/>
      <c r="K1855" s="313"/>
      <c r="L1855" s="313"/>
      <c r="M1855" s="313"/>
      <c r="N1855" s="313"/>
      <c r="O1855" s="313"/>
      <c r="P1855" s="313"/>
      <c r="Q1855" s="313"/>
      <c r="R1855" s="313">
        <v>0.59</v>
      </c>
      <c r="S1855" s="313">
        <v>0</v>
      </c>
      <c r="T1855" s="313">
        <v>1.76</v>
      </c>
      <c r="U1855" s="313"/>
      <c r="V1855" s="313"/>
      <c r="W1855" s="313"/>
      <c r="X1855" s="313">
        <v>0</v>
      </c>
      <c r="Y1855" s="313">
        <v>500000000</v>
      </c>
      <c r="Z1855" s="313"/>
      <c r="AA1855" s="313" t="s">
        <v>1030</v>
      </c>
    </row>
    <row r="1856" spans="1:27" ht="15" customHeight="1">
      <c r="A1856" s="313" t="s">
        <v>272</v>
      </c>
      <c r="B1856" s="313" t="s">
        <v>318</v>
      </c>
      <c r="C1856" s="313" t="s">
        <v>7</v>
      </c>
      <c r="D1856" s="313" t="s">
        <v>449</v>
      </c>
      <c r="E1856" s="313" t="s">
        <v>13</v>
      </c>
      <c r="F1856" s="313" t="s">
        <v>11</v>
      </c>
      <c r="G1856" s="313"/>
      <c r="H1856" s="313"/>
      <c r="I1856" s="313"/>
      <c r="J1856" s="313"/>
      <c r="K1856" s="313"/>
      <c r="L1856" s="313"/>
      <c r="M1856" s="313"/>
      <c r="N1856" s="313"/>
      <c r="O1856" s="313"/>
      <c r="P1856" s="313"/>
      <c r="Q1856" s="313"/>
      <c r="R1856" s="313">
        <v>8.81</v>
      </c>
      <c r="S1856" s="313">
        <v>0</v>
      </c>
      <c r="T1856" s="313">
        <v>26.4</v>
      </c>
      <c r="U1856" s="313"/>
      <c r="V1856" s="313"/>
      <c r="W1856" s="313"/>
      <c r="X1856" s="313">
        <v>0</v>
      </c>
      <c r="Y1856" s="313">
        <v>500000000</v>
      </c>
      <c r="Z1856" s="313"/>
      <c r="AA1856" s="313" t="s">
        <v>1030</v>
      </c>
    </row>
    <row r="1857" spans="1:27" ht="15" customHeight="1">
      <c r="A1857" s="313" t="s">
        <v>272</v>
      </c>
      <c r="B1857" s="313" t="s">
        <v>313</v>
      </c>
      <c r="C1857" s="313" t="s">
        <v>7</v>
      </c>
      <c r="D1857" s="313" t="s">
        <v>449</v>
      </c>
      <c r="E1857" s="313" t="s">
        <v>13</v>
      </c>
      <c r="F1857" s="313" t="s">
        <v>11</v>
      </c>
      <c r="G1857" s="313"/>
      <c r="H1857" s="313"/>
      <c r="I1857" s="313"/>
      <c r="J1857" s="313"/>
      <c r="K1857" s="313"/>
      <c r="L1857" s="313"/>
      <c r="M1857" s="313"/>
      <c r="N1857" s="313"/>
      <c r="O1857" s="313"/>
      <c r="P1857" s="313"/>
      <c r="Q1857" s="313"/>
      <c r="R1857" s="313">
        <v>24.1</v>
      </c>
      <c r="S1857" s="313">
        <v>0</v>
      </c>
      <c r="T1857" s="313">
        <v>44</v>
      </c>
      <c r="U1857" s="313"/>
      <c r="V1857" s="313"/>
      <c r="W1857" s="313"/>
      <c r="X1857" s="313">
        <v>0</v>
      </c>
      <c r="Y1857" s="313">
        <v>500000000</v>
      </c>
      <c r="Z1857" s="313"/>
      <c r="AA1857" s="313" t="s">
        <v>1030</v>
      </c>
    </row>
    <row r="1858" spans="1:27" ht="15" customHeight="1">
      <c r="A1858" s="313" t="s">
        <v>272</v>
      </c>
      <c r="B1858" s="313" t="s">
        <v>316</v>
      </c>
      <c r="C1858" s="313" t="s">
        <v>7</v>
      </c>
      <c r="D1858" s="313" t="s">
        <v>449</v>
      </c>
      <c r="E1858" s="313" t="s">
        <v>13</v>
      </c>
      <c r="F1858" s="313" t="s">
        <v>11</v>
      </c>
      <c r="G1858" s="313"/>
      <c r="H1858" s="313"/>
      <c r="I1858" s="313"/>
      <c r="J1858" s="313"/>
      <c r="K1858" s="313"/>
      <c r="L1858" s="313"/>
      <c r="M1858" s="313"/>
      <c r="N1858" s="313"/>
      <c r="O1858" s="313"/>
      <c r="P1858" s="313"/>
      <c r="Q1858" s="313"/>
      <c r="R1858" s="313">
        <v>9.39</v>
      </c>
      <c r="S1858" s="313">
        <v>0</v>
      </c>
      <c r="T1858" s="313">
        <v>26.4</v>
      </c>
      <c r="U1858" s="313"/>
      <c r="V1858" s="313"/>
      <c r="W1858" s="313"/>
      <c r="X1858" s="313">
        <v>0</v>
      </c>
      <c r="Y1858" s="313">
        <v>500000000</v>
      </c>
      <c r="Z1858" s="313"/>
      <c r="AA1858" s="313" t="s">
        <v>1030</v>
      </c>
    </row>
    <row r="1859" spans="1:27" ht="15" customHeight="1">
      <c r="A1859" s="313" t="s">
        <v>272</v>
      </c>
      <c r="B1859" s="313" t="s">
        <v>312</v>
      </c>
      <c r="C1859" s="313" t="s">
        <v>7</v>
      </c>
      <c r="D1859" s="313" t="s">
        <v>449</v>
      </c>
      <c r="E1859" s="313" t="s">
        <v>13</v>
      </c>
      <c r="F1859" s="313" t="s">
        <v>11</v>
      </c>
      <c r="G1859" s="313"/>
      <c r="H1859" s="313"/>
      <c r="I1859" s="313"/>
      <c r="J1859" s="313"/>
      <c r="K1859" s="313"/>
      <c r="L1859" s="313"/>
      <c r="M1859" s="313"/>
      <c r="N1859" s="313"/>
      <c r="O1859" s="313"/>
      <c r="P1859" s="313"/>
      <c r="Q1859" s="313"/>
      <c r="R1859" s="313">
        <v>24.1</v>
      </c>
      <c r="S1859" s="313">
        <v>0</v>
      </c>
      <c r="T1859" s="313">
        <v>44</v>
      </c>
      <c r="U1859" s="313"/>
      <c r="V1859" s="313"/>
      <c r="W1859" s="313"/>
      <c r="X1859" s="313">
        <v>0</v>
      </c>
      <c r="Y1859" s="313">
        <v>500000000</v>
      </c>
      <c r="Z1859" s="313"/>
      <c r="AA1859" s="313" t="s">
        <v>1030</v>
      </c>
    </row>
    <row r="1860" spans="1:27" ht="15" customHeight="1">
      <c r="A1860" s="313" t="s">
        <v>272</v>
      </c>
      <c r="B1860" s="313" t="s">
        <v>315</v>
      </c>
      <c r="C1860" s="313" t="s">
        <v>7</v>
      </c>
      <c r="D1860" s="313" t="s">
        <v>449</v>
      </c>
      <c r="E1860" s="313" t="s">
        <v>13</v>
      </c>
      <c r="F1860" s="313" t="s">
        <v>11</v>
      </c>
      <c r="G1860" s="313"/>
      <c r="H1860" s="313"/>
      <c r="I1860" s="313"/>
      <c r="J1860" s="313"/>
      <c r="K1860" s="313"/>
      <c r="L1860" s="313"/>
      <c r="M1860" s="313"/>
      <c r="N1860" s="313"/>
      <c r="O1860" s="313"/>
      <c r="P1860" s="313"/>
      <c r="Q1860" s="313"/>
      <c r="R1860" s="313">
        <v>14.7</v>
      </c>
      <c r="S1860" s="313">
        <v>0</v>
      </c>
      <c r="T1860" s="313">
        <v>44</v>
      </c>
      <c r="U1860" s="313"/>
      <c r="V1860" s="313"/>
      <c r="W1860" s="313"/>
      <c r="X1860" s="313">
        <v>0</v>
      </c>
      <c r="Y1860" s="313">
        <v>500000000</v>
      </c>
      <c r="Z1860" s="313"/>
      <c r="AA1860" s="313" t="s">
        <v>1030</v>
      </c>
    </row>
    <row r="1861" spans="1:27" ht="15" customHeight="1">
      <c r="A1861" s="313" t="s">
        <v>273</v>
      </c>
      <c r="B1861" s="313" t="s">
        <v>332</v>
      </c>
      <c r="C1861" s="313" t="s">
        <v>7</v>
      </c>
      <c r="D1861" s="313" t="s">
        <v>449</v>
      </c>
      <c r="E1861" s="313" t="s">
        <v>13</v>
      </c>
      <c r="F1861" s="313" t="s">
        <v>11</v>
      </c>
      <c r="G1861" s="313"/>
      <c r="H1861" s="313"/>
      <c r="I1861" s="313"/>
      <c r="J1861" s="313"/>
      <c r="K1861" s="313"/>
      <c r="L1861" s="313"/>
      <c r="M1861" s="313"/>
      <c r="N1861" s="313"/>
      <c r="O1861" s="313"/>
      <c r="P1861" s="313"/>
      <c r="Q1861" s="313"/>
      <c r="R1861" s="313">
        <v>6.87</v>
      </c>
      <c r="S1861" s="313">
        <v>0</v>
      </c>
      <c r="T1861" s="313">
        <v>20.6</v>
      </c>
      <c r="U1861" s="313"/>
      <c r="V1861" s="313"/>
      <c r="W1861" s="313"/>
      <c r="X1861" s="313">
        <v>0</v>
      </c>
      <c r="Y1861" s="313">
        <v>500000000</v>
      </c>
      <c r="Z1861" s="313"/>
      <c r="AA1861" s="313" t="s">
        <v>1030</v>
      </c>
    </row>
    <row r="1862" spans="1:27" ht="15" customHeight="1">
      <c r="A1862" s="313" t="s">
        <v>273</v>
      </c>
      <c r="B1862" s="313" t="s">
        <v>314</v>
      </c>
      <c r="C1862" s="313" t="s">
        <v>7</v>
      </c>
      <c r="D1862" s="313" t="s">
        <v>449</v>
      </c>
      <c r="E1862" s="313" t="s">
        <v>13</v>
      </c>
      <c r="F1862" s="313" t="s">
        <v>11</v>
      </c>
      <c r="G1862" s="313"/>
      <c r="H1862" s="313"/>
      <c r="I1862" s="313"/>
      <c r="J1862" s="313"/>
      <c r="K1862" s="313"/>
      <c r="L1862" s="313"/>
      <c r="M1862" s="313"/>
      <c r="N1862" s="313"/>
      <c r="O1862" s="313"/>
      <c r="P1862" s="313"/>
      <c r="Q1862" s="313"/>
      <c r="R1862" s="313">
        <v>14.7</v>
      </c>
      <c r="S1862" s="313">
        <v>0</v>
      </c>
      <c r="T1862" s="313">
        <v>44</v>
      </c>
      <c r="U1862" s="313"/>
      <c r="V1862" s="313"/>
      <c r="W1862" s="313"/>
      <c r="X1862" s="313">
        <v>0</v>
      </c>
      <c r="Y1862" s="313">
        <v>500000000</v>
      </c>
      <c r="Z1862" s="313"/>
      <c r="AA1862" s="313" t="s">
        <v>1030</v>
      </c>
    </row>
    <row r="1863" spans="1:27" ht="15" customHeight="1">
      <c r="A1863" s="313" t="s">
        <v>273</v>
      </c>
      <c r="B1863" s="313" t="s">
        <v>317</v>
      </c>
      <c r="C1863" s="313" t="s">
        <v>7</v>
      </c>
      <c r="D1863" s="313" t="s">
        <v>449</v>
      </c>
      <c r="E1863" s="313" t="s">
        <v>13</v>
      </c>
      <c r="F1863" s="313" t="s">
        <v>11</v>
      </c>
      <c r="G1863" s="313"/>
      <c r="H1863" s="313"/>
      <c r="I1863" s="313"/>
      <c r="J1863" s="313"/>
      <c r="K1863" s="313"/>
      <c r="L1863" s="313"/>
      <c r="M1863" s="313"/>
      <c r="N1863" s="313"/>
      <c r="O1863" s="313"/>
      <c r="P1863" s="313"/>
      <c r="Q1863" s="313"/>
      <c r="R1863" s="313">
        <v>0.59</v>
      </c>
      <c r="S1863" s="313">
        <v>0</v>
      </c>
      <c r="T1863" s="313">
        <v>1.76</v>
      </c>
      <c r="U1863" s="313"/>
      <c r="V1863" s="313"/>
      <c r="W1863" s="313"/>
      <c r="X1863" s="313">
        <v>0</v>
      </c>
      <c r="Y1863" s="313">
        <v>500000000</v>
      </c>
      <c r="Z1863" s="313"/>
      <c r="AA1863" s="313" t="s">
        <v>1030</v>
      </c>
    </row>
    <row r="1864" spans="1:27" ht="15" customHeight="1">
      <c r="A1864" s="313" t="s">
        <v>273</v>
      </c>
      <c r="B1864" s="313" t="s">
        <v>318</v>
      </c>
      <c r="C1864" s="313" t="s">
        <v>7</v>
      </c>
      <c r="D1864" s="313" t="s">
        <v>449</v>
      </c>
      <c r="E1864" s="313" t="s">
        <v>13</v>
      </c>
      <c r="F1864" s="313" t="s">
        <v>11</v>
      </c>
      <c r="G1864" s="313"/>
      <c r="H1864" s="313"/>
      <c r="I1864" s="313"/>
      <c r="J1864" s="313"/>
      <c r="K1864" s="313"/>
      <c r="L1864" s="313"/>
      <c r="M1864" s="313"/>
      <c r="N1864" s="313"/>
      <c r="O1864" s="313"/>
      <c r="P1864" s="313"/>
      <c r="Q1864" s="313"/>
      <c r="R1864" s="313">
        <v>8.81</v>
      </c>
      <c r="S1864" s="313">
        <v>0</v>
      </c>
      <c r="T1864" s="313">
        <v>26.4</v>
      </c>
      <c r="U1864" s="313"/>
      <c r="V1864" s="313"/>
      <c r="W1864" s="313"/>
      <c r="X1864" s="313">
        <v>0</v>
      </c>
      <c r="Y1864" s="313">
        <v>500000000</v>
      </c>
      <c r="Z1864" s="313"/>
      <c r="AA1864" s="313" t="s">
        <v>1030</v>
      </c>
    </row>
    <row r="1865" spans="1:27" ht="15" customHeight="1">
      <c r="A1865" s="313" t="s">
        <v>273</v>
      </c>
      <c r="B1865" s="313" t="s">
        <v>313</v>
      </c>
      <c r="C1865" s="313" t="s">
        <v>7</v>
      </c>
      <c r="D1865" s="313" t="s">
        <v>449</v>
      </c>
      <c r="E1865" s="313" t="s">
        <v>13</v>
      </c>
      <c r="F1865" s="313" t="s">
        <v>11</v>
      </c>
      <c r="G1865" s="313"/>
      <c r="H1865" s="313"/>
      <c r="I1865" s="313"/>
      <c r="J1865" s="313"/>
      <c r="K1865" s="313"/>
      <c r="L1865" s="313"/>
      <c r="M1865" s="313"/>
      <c r="N1865" s="313"/>
      <c r="O1865" s="313"/>
      <c r="P1865" s="313"/>
      <c r="Q1865" s="313"/>
      <c r="R1865" s="313">
        <v>24.1</v>
      </c>
      <c r="S1865" s="313">
        <v>0</v>
      </c>
      <c r="T1865" s="313">
        <v>44</v>
      </c>
      <c r="U1865" s="313"/>
      <c r="V1865" s="313"/>
      <c r="W1865" s="313"/>
      <c r="X1865" s="313">
        <v>0</v>
      </c>
      <c r="Y1865" s="313">
        <v>500000000</v>
      </c>
      <c r="Z1865" s="313"/>
      <c r="AA1865" s="313" t="s">
        <v>1030</v>
      </c>
    </row>
    <row r="1866" spans="1:27" ht="15" customHeight="1">
      <c r="A1866" s="313" t="s">
        <v>273</v>
      </c>
      <c r="B1866" s="313" t="s">
        <v>316</v>
      </c>
      <c r="C1866" s="313" t="s">
        <v>7</v>
      </c>
      <c r="D1866" s="313" t="s">
        <v>449</v>
      </c>
      <c r="E1866" s="313" t="s">
        <v>13</v>
      </c>
      <c r="F1866" s="313" t="s">
        <v>11</v>
      </c>
      <c r="G1866" s="313"/>
      <c r="H1866" s="313"/>
      <c r="I1866" s="313"/>
      <c r="J1866" s="313"/>
      <c r="K1866" s="313"/>
      <c r="L1866" s="313"/>
      <c r="M1866" s="313"/>
      <c r="N1866" s="313"/>
      <c r="O1866" s="313"/>
      <c r="P1866" s="313"/>
      <c r="Q1866" s="313"/>
      <c r="R1866" s="313">
        <v>9.39</v>
      </c>
      <c r="S1866" s="313">
        <v>0</v>
      </c>
      <c r="T1866" s="313">
        <v>26.4</v>
      </c>
      <c r="U1866" s="313"/>
      <c r="V1866" s="313"/>
      <c r="W1866" s="313"/>
      <c r="X1866" s="313">
        <v>0</v>
      </c>
      <c r="Y1866" s="313">
        <v>500000000</v>
      </c>
      <c r="Z1866" s="313"/>
      <c r="AA1866" s="313" t="s">
        <v>1030</v>
      </c>
    </row>
    <row r="1867" spans="1:27" ht="15" customHeight="1">
      <c r="A1867" s="313" t="s">
        <v>273</v>
      </c>
      <c r="B1867" s="313" t="s">
        <v>312</v>
      </c>
      <c r="C1867" s="313" t="s">
        <v>7</v>
      </c>
      <c r="D1867" s="313" t="s">
        <v>449</v>
      </c>
      <c r="E1867" s="313" t="s">
        <v>13</v>
      </c>
      <c r="F1867" s="313" t="s">
        <v>11</v>
      </c>
      <c r="G1867" s="313"/>
      <c r="H1867" s="313"/>
      <c r="I1867" s="313"/>
      <c r="J1867" s="313"/>
      <c r="K1867" s="313"/>
      <c r="L1867" s="313"/>
      <c r="M1867" s="313"/>
      <c r="N1867" s="313"/>
      <c r="O1867" s="313"/>
      <c r="P1867" s="313"/>
      <c r="Q1867" s="313"/>
      <c r="R1867" s="313">
        <v>24.1</v>
      </c>
      <c r="S1867" s="313">
        <v>0</v>
      </c>
      <c r="T1867" s="313">
        <v>44</v>
      </c>
      <c r="U1867" s="313"/>
      <c r="V1867" s="313"/>
      <c r="W1867" s="313"/>
      <c r="X1867" s="313">
        <v>0</v>
      </c>
      <c r="Y1867" s="313">
        <v>500000000</v>
      </c>
      <c r="Z1867" s="313"/>
      <c r="AA1867" s="313" t="s">
        <v>1030</v>
      </c>
    </row>
    <row r="1868" spans="1:27" ht="15" customHeight="1">
      <c r="A1868" s="313" t="s">
        <v>273</v>
      </c>
      <c r="B1868" s="313" t="s">
        <v>315</v>
      </c>
      <c r="C1868" s="313" t="s">
        <v>7</v>
      </c>
      <c r="D1868" s="313" t="s">
        <v>449</v>
      </c>
      <c r="E1868" s="313" t="s">
        <v>13</v>
      </c>
      <c r="F1868" s="313" t="s">
        <v>11</v>
      </c>
      <c r="G1868" s="313"/>
      <c r="H1868" s="313"/>
      <c r="I1868" s="313"/>
      <c r="J1868" s="313"/>
      <c r="K1868" s="313"/>
      <c r="L1868" s="313"/>
      <c r="M1868" s="313"/>
      <c r="N1868" s="313"/>
      <c r="O1868" s="313"/>
      <c r="P1868" s="313"/>
      <c r="Q1868" s="313"/>
      <c r="R1868" s="313">
        <v>14.7</v>
      </c>
      <c r="S1868" s="313">
        <v>0</v>
      </c>
      <c r="T1868" s="313">
        <v>44</v>
      </c>
      <c r="U1868" s="313"/>
      <c r="V1868" s="313"/>
      <c r="W1868" s="313"/>
      <c r="X1868" s="313">
        <v>0</v>
      </c>
      <c r="Y1868" s="313">
        <v>500000000</v>
      </c>
      <c r="Z1868" s="313"/>
      <c r="AA1868" s="313" t="s">
        <v>1030</v>
      </c>
    </row>
    <row r="1869" spans="1:27" ht="15" customHeight="1">
      <c r="A1869" s="313" t="s">
        <v>274</v>
      </c>
      <c r="B1869" s="313" t="s">
        <v>332</v>
      </c>
      <c r="C1869" s="313" t="s">
        <v>7</v>
      </c>
      <c r="D1869" s="313" t="s">
        <v>449</v>
      </c>
      <c r="E1869" s="313" t="s">
        <v>13</v>
      </c>
      <c r="F1869" s="313" t="s">
        <v>11</v>
      </c>
      <c r="G1869" s="313"/>
      <c r="H1869" s="313"/>
      <c r="I1869" s="313"/>
      <c r="J1869" s="313"/>
      <c r="K1869" s="313"/>
      <c r="L1869" s="313"/>
      <c r="M1869" s="313"/>
      <c r="N1869" s="313"/>
      <c r="O1869" s="313"/>
      <c r="P1869" s="313"/>
      <c r="Q1869" s="313"/>
      <c r="R1869" s="313">
        <v>6.87</v>
      </c>
      <c r="S1869" s="313">
        <v>0</v>
      </c>
      <c r="T1869" s="313">
        <v>20.6</v>
      </c>
      <c r="U1869" s="313"/>
      <c r="V1869" s="313"/>
      <c r="W1869" s="313"/>
      <c r="X1869" s="313">
        <v>0</v>
      </c>
      <c r="Y1869" s="313">
        <v>500000000</v>
      </c>
      <c r="Z1869" s="313"/>
      <c r="AA1869" s="313" t="s">
        <v>1030</v>
      </c>
    </row>
    <row r="1870" spans="1:27" ht="15" customHeight="1">
      <c r="A1870" s="313" t="s">
        <v>274</v>
      </c>
      <c r="B1870" s="313" t="s">
        <v>314</v>
      </c>
      <c r="C1870" s="313" t="s">
        <v>7</v>
      </c>
      <c r="D1870" s="313" t="s">
        <v>449</v>
      </c>
      <c r="E1870" s="313" t="s">
        <v>13</v>
      </c>
      <c r="F1870" s="313" t="s">
        <v>11</v>
      </c>
      <c r="G1870" s="313"/>
      <c r="H1870" s="313"/>
      <c r="I1870" s="313"/>
      <c r="J1870" s="313"/>
      <c r="K1870" s="313"/>
      <c r="L1870" s="313"/>
      <c r="M1870" s="313"/>
      <c r="N1870" s="313"/>
      <c r="O1870" s="313"/>
      <c r="P1870" s="313"/>
      <c r="Q1870" s="313"/>
      <c r="R1870" s="313">
        <v>14.7</v>
      </c>
      <c r="S1870" s="313">
        <v>0</v>
      </c>
      <c r="T1870" s="313">
        <v>44</v>
      </c>
      <c r="U1870" s="313"/>
      <c r="V1870" s="313"/>
      <c r="W1870" s="313"/>
      <c r="X1870" s="313">
        <v>0</v>
      </c>
      <c r="Y1870" s="313">
        <v>500000000</v>
      </c>
      <c r="Z1870" s="313"/>
      <c r="AA1870" s="313" t="s">
        <v>1030</v>
      </c>
    </row>
    <row r="1871" spans="1:27" ht="15" customHeight="1">
      <c r="A1871" s="313" t="s">
        <v>274</v>
      </c>
      <c r="B1871" s="313" t="s">
        <v>317</v>
      </c>
      <c r="C1871" s="313" t="s">
        <v>7</v>
      </c>
      <c r="D1871" s="313" t="s">
        <v>449</v>
      </c>
      <c r="E1871" s="313" t="s">
        <v>13</v>
      </c>
      <c r="F1871" s="313" t="s">
        <v>11</v>
      </c>
      <c r="G1871" s="313"/>
      <c r="H1871" s="313"/>
      <c r="I1871" s="313"/>
      <c r="J1871" s="313"/>
      <c r="K1871" s="313"/>
      <c r="L1871" s="313"/>
      <c r="M1871" s="313"/>
      <c r="N1871" s="313"/>
      <c r="O1871" s="313"/>
      <c r="P1871" s="313"/>
      <c r="Q1871" s="313"/>
      <c r="R1871" s="313">
        <v>0.59</v>
      </c>
      <c r="S1871" s="313">
        <v>0</v>
      </c>
      <c r="T1871" s="313">
        <v>1.76</v>
      </c>
      <c r="U1871" s="313"/>
      <c r="V1871" s="313"/>
      <c r="W1871" s="313"/>
      <c r="X1871" s="313">
        <v>0</v>
      </c>
      <c r="Y1871" s="313">
        <v>500000000</v>
      </c>
      <c r="Z1871" s="313"/>
      <c r="AA1871" s="313" t="s">
        <v>1030</v>
      </c>
    </row>
    <row r="1872" spans="1:27" ht="15" customHeight="1">
      <c r="A1872" s="313" t="s">
        <v>274</v>
      </c>
      <c r="B1872" s="313" t="s">
        <v>318</v>
      </c>
      <c r="C1872" s="313" t="s">
        <v>7</v>
      </c>
      <c r="D1872" s="313" t="s">
        <v>449</v>
      </c>
      <c r="E1872" s="313" t="s">
        <v>13</v>
      </c>
      <c r="F1872" s="313" t="s">
        <v>11</v>
      </c>
      <c r="G1872" s="313"/>
      <c r="H1872" s="313"/>
      <c r="I1872" s="313"/>
      <c r="J1872" s="313"/>
      <c r="K1872" s="313"/>
      <c r="L1872" s="313"/>
      <c r="M1872" s="313"/>
      <c r="N1872" s="313"/>
      <c r="O1872" s="313"/>
      <c r="P1872" s="313"/>
      <c r="Q1872" s="313"/>
      <c r="R1872" s="313">
        <v>8.81</v>
      </c>
      <c r="S1872" s="313">
        <v>0</v>
      </c>
      <c r="T1872" s="313">
        <v>26.4</v>
      </c>
      <c r="U1872" s="313"/>
      <c r="V1872" s="313"/>
      <c r="W1872" s="313"/>
      <c r="X1872" s="313">
        <v>0</v>
      </c>
      <c r="Y1872" s="313">
        <v>500000000</v>
      </c>
      <c r="Z1872" s="313"/>
      <c r="AA1872" s="313" t="s">
        <v>1030</v>
      </c>
    </row>
    <row r="1873" spans="1:27" ht="15" customHeight="1">
      <c r="A1873" s="313" t="s">
        <v>274</v>
      </c>
      <c r="B1873" s="313" t="s">
        <v>313</v>
      </c>
      <c r="C1873" s="313" t="s">
        <v>7</v>
      </c>
      <c r="D1873" s="313" t="s">
        <v>449</v>
      </c>
      <c r="E1873" s="313" t="s">
        <v>13</v>
      </c>
      <c r="F1873" s="313" t="s">
        <v>11</v>
      </c>
      <c r="G1873" s="313"/>
      <c r="H1873" s="313"/>
      <c r="I1873" s="313"/>
      <c r="J1873" s="313"/>
      <c r="K1873" s="313"/>
      <c r="L1873" s="313"/>
      <c r="M1873" s="313"/>
      <c r="N1873" s="313"/>
      <c r="O1873" s="313"/>
      <c r="P1873" s="313"/>
      <c r="Q1873" s="313"/>
      <c r="R1873" s="313">
        <v>24.1</v>
      </c>
      <c r="S1873" s="313">
        <v>0</v>
      </c>
      <c r="T1873" s="313">
        <v>44</v>
      </c>
      <c r="U1873" s="313"/>
      <c r="V1873" s="313"/>
      <c r="W1873" s="313"/>
      <c r="X1873" s="313">
        <v>0</v>
      </c>
      <c r="Y1873" s="313">
        <v>500000000</v>
      </c>
      <c r="Z1873" s="313"/>
      <c r="AA1873" s="313" t="s">
        <v>1030</v>
      </c>
    </row>
    <row r="1874" spans="1:27" ht="15" customHeight="1">
      <c r="A1874" s="313" t="s">
        <v>274</v>
      </c>
      <c r="B1874" s="313" t="s">
        <v>316</v>
      </c>
      <c r="C1874" s="313" t="s">
        <v>7</v>
      </c>
      <c r="D1874" s="313" t="s">
        <v>449</v>
      </c>
      <c r="E1874" s="313" t="s">
        <v>13</v>
      </c>
      <c r="F1874" s="313" t="s">
        <v>11</v>
      </c>
      <c r="G1874" s="313"/>
      <c r="H1874" s="313"/>
      <c r="I1874" s="313"/>
      <c r="J1874" s="313"/>
      <c r="K1874" s="313"/>
      <c r="L1874" s="313"/>
      <c r="M1874" s="313"/>
      <c r="N1874" s="313"/>
      <c r="O1874" s="313"/>
      <c r="P1874" s="313"/>
      <c r="Q1874" s="313"/>
      <c r="R1874" s="313">
        <v>9.39</v>
      </c>
      <c r="S1874" s="313">
        <v>0</v>
      </c>
      <c r="T1874" s="313">
        <v>26.4</v>
      </c>
      <c r="U1874" s="313"/>
      <c r="V1874" s="313"/>
      <c r="W1874" s="313"/>
      <c r="X1874" s="313">
        <v>0</v>
      </c>
      <c r="Y1874" s="313">
        <v>500000000</v>
      </c>
      <c r="Z1874" s="313"/>
      <c r="AA1874" s="313" t="s">
        <v>1030</v>
      </c>
    </row>
    <row r="1875" spans="1:27" ht="15" customHeight="1">
      <c r="A1875" s="313" t="s">
        <v>274</v>
      </c>
      <c r="B1875" s="313" t="s">
        <v>312</v>
      </c>
      <c r="C1875" s="313" t="s">
        <v>7</v>
      </c>
      <c r="D1875" s="313" t="s">
        <v>449</v>
      </c>
      <c r="E1875" s="313" t="s">
        <v>13</v>
      </c>
      <c r="F1875" s="313" t="s">
        <v>11</v>
      </c>
      <c r="G1875" s="313"/>
      <c r="H1875" s="313"/>
      <c r="I1875" s="313"/>
      <c r="J1875" s="313"/>
      <c r="K1875" s="313"/>
      <c r="L1875" s="313"/>
      <c r="M1875" s="313"/>
      <c r="N1875" s="313"/>
      <c r="O1875" s="313"/>
      <c r="P1875" s="313"/>
      <c r="Q1875" s="313"/>
      <c r="R1875" s="313">
        <v>24.1</v>
      </c>
      <c r="S1875" s="313">
        <v>0</v>
      </c>
      <c r="T1875" s="313">
        <v>44</v>
      </c>
      <c r="U1875" s="313"/>
      <c r="V1875" s="313"/>
      <c r="W1875" s="313"/>
      <c r="X1875" s="313">
        <v>0</v>
      </c>
      <c r="Y1875" s="313">
        <v>500000000</v>
      </c>
      <c r="Z1875" s="313"/>
      <c r="AA1875" s="313" t="s">
        <v>1030</v>
      </c>
    </row>
    <row r="1876" spans="1:27" ht="15" customHeight="1">
      <c r="A1876" s="313" t="s">
        <v>274</v>
      </c>
      <c r="B1876" s="313" t="s">
        <v>315</v>
      </c>
      <c r="C1876" s="313" t="s">
        <v>7</v>
      </c>
      <c r="D1876" s="313" t="s">
        <v>449</v>
      </c>
      <c r="E1876" s="313" t="s">
        <v>13</v>
      </c>
      <c r="F1876" s="313" t="s">
        <v>11</v>
      </c>
      <c r="G1876" s="313"/>
      <c r="H1876" s="313"/>
      <c r="I1876" s="313"/>
      <c r="J1876" s="313"/>
      <c r="K1876" s="313"/>
      <c r="L1876" s="313"/>
      <c r="M1876" s="313"/>
      <c r="N1876" s="313"/>
      <c r="O1876" s="313"/>
      <c r="P1876" s="313"/>
      <c r="Q1876" s="313"/>
      <c r="R1876" s="313">
        <v>14.7</v>
      </c>
      <c r="S1876" s="313">
        <v>0</v>
      </c>
      <c r="T1876" s="313">
        <v>44</v>
      </c>
      <c r="U1876" s="313"/>
      <c r="V1876" s="313"/>
      <c r="W1876" s="313"/>
      <c r="X1876" s="313">
        <v>0</v>
      </c>
      <c r="Y1876" s="313">
        <v>500000000</v>
      </c>
      <c r="Z1876" s="313"/>
      <c r="AA1876" s="313" t="s">
        <v>1030</v>
      </c>
    </row>
    <row r="1877" spans="1:27" ht="15" customHeight="1">
      <c r="A1877" s="313" t="s">
        <v>275</v>
      </c>
      <c r="B1877" s="313" t="s">
        <v>332</v>
      </c>
      <c r="C1877" s="313" t="s">
        <v>7</v>
      </c>
      <c r="D1877" s="313" t="s">
        <v>449</v>
      </c>
      <c r="E1877" s="313" t="s">
        <v>13</v>
      </c>
      <c r="F1877" s="313" t="s">
        <v>11</v>
      </c>
      <c r="G1877" s="313"/>
      <c r="H1877" s="313"/>
      <c r="I1877" s="313"/>
      <c r="J1877" s="313"/>
      <c r="K1877" s="313"/>
      <c r="L1877" s="313"/>
      <c r="M1877" s="313"/>
      <c r="N1877" s="313"/>
      <c r="O1877" s="313"/>
      <c r="P1877" s="313"/>
      <c r="Q1877" s="313"/>
      <c r="R1877" s="313">
        <v>6.86</v>
      </c>
      <c r="S1877" s="313">
        <v>0</v>
      </c>
      <c r="T1877" s="313">
        <v>20.6</v>
      </c>
      <c r="U1877" s="313"/>
      <c r="V1877" s="313"/>
      <c r="W1877" s="313"/>
      <c r="X1877" s="313">
        <v>0</v>
      </c>
      <c r="Y1877" s="313">
        <v>500000000</v>
      </c>
      <c r="Z1877" s="313"/>
      <c r="AA1877" s="313" t="s">
        <v>1030</v>
      </c>
    </row>
    <row r="1878" spans="1:27" ht="15" customHeight="1">
      <c r="A1878" s="313" t="s">
        <v>275</v>
      </c>
      <c r="B1878" s="313" t="s">
        <v>314</v>
      </c>
      <c r="C1878" s="313" t="s">
        <v>7</v>
      </c>
      <c r="D1878" s="313" t="s">
        <v>449</v>
      </c>
      <c r="E1878" s="313" t="s">
        <v>13</v>
      </c>
      <c r="F1878" s="313" t="s">
        <v>11</v>
      </c>
      <c r="G1878" s="313"/>
      <c r="H1878" s="313"/>
      <c r="I1878" s="313"/>
      <c r="J1878" s="313"/>
      <c r="K1878" s="313"/>
      <c r="L1878" s="313"/>
      <c r="M1878" s="313"/>
      <c r="N1878" s="313"/>
      <c r="O1878" s="313"/>
      <c r="P1878" s="313"/>
      <c r="Q1878" s="313"/>
      <c r="R1878" s="313">
        <v>14.7</v>
      </c>
      <c r="S1878" s="313">
        <v>0</v>
      </c>
      <c r="T1878" s="313">
        <v>44</v>
      </c>
      <c r="U1878" s="313"/>
      <c r="V1878" s="313"/>
      <c r="W1878" s="313"/>
      <c r="X1878" s="313">
        <v>0</v>
      </c>
      <c r="Y1878" s="313">
        <v>500000000</v>
      </c>
      <c r="Z1878" s="313"/>
      <c r="AA1878" s="313" t="s">
        <v>1030</v>
      </c>
    </row>
    <row r="1879" spans="1:27" ht="15" customHeight="1">
      <c r="A1879" s="313" t="s">
        <v>275</v>
      </c>
      <c r="B1879" s="313" t="s">
        <v>317</v>
      </c>
      <c r="C1879" s="313" t="s">
        <v>7</v>
      </c>
      <c r="D1879" s="313" t="s">
        <v>449</v>
      </c>
      <c r="E1879" s="313" t="s">
        <v>13</v>
      </c>
      <c r="F1879" s="313" t="s">
        <v>11</v>
      </c>
      <c r="G1879" s="313"/>
      <c r="H1879" s="313"/>
      <c r="I1879" s="313"/>
      <c r="J1879" s="313"/>
      <c r="K1879" s="313"/>
      <c r="L1879" s="313"/>
      <c r="M1879" s="313"/>
      <c r="N1879" s="313"/>
      <c r="O1879" s="313"/>
      <c r="P1879" s="313"/>
      <c r="Q1879" s="313"/>
      <c r="R1879" s="313">
        <v>0.59</v>
      </c>
      <c r="S1879" s="313">
        <v>0</v>
      </c>
      <c r="T1879" s="313">
        <v>1.76</v>
      </c>
      <c r="U1879" s="313"/>
      <c r="V1879" s="313"/>
      <c r="W1879" s="313"/>
      <c r="X1879" s="313">
        <v>0</v>
      </c>
      <c r="Y1879" s="313">
        <v>500000000</v>
      </c>
      <c r="Z1879" s="313"/>
      <c r="AA1879" s="313" t="s">
        <v>1030</v>
      </c>
    </row>
    <row r="1880" spans="1:27" ht="15" customHeight="1">
      <c r="A1880" s="313" t="s">
        <v>275</v>
      </c>
      <c r="B1880" s="313" t="s">
        <v>318</v>
      </c>
      <c r="C1880" s="313" t="s">
        <v>7</v>
      </c>
      <c r="D1880" s="313" t="s">
        <v>449</v>
      </c>
      <c r="E1880" s="313" t="s">
        <v>13</v>
      </c>
      <c r="F1880" s="313" t="s">
        <v>11</v>
      </c>
      <c r="G1880" s="313"/>
      <c r="H1880" s="313"/>
      <c r="I1880" s="313"/>
      <c r="J1880" s="313"/>
      <c r="K1880" s="313"/>
      <c r="L1880" s="313"/>
      <c r="M1880" s="313"/>
      <c r="N1880" s="313"/>
      <c r="O1880" s="313"/>
      <c r="P1880" s="313"/>
      <c r="Q1880" s="313"/>
      <c r="R1880" s="313">
        <v>8.81</v>
      </c>
      <c r="S1880" s="313">
        <v>0</v>
      </c>
      <c r="T1880" s="313">
        <v>26.4</v>
      </c>
      <c r="U1880" s="313"/>
      <c r="V1880" s="313"/>
      <c r="W1880" s="313"/>
      <c r="X1880" s="313">
        <v>0</v>
      </c>
      <c r="Y1880" s="313">
        <v>500000000</v>
      </c>
      <c r="Z1880" s="313"/>
      <c r="AA1880" s="313" t="s">
        <v>1030</v>
      </c>
    </row>
    <row r="1881" spans="1:27" ht="15" customHeight="1">
      <c r="A1881" s="313" t="s">
        <v>275</v>
      </c>
      <c r="B1881" s="313" t="s">
        <v>313</v>
      </c>
      <c r="C1881" s="313" t="s">
        <v>7</v>
      </c>
      <c r="D1881" s="313" t="s">
        <v>449</v>
      </c>
      <c r="E1881" s="313" t="s">
        <v>13</v>
      </c>
      <c r="F1881" s="313" t="s">
        <v>11</v>
      </c>
      <c r="G1881" s="313"/>
      <c r="H1881" s="313"/>
      <c r="I1881" s="313"/>
      <c r="J1881" s="313"/>
      <c r="K1881" s="313"/>
      <c r="L1881" s="313"/>
      <c r="M1881" s="313"/>
      <c r="N1881" s="313"/>
      <c r="O1881" s="313"/>
      <c r="P1881" s="313"/>
      <c r="Q1881" s="313"/>
      <c r="R1881" s="313">
        <v>24.1</v>
      </c>
      <c r="S1881" s="313">
        <v>0</v>
      </c>
      <c r="T1881" s="313">
        <v>44</v>
      </c>
      <c r="U1881" s="313"/>
      <c r="V1881" s="313"/>
      <c r="W1881" s="313"/>
      <c r="X1881" s="313">
        <v>0</v>
      </c>
      <c r="Y1881" s="313">
        <v>500000000</v>
      </c>
      <c r="Z1881" s="313"/>
      <c r="AA1881" s="313" t="s">
        <v>1030</v>
      </c>
    </row>
    <row r="1882" spans="1:27" ht="15" customHeight="1">
      <c r="A1882" s="313" t="s">
        <v>275</v>
      </c>
      <c r="B1882" s="313" t="s">
        <v>316</v>
      </c>
      <c r="C1882" s="313" t="s">
        <v>7</v>
      </c>
      <c r="D1882" s="313" t="s">
        <v>449</v>
      </c>
      <c r="E1882" s="313" t="s">
        <v>13</v>
      </c>
      <c r="F1882" s="313" t="s">
        <v>11</v>
      </c>
      <c r="G1882" s="313"/>
      <c r="H1882" s="313"/>
      <c r="I1882" s="313"/>
      <c r="J1882" s="313"/>
      <c r="K1882" s="313"/>
      <c r="L1882" s="313"/>
      <c r="M1882" s="313"/>
      <c r="N1882" s="313"/>
      <c r="O1882" s="313"/>
      <c r="P1882" s="313"/>
      <c r="Q1882" s="313"/>
      <c r="R1882" s="313">
        <v>9.39</v>
      </c>
      <c r="S1882" s="313">
        <v>0</v>
      </c>
      <c r="T1882" s="313">
        <v>26.4</v>
      </c>
      <c r="U1882" s="313"/>
      <c r="V1882" s="313"/>
      <c r="W1882" s="313"/>
      <c r="X1882" s="313">
        <v>0</v>
      </c>
      <c r="Y1882" s="313">
        <v>500000000</v>
      </c>
      <c r="Z1882" s="313"/>
      <c r="AA1882" s="313" t="s">
        <v>1030</v>
      </c>
    </row>
    <row r="1883" spans="1:27" ht="15" customHeight="1">
      <c r="A1883" s="313" t="s">
        <v>275</v>
      </c>
      <c r="B1883" s="313" t="s">
        <v>312</v>
      </c>
      <c r="C1883" s="313" t="s">
        <v>7</v>
      </c>
      <c r="D1883" s="313" t="s">
        <v>449</v>
      </c>
      <c r="E1883" s="313" t="s">
        <v>13</v>
      </c>
      <c r="F1883" s="313" t="s">
        <v>11</v>
      </c>
      <c r="G1883" s="313"/>
      <c r="H1883" s="313"/>
      <c r="I1883" s="313"/>
      <c r="J1883" s="313"/>
      <c r="K1883" s="313"/>
      <c r="L1883" s="313"/>
      <c r="M1883" s="313"/>
      <c r="N1883" s="313"/>
      <c r="O1883" s="313"/>
      <c r="P1883" s="313"/>
      <c r="Q1883" s="313"/>
      <c r="R1883" s="313">
        <v>24.1</v>
      </c>
      <c r="S1883" s="313">
        <v>0</v>
      </c>
      <c r="T1883" s="313">
        <v>44</v>
      </c>
      <c r="U1883" s="313"/>
      <c r="V1883" s="313"/>
      <c r="W1883" s="313"/>
      <c r="X1883" s="313">
        <v>0</v>
      </c>
      <c r="Y1883" s="313">
        <v>500000000</v>
      </c>
      <c r="Z1883" s="313"/>
      <c r="AA1883" s="313" t="s">
        <v>1030</v>
      </c>
    </row>
    <row r="1884" spans="1:27" ht="15" customHeight="1">
      <c r="A1884" s="313" t="s">
        <v>275</v>
      </c>
      <c r="B1884" s="313" t="s">
        <v>315</v>
      </c>
      <c r="C1884" s="313" t="s">
        <v>7</v>
      </c>
      <c r="D1884" s="313" t="s">
        <v>449</v>
      </c>
      <c r="E1884" s="313" t="s">
        <v>13</v>
      </c>
      <c r="F1884" s="313" t="s">
        <v>11</v>
      </c>
      <c r="G1884" s="313"/>
      <c r="H1884" s="313"/>
      <c r="I1884" s="313"/>
      <c r="J1884" s="313"/>
      <c r="K1884" s="313"/>
      <c r="L1884" s="313"/>
      <c r="M1884" s="313"/>
      <c r="N1884" s="313"/>
      <c r="O1884" s="313"/>
      <c r="P1884" s="313"/>
      <c r="Q1884" s="313"/>
      <c r="R1884" s="313">
        <v>14.7</v>
      </c>
      <c r="S1884" s="313">
        <v>0</v>
      </c>
      <c r="T1884" s="313">
        <v>44</v>
      </c>
      <c r="U1884" s="313"/>
      <c r="V1884" s="313"/>
      <c r="W1884" s="313"/>
      <c r="X1884" s="313">
        <v>0</v>
      </c>
      <c r="Y1884" s="313">
        <v>500000000</v>
      </c>
      <c r="Z1884" s="313"/>
      <c r="AA1884" s="313" t="s">
        <v>1030</v>
      </c>
    </row>
    <row r="1885" spans="1:27" ht="15" customHeight="1">
      <c r="A1885" s="313" t="s">
        <v>276</v>
      </c>
      <c r="B1885" s="313" t="s">
        <v>332</v>
      </c>
      <c r="C1885" s="313" t="s">
        <v>7</v>
      </c>
      <c r="D1885" s="313" t="s">
        <v>449</v>
      </c>
      <c r="E1885" s="313" t="s">
        <v>13</v>
      </c>
      <c r="F1885" s="313" t="s">
        <v>11</v>
      </c>
      <c r="G1885" s="313"/>
      <c r="H1885" s="313"/>
      <c r="I1885" s="313"/>
      <c r="J1885" s="313"/>
      <c r="K1885" s="313"/>
      <c r="L1885" s="313"/>
      <c r="M1885" s="313"/>
      <c r="N1885" s="313"/>
      <c r="O1885" s="313"/>
      <c r="P1885" s="313"/>
      <c r="Q1885" s="313"/>
      <c r="R1885" s="313">
        <v>6.86</v>
      </c>
      <c r="S1885" s="313">
        <v>0</v>
      </c>
      <c r="T1885" s="313">
        <v>20.6</v>
      </c>
      <c r="U1885" s="313"/>
      <c r="V1885" s="313"/>
      <c r="W1885" s="313"/>
      <c r="X1885" s="313">
        <v>0</v>
      </c>
      <c r="Y1885" s="313">
        <v>500000000</v>
      </c>
      <c r="Z1885" s="313"/>
      <c r="AA1885" s="313" t="s">
        <v>1030</v>
      </c>
    </row>
    <row r="1886" spans="1:27" ht="15" customHeight="1">
      <c r="A1886" s="313" t="s">
        <v>276</v>
      </c>
      <c r="B1886" s="313" t="s">
        <v>314</v>
      </c>
      <c r="C1886" s="313" t="s">
        <v>7</v>
      </c>
      <c r="D1886" s="313" t="s">
        <v>449</v>
      </c>
      <c r="E1886" s="313" t="s">
        <v>13</v>
      </c>
      <c r="F1886" s="313" t="s">
        <v>11</v>
      </c>
      <c r="G1886" s="313"/>
      <c r="H1886" s="313"/>
      <c r="I1886" s="313"/>
      <c r="J1886" s="313"/>
      <c r="K1886" s="313"/>
      <c r="L1886" s="313"/>
      <c r="M1886" s="313"/>
      <c r="N1886" s="313"/>
      <c r="O1886" s="313"/>
      <c r="P1886" s="313"/>
      <c r="Q1886" s="313"/>
      <c r="R1886" s="313">
        <v>14.7</v>
      </c>
      <c r="S1886" s="313">
        <v>0</v>
      </c>
      <c r="T1886" s="313">
        <v>44</v>
      </c>
      <c r="U1886" s="313"/>
      <c r="V1886" s="313"/>
      <c r="W1886" s="313"/>
      <c r="X1886" s="313">
        <v>0</v>
      </c>
      <c r="Y1886" s="313">
        <v>500000000</v>
      </c>
      <c r="Z1886" s="313"/>
      <c r="AA1886" s="313" t="s">
        <v>1030</v>
      </c>
    </row>
    <row r="1887" spans="1:27" ht="15" customHeight="1">
      <c r="A1887" s="313" t="s">
        <v>276</v>
      </c>
      <c r="B1887" s="313" t="s">
        <v>317</v>
      </c>
      <c r="C1887" s="313" t="s">
        <v>7</v>
      </c>
      <c r="D1887" s="313" t="s">
        <v>449</v>
      </c>
      <c r="E1887" s="313" t="s">
        <v>13</v>
      </c>
      <c r="F1887" s="313" t="s">
        <v>11</v>
      </c>
      <c r="G1887" s="313"/>
      <c r="H1887" s="313"/>
      <c r="I1887" s="313"/>
      <c r="J1887" s="313"/>
      <c r="K1887" s="313"/>
      <c r="L1887" s="313"/>
      <c r="M1887" s="313"/>
      <c r="N1887" s="313"/>
      <c r="O1887" s="313"/>
      <c r="P1887" s="313"/>
      <c r="Q1887" s="313"/>
      <c r="R1887" s="313">
        <v>0.59</v>
      </c>
      <c r="S1887" s="313">
        <v>0</v>
      </c>
      <c r="T1887" s="313">
        <v>1.76</v>
      </c>
      <c r="U1887" s="313"/>
      <c r="V1887" s="313"/>
      <c r="W1887" s="313"/>
      <c r="X1887" s="313">
        <v>0</v>
      </c>
      <c r="Y1887" s="313">
        <v>500000000</v>
      </c>
      <c r="Z1887" s="313"/>
      <c r="AA1887" s="313" t="s">
        <v>1030</v>
      </c>
    </row>
    <row r="1888" spans="1:27" ht="15" customHeight="1">
      <c r="A1888" s="313" t="s">
        <v>276</v>
      </c>
      <c r="B1888" s="313" t="s">
        <v>318</v>
      </c>
      <c r="C1888" s="313" t="s">
        <v>7</v>
      </c>
      <c r="D1888" s="313" t="s">
        <v>449</v>
      </c>
      <c r="E1888" s="313" t="s">
        <v>13</v>
      </c>
      <c r="F1888" s="313" t="s">
        <v>11</v>
      </c>
      <c r="G1888" s="313"/>
      <c r="H1888" s="313"/>
      <c r="I1888" s="313"/>
      <c r="J1888" s="313"/>
      <c r="K1888" s="313"/>
      <c r="L1888" s="313"/>
      <c r="M1888" s="313"/>
      <c r="N1888" s="313"/>
      <c r="O1888" s="313"/>
      <c r="P1888" s="313"/>
      <c r="Q1888" s="313"/>
      <c r="R1888" s="313">
        <v>8.81</v>
      </c>
      <c r="S1888" s="313">
        <v>0</v>
      </c>
      <c r="T1888" s="313">
        <v>26.4</v>
      </c>
      <c r="U1888" s="313"/>
      <c r="V1888" s="313"/>
      <c r="W1888" s="313"/>
      <c r="X1888" s="313">
        <v>0</v>
      </c>
      <c r="Y1888" s="313">
        <v>500000000</v>
      </c>
      <c r="Z1888" s="313"/>
      <c r="AA1888" s="313" t="s">
        <v>1030</v>
      </c>
    </row>
    <row r="1889" spans="1:27" ht="15" customHeight="1">
      <c r="A1889" s="313" t="s">
        <v>276</v>
      </c>
      <c r="B1889" s="313" t="s">
        <v>313</v>
      </c>
      <c r="C1889" s="313" t="s">
        <v>7</v>
      </c>
      <c r="D1889" s="313" t="s">
        <v>449</v>
      </c>
      <c r="E1889" s="313" t="s">
        <v>13</v>
      </c>
      <c r="F1889" s="313" t="s">
        <v>11</v>
      </c>
      <c r="G1889" s="313"/>
      <c r="H1889" s="313"/>
      <c r="I1889" s="313"/>
      <c r="J1889" s="313"/>
      <c r="K1889" s="313"/>
      <c r="L1889" s="313"/>
      <c r="M1889" s="313"/>
      <c r="N1889" s="313"/>
      <c r="O1889" s="313"/>
      <c r="P1889" s="313"/>
      <c r="Q1889" s="313"/>
      <c r="R1889" s="313">
        <v>24.1</v>
      </c>
      <c r="S1889" s="313">
        <v>0</v>
      </c>
      <c r="T1889" s="313">
        <v>44</v>
      </c>
      <c r="U1889" s="313"/>
      <c r="V1889" s="313"/>
      <c r="W1889" s="313"/>
      <c r="X1889" s="313">
        <v>0</v>
      </c>
      <c r="Y1889" s="313">
        <v>500000000</v>
      </c>
      <c r="Z1889" s="313"/>
      <c r="AA1889" s="313" t="s">
        <v>1030</v>
      </c>
    </row>
    <row r="1890" spans="1:27" ht="15" customHeight="1">
      <c r="A1890" s="313" t="s">
        <v>276</v>
      </c>
      <c r="B1890" s="313" t="s">
        <v>316</v>
      </c>
      <c r="C1890" s="313" t="s">
        <v>7</v>
      </c>
      <c r="D1890" s="313" t="s">
        <v>449</v>
      </c>
      <c r="E1890" s="313" t="s">
        <v>13</v>
      </c>
      <c r="F1890" s="313" t="s">
        <v>11</v>
      </c>
      <c r="G1890" s="313"/>
      <c r="H1890" s="313"/>
      <c r="I1890" s="313"/>
      <c r="J1890" s="313"/>
      <c r="K1890" s="313"/>
      <c r="L1890" s="313"/>
      <c r="M1890" s="313"/>
      <c r="N1890" s="313"/>
      <c r="O1890" s="313"/>
      <c r="P1890" s="313"/>
      <c r="Q1890" s="313"/>
      <c r="R1890" s="313">
        <v>9.39</v>
      </c>
      <c r="S1890" s="313">
        <v>0</v>
      </c>
      <c r="T1890" s="313">
        <v>26.4</v>
      </c>
      <c r="U1890" s="313"/>
      <c r="V1890" s="313"/>
      <c r="W1890" s="313"/>
      <c r="X1890" s="313">
        <v>0</v>
      </c>
      <c r="Y1890" s="313">
        <v>500000000</v>
      </c>
      <c r="Z1890" s="313"/>
      <c r="AA1890" s="313" t="s">
        <v>1030</v>
      </c>
    </row>
    <row r="1891" spans="1:27" ht="15" customHeight="1">
      <c r="A1891" s="313" t="s">
        <v>276</v>
      </c>
      <c r="B1891" s="313" t="s">
        <v>312</v>
      </c>
      <c r="C1891" s="313" t="s">
        <v>7</v>
      </c>
      <c r="D1891" s="313" t="s">
        <v>449</v>
      </c>
      <c r="E1891" s="313" t="s">
        <v>13</v>
      </c>
      <c r="F1891" s="313" t="s">
        <v>11</v>
      </c>
      <c r="G1891" s="313"/>
      <c r="H1891" s="313"/>
      <c r="I1891" s="313"/>
      <c r="J1891" s="313"/>
      <c r="K1891" s="313"/>
      <c r="L1891" s="313"/>
      <c r="M1891" s="313"/>
      <c r="N1891" s="313"/>
      <c r="O1891" s="313"/>
      <c r="P1891" s="313"/>
      <c r="Q1891" s="313"/>
      <c r="R1891" s="313">
        <v>24.1</v>
      </c>
      <c r="S1891" s="313">
        <v>0</v>
      </c>
      <c r="T1891" s="313">
        <v>44</v>
      </c>
      <c r="U1891" s="313"/>
      <c r="V1891" s="313"/>
      <c r="W1891" s="313"/>
      <c r="X1891" s="313">
        <v>0</v>
      </c>
      <c r="Y1891" s="313">
        <v>500000000</v>
      </c>
      <c r="Z1891" s="313"/>
      <c r="AA1891" s="313" t="s">
        <v>1030</v>
      </c>
    </row>
    <row r="1892" spans="1:27" ht="15" customHeight="1">
      <c r="A1892" s="313" t="s">
        <v>276</v>
      </c>
      <c r="B1892" s="313" t="s">
        <v>315</v>
      </c>
      <c r="C1892" s="313" t="s">
        <v>7</v>
      </c>
      <c r="D1892" s="313" t="s">
        <v>449</v>
      </c>
      <c r="E1892" s="313" t="s">
        <v>13</v>
      </c>
      <c r="F1892" s="313" t="s">
        <v>11</v>
      </c>
      <c r="G1892" s="313"/>
      <c r="H1892" s="313"/>
      <c r="I1892" s="313"/>
      <c r="J1892" s="313"/>
      <c r="K1892" s="313"/>
      <c r="L1892" s="313"/>
      <c r="M1892" s="313"/>
      <c r="N1892" s="313"/>
      <c r="O1892" s="313"/>
      <c r="P1892" s="313"/>
      <c r="Q1892" s="313"/>
      <c r="R1892" s="313">
        <v>14.7</v>
      </c>
      <c r="S1892" s="313">
        <v>0</v>
      </c>
      <c r="T1892" s="313">
        <v>44</v>
      </c>
      <c r="U1892" s="313"/>
      <c r="V1892" s="313"/>
      <c r="W1892" s="313"/>
      <c r="X1892" s="313">
        <v>0</v>
      </c>
      <c r="Y1892" s="313">
        <v>500000000</v>
      </c>
      <c r="Z1892" s="313"/>
      <c r="AA1892" s="313" t="s">
        <v>1030</v>
      </c>
    </row>
    <row r="1893" spans="1:27" ht="15" customHeight="1">
      <c r="A1893" s="313" t="s">
        <v>277</v>
      </c>
      <c r="B1893" s="313" t="s">
        <v>332</v>
      </c>
      <c r="C1893" s="313" t="s">
        <v>7</v>
      </c>
      <c r="D1893" s="313" t="s">
        <v>449</v>
      </c>
      <c r="E1893" s="313" t="s">
        <v>13</v>
      </c>
      <c r="F1893" s="313" t="s">
        <v>11</v>
      </c>
      <c r="G1893" s="313"/>
      <c r="H1893" s="313"/>
      <c r="I1893" s="313"/>
      <c r="J1893" s="313"/>
      <c r="K1893" s="313"/>
      <c r="L1893" s="313"/>
      <c r="M1893" s="313"/>
      <c r="N1893" s="313"/>
      <c r="O1893" s="313"/>
      <c r="P1893" s="313"/>
      <c r="Q1893" s="313"/>
      <c r="R1893" s="313">
        <v>16.3</v>
      </c>
      <c r="S1893" s="313"/>
      <c r="T1893" s="313"/>
      <c r="U1893" s="313"/>
      <c r="V1893" s="313"/>
      <c r="W1893" s="313"/>
      <c r="X1893" s="313">
        <v>0</v>
      </c>
      <c r="Y1893" s="313">
        <v>500000000</v>
      </c>
      <c r="Z1893" s="313"/>
      <c r="AA1893" s="313" t="s">
        <v>1029</v>
      </c>
    </row>
    <row r="1894" spans="1:27" ht="15" customHeight="1">
      <c r="A1894" s="313" t="s">
        <v>277</v>
      </c>
      <c r="B1894" s="313" t="s">
        <v>314</v>
      </c>
      <c r="C1894" s="313" t="s">
        <v>7</v>
      </c>
      <c r="D1894" s="313" t="s">
        <v>449</v>
      </c>
      <c r="E1894" s="313" t="s">
        <v>13</v>
      </c>
      <c r="F1894" s="313" t="s">
        <v>11</v>
      </c>
      <c r="G1894" s="313"/>
      <c r="H1894" s="313"/>
      <c r="I1894" s="313"/>
      <c r="J1894" s="313"/>
      <c r="K1894" s="313"/>
      <c r="L1894" s="313"/>
      <c r="M1894" s="313"/>
      <c r="N1894" s="313"/>
      <c r="O1894" s="313"/>
      <c r="P1894" s="313"/>
      <c r="Q1894" s="313"/>
      <c r="R1894" s="313">
        <v>123</v>
      </c>
      <c r="S1894" s="313"/>
      <c r="T1894" s="313"/>
      <c r="U1894" s="313"/>
      <c r="V1894" s="313"/>
      <c r="W1894" s="313"/>
      <c r="X1894" s="313">
        <v>0</v>
      </c>
      <c r="Y1894" s="313">
        <v>500000000</v>
      </c>
      <c r="Z1894" s="313"/>
      <c r="AA1894" s="313" t="s">
        <v>1029</v>
      </c>
    </row>
    <row r="1895" spans="1:27" ht="15" customHeight="1">
      <c r="A1895" s="313" t="s">
        <v>277</v>
      </c>
      <c r="B1895" s="313" t="s">
        <v>317</v>
      </c>
      <c r="C1895" s="313" t="s">
        <v>7</v>
      </c>
      <c r="D1895" s="313" t="s">
        <v>449</v>
      </c>
      <c r="E1895" s="313" t="s">
        <v>13</v>
      </c>
      <c r="F1895" s="313" t="s">
        <v>11</v>
      </c>
      <c r="G1895" s="313"/>
      <c r="H1895" s="313"/>
      <c r="I1895" s="313"/>
      <c r="J1895" s="313"/>
      <c r="K1895" s="313"/>
      <c r="L1895" s="313"/>
      <c r="M1895" s="313"/>
      <c r="N1895" s="313"/>
      <c r="O1895" s="313"/>
      <c r="P1895" s="313"/>
      <c r="Q1895" s="313"/>
      <c r="R1895" s="313">
        <v>30.1</v>
      </c>
      <c r="S1895" s="313"/>
      <c r="T1895" s="313"/>
      <c r="U1895" s="313"/>
      <c r="V1895" s="313"/>
      <c r="W1895" s="313"/>
      <c r="X1895" s="313">
        <v>0</v>
      </c>
      <c r="Y1895" s="313">
        <v>500000000</v>
      </c>
      <c r="Z1895" s="313"/>
      <c r="AA1895" s="313" t="s">
        <v>1029</v>
      </c>
    </row>
    <row r="1896" spans="1:27" ht="15" customHeight="1">
      <c r="A1896" s="313" t="s">
        <v>277</v>
      </c>
      <c r="B1896" s="313" t="s">
        <v>318</v>
      </c>
      <c r="C1896" s="313" t="s">
        <v>7</v>
      </c>
      <c r="D1896" s="313" t="s">
        <v>449</v>
      </c>
      <c r="E1896" s="313" t="s">
        <v>13</v>
      </c>
      <c r="F1896" s="313" t="s">
        <v>11</v>
      </c>
      <c r="G1896" s="313"/>
      <c r="H1896" s="313"/>
      <c r="I1896" s="313"/>
      <c r="J1896" s="313"/>
      <c r="K1896" s="313"/>
      <c r="L1896" s="313"/>
      <c r="M1896" s="313"/>
      <c r="N1896" s="313"/>
      <c r="O1896" s="313"/>
      <c r="P1896" s="313"/>
      <c r="Q1896" s="313"/>
      <c r="R1896" s="313">
        <v>53.3</v>
      </c>
      <c r="S1896" s="313"/>
      <c r="T1896" s="313"/>
      <c r="U1896" s="313"/>
      <c r="V1896" s="313"/>
      <c r="W1896" s="313"/>
      <c r="X1896" s="313">
        <v>0</v>
      </c>
      <c r="Y1896" s="313">
        <v>500000000</v>
      </c>
      <c r="Z1896" s="313"/>
      <c r="AA1896" s="313" t="s">
        <v>1029</v>
      </c>
    </row>
    <row r="1897" spans="1:27" ht="15" customHeight="1">
      <c r="A1897" s="313" t="s">
        <v>277</v>
      </c>
      <c r="B1897" s="313" t="s">
        <v>313</v>
      </c>
      <c r="C1897" s="313" t="s">
        <v>7</v>
      </c>
      <c r="D1897" s="313" t="s">
        <v>449</v>
      </c>
      <c r="E1897" s="313" t="s">
        <v>13</v>
      </c>
      <c r="F1897" s="313" t="s">
        <v>11</v>
      </c>
      <c r="G1897" s="313"/>
      <c r="H1897" s="313"/>
      <c r="I1897" s="313"/>
      <c r="J1897" s="313"/>
      <c r="K1897" s="313"/>
      <c r="L1897" s="313"/>
      <c r="M1897" s="313"/>
      <c r="N1897" s="313"/>
      <c r="O1897" s="313"/>
      <c r="P1897" s="313"/>
      <c r="Q1897" s="313"/>
      <c r="R1897" s="313">
        <v>206</v>
      </c>
      <c r="S1897" s="313"/>
      <c r="T1897" s="313"/>
      <c r="U1897" s="313"/>
      <c r="V1897" s="313"/>
      <c r="W1897" s="313"/>
      <c r="X1897" s="313">
        <v>0</v>
      </c>
      <c r="Y1897" s="313">
        <v>500000000</v>
      </c>
      <c r="Z1897" s="313"/>
      <c r="AA1897" s="313" t="s">
        <v>1029</v>
      </c>
    </row>
    <row r="1898" spans="1:27" ht="15" customHeight="1">
      <c r="A1898" s="313" t="s">
        <v>277</v>
      </c>
      <c r="B1898" s="313" t="s">
        <v>316</v>
      </c>
      <c r="C1898" s="313" t="s">
        <v>7</v>
      </c>
      <c r="D1898" s="313" t="s">
        <v>449</v>
      </c>
      <c r="E1898" s="313" t="s">
        <v>13</v>
      </c>
      <c r="F1898" s="313" t="s">
        <v>11</v>
      </c>
      <c r="G1898" s="313"/>
      <c r="H1898" s="313"/>
      <c r="I1898" s="313"/>
      <c r="J1898" s="313"/>
      <c r="K1898" s="313"/>
      <c r="L1898" s="313"/>
      <c r="M1898" s="313"/>
      <c r="N1898" s="313"/>
      <c r="O1898" s="313"/>
      <c r="P1898" s="313"/>
      <c r="Q1898" s="313"/>
      <c r="R1898" s="313">
        <v>83.4</v>
      </c>
      <c r="S1898" s="313"/>
      <c r="T1898" s="313"/>
      <c r="U1898" s="313"/>
      <c r="V1898" s="313"/>
      <c r="W1898" s="313"/>
      <c r="X1898" s="313">
        <v>0</v>
      </c>
      <c r="Y1898" s="313">
        <v>500000000</v>
      </c>
      <c r="Z1898" s="313"/>
      <c r="AA1898" s="313" t="s">
        <v>1029</v>
      </c>
    </row>
    <row r="1899" spans="1:27" ht="15" customHeight="1">
      <c r="A1899" s="313" t="s">
        <v>277</v>
      </c>
      <c r="B1899" s="313" t="s">
        <v>312</v>
      </c>
      <c r="C1899" s="313" t="s">
        <v>7</v>
      </c>
      <c r="D1899" s="313" t="s">
        <v>449</v>
      </c>
      <c r="E1899" s="313" t="s">
        <v>13</v>
      </c>
      <c r="F1899" s="313" t="s">
        <v>11</v>
      </c>
      <c r="G1899" s="313"/>
      <c r="H1899" s="313"/>
      <c r="I1899" s="313"/>
      <c r="J1899" s="313"/>
      <c r="K1899" s="313"/>
      <c r="L1899" s="313"/>
      <c r="M1899" s="313"/>
      <c r="N1899" s="313"/>
      <c r="O1899" s="313"/>
      <c r="P1899" s="313"/>
      <c r="Q1899" s="313"/>
      <c r="R1899" s="313">
        <v>206</v>
      </c>
      <c r="S1899" s="313"/>
      <c r="T1899" s="313"/>
      <c r="U1899" s="313"/>
      <c r="V1899" s="313"/>
      <c r="W1899" s="313"/>
      <c r="X1899" s="313">
        <v>0</v>
      </c>
      <c r="Y1899" s="313">
        <v>500000000</v>
      </c>
      <c r="Z1899" s="313"/>
      <c r="AA1899" s="313" t="s">
        <v>1029</v>
      </c>
    </row>
    <row r="1900" spans="1:27" ht="15" customHeight="1">
      <c r="A1900" s="313" t="s">
        <v>277</v>
      </c>
      <c r="B1900" s="313" t="s">
        <v>315</v>
      </c>
      <c r="C1900" s="313" t="s">
        <v>7</v>
      </c>
      <c r="D1900" s="313" t="s">
        <v>449</v>
      </c>
      <c r="E1900" s="313" t="s">
        <v>13</v>
      </c>
      <c r="F1900" s="313" t="s">
        <v>11</v>
      </c>
      <c r="G1900" s="313"/>
      <c r="H1900" s="313"/>
      <c r="I1900" s="313"/>
      <c r="J1900" s="313"/>
      <c r="K1900" s="313"/>
      <c r="L1900" s="313"/>
      <c r="M1900" s="313"/>
      <c r="N1900" s="313"/>
      <c r="O1900" s="313"/>
      <c r="P1900" s="313"/>
      <c r="Q1900" s="313"/>
      <c r="R1900" s="313">
        <v>123</v>
      </c>
      <c r="S1900" s="313"/>
      <c r="T1900" s="313"/>
      <c r="U1900" s="313"/>
      <c r="V1900" s="313"/>
      <c r="W1900" s="313"/>
      <c r="X1900" s="313">
        <v>0</v>
      </c>
      <c r="Y1900" s="313">
        <v>500000000</v>
      </c>
      <c r="Z1900" s="313"/>
      <c r="AA1900" s="313" t="s">
        <v>1029</v>
      </c>
    </row>
    <row r="1901" spans="1:27" ht="15" customHeight="1">
      <c r="A1901" s="313" t="s">
        <v>278</v>
      </c>
      <c r="B1901" s="313" t="s">
        <v>332</v>
      </c>
      <c r="C1901" s="313" t="s">
        <v>7</v>
      </c>
      <c r="D1901" s="313" t="s">
        <v>449</v>
      </c>
      <c r="E1901" s="313" t="s">
        <v>13</v>
      </c>
      <c r="F1901" s="313" t="s">
        <v>11</v>
      </c>
      <c r="G1901" s="313" t="s">
        <v>449</v>
      </c>
      <c r="H1901" s="313" t="s">
        <v>465</v>
      </c>
      <c r="I1901" s="313" t="s">
        <v>251</v>
      </c>
      <c r="J1901" s="313"/>
      <c r="K1901" s="313" t="s">
        <v>339</v>
      </c>
      <c r="L1901" s="313" t="s">
        <v>374</v>
      </c>
      <c r="M1901" s="313" t="s">
        <v>48</v>
      </c>
      <c r="N1901" s="313"/>
      <c r="O1901" s="313" t="s">
        <v>341</v>
      </c>
      <c r="P1901" s="313" t="s">
        <v>342</v>
      </c>
      <c r="Q1901" s="313" t="s">
        <v>343</v>
      </c>
      <c r="R1901" s="313">
        <v>11.1</v>
      </c>
      <c r="S1901" s="313"/>
      <c r="T1901" s="313"/>
      <c r="U1901" s="313">
        <v>11.1</v>
      </c>
      <c r="V1901" s="313">
        <v>0.56000000000000005</v>
      </c>
      <c r="W1901" s="313">
        <v>0.1</v>
      </c>
      <c r="X1901" s="313">
        <v>0</v>
      </c>
      <c r="Y1901" s="313">
        <v>500000000</v>
      </c>
      <c r="Z1901" s="313">
        <v>0</v>
      </c>
      <c r="AA1901" s="313" t="s">
        <v>1031</v>
      </c>
    </row>
    <row r="1902" spans="1:27" ht="15" customHeight="1">
      <c r="A1902" s="313" t="s">
        <v>278</v>
      </c>
      <c r="B1902" s="313" t="s">
        <v>314</v>
      </c>
      <c r="C1902" s="313" t="s">
        <v>7</v>
      </c>
      <c r="D1902" s="313" t="s">
        <v>449</v>
      </c>
      <c r="E1902" s="313" t="s">
        <v>13</v>
      </c>
      <c r="F1902" s="313" t="s">
        <v>11</v>
      </c>
      <c r="G1902" s="313" t="s">
        <v>449</v>
      </c>
      <c r="H1902" s="313" t="s">
        <v>729</v>
      </c>
      <c r="I1902" s="313" t="s">
        <v>251</v>
      </c>
      <c r="J1902" s="313" t="s">
        <v>709</v>
      </c>
      <c r="K1902" s="313" t="s">
        <v>702</v>
      </c>
      <c r="L1902" s="313" t="s">
        <v>731</v>
      </c>
      <c r="M1902" s="313" t="s">
        <v>48</v>
      </c>
      <c r="N1902" s="313"/>
      <c r="O1902" s="313" t="s">
        <v>364</v>
      </c>
      <c r="P1902" s="313" t="s">
        <v>699</v>
      </c>
      <c r="Q1902" s="313" t="s">
        <v>343</v>
      </c>
      <c r="R1902" s="313">
        <v>118</v>
      </c>
      <c r="S1902" s="313"/>
      <c r="T1902" s="313"/>
      <c r="U1902" s="313"/>
      <c r="V1902" s="313"/>
      <c r="W1902" s="313"/>
      <c r="X1902" s="313">
        <v>0</v>
      </c>
      <c r="Y1902" s="313">
        <v>500000000</v>
      </c>
      <c r="Z1902" s="313"/>
      <c r="AA1902" s="313" t="s">
        <v>1029</v>
      </c>
    </row>
    <row r="1903" spans="1:27" ht="15" customHeight="1">
      <c r="A1903" s="313" t="s">
        <v>278</v>
      </c>
      <c r="B1903" s="313" t="s">
        <v>317</v>
      </c>
      <c r="C1903" s="313" t="s">
        <v>7</v>
      </c>
      <c r="D1903" s="313" t="s">
        <v>449</v>
      </c>
      <c r="E1903" s="313" t="s">
        <v>13</v>
      </c>
      <c r="F1903" s="313" t="s">
        <v>11</v>
      </c>
      <c r="G1903" s="313" t="s">
        <v>449</v>
      </c>
      <c r="H1903" s="313" t="s">
        <v>732</v>
      </c>
      <c r="I1903" s="313" t="s">
        <v>251</v>
      </c>
      <c r="J1903" s="313" t="s">
        <v>709</v>
      </c>
      <c r="K1903" s="313" t="s">
        <v>702</v>
      </c>
      <c r="L1903" s="313" t="s">
        <v>733</v>
      </c>
      <c r="M1903" s="313" t="s">
        <v>48</v>
      </c>
      <c r="N1903" s="313"/>
      <c r="O1903" s="313" t="s">
        <v>364</v>
      </c>
      <c r="P1903" s="313" t="s">
        <v>699</v>
      </c>
      <c r="Q1903" s="313" t="s">
        <v>343</v>
      </c>
      <c r="R1903" s="313">
        <v>5.9</v>
      </c>
      <c r="S1903" s="313"/>
      <c r="T1903" s="313"/>
      <c r="U1903" s="313"/>
      <c r="V1903" s="313"/>
      <c r="W1903" s="313"/>
      <c r="X1903" s="313">
        <v>0</v>
      </c>
      <c r="Y1903" s="313">
        <v>500000000</v>
      </c>
      <c r="Z1903" s="313"/>
      <c r="AA1903" s="313" t="s">
        <v>1029</v>
      </c>
    </row>
    <row r="1904" spans="1:27" ht="15" customHeight="1">
      <c r="A1904" s="313" t="s">
        <v>278</v>
      </c>
      <c r="B1904" s="313" t="s">
        <v>318</v>
      </c>
      <c r="C1904" s="313" t="s">
        <v>7</v>
      </c>
      <c r="D1904" s="313" t="s">
        <v>449</v>
      </c>
      <c r="E1904" s="313" t="s">
        <v>13</v>
      </c>
      <c r="F1904" s="313" t="s">
        <v>11</v>
      </c>
      <c r="G1904" s="313" t="s">
        <v>449</v>
      </c>
      <c r="H1904" s="313" t="s">
        <v>734</v>
      </c>
      <c r="I1904" s="313" t="s">
        <v>251</v>
      </c>
      <c r="J1904" s="313" t="s">
        <v>709</v>
      </c>
      <c r="K1904" s="313" t="s">
        <v>702</v>
      </c>
      <c r="L1904" s="313" t="s">
        <v>735</v>
      </c>
      <c r="M1904" s="313" t="s">
        <v>48</v>
      </c>
      <c r="N1904" s="313"/>
      <c r="O1904" s="313" t="s">
        <v>364</v>
      </c>
      <c r="P1904" s="313" t="s">
        <v>699</v>
      </c>
      <c r="Q1904" s="313" t="s">
        <v>343</v>
      </c>
      <c r="R1904" s="313">
        <v>0</v>
      </c>
      <c r="S1904" s="313"/>
      <c r="T1904" s="313"/>
      <c r="U1904" s="313"/>
      <c r="V1904" s="313"/>
      <c r="W1904" s="313"/>
      <c r="X1904" s="313">
        <v>0</v>
      </c>
      <c r="Y1904" s="313">
        <v>500000000</v>
      </c>
      <c r="Z1904" s="313"/>
      <c r="AA1904" s="313" t="s">
        <v>1029</v>
      </c>
    </row>
    <row r="1905" spans="1:27" ht="15" customHeight="1">
      <c r="A1905" s="313" t="s">
        <v>278</v>
      </c>
      <c r="B1905" s="313" t="s">
        <v>313</v>
      </c>
      <c r="C1905" s="313" t="s">
        <v>7</v>
      </c>
      <c r="D1905" s="313" t="s">
        <v>449</v>
      </c>
      <c r="E1905" s="313" t="s">
        <v>13</v>
      </c>
      <c r="F1905" s="313" t="s">
        <v>11</v>
      </c>
      <c r="G1905" s="313"/>
      <c r="H1905" s="313"/>
      <c r="I1905" s="313"/>
      <c r="J1905" s="313"/>
      <c r="K1905" s="313"/>
      <c r="L1905" s="313"/>
      <c r="M1905" s="313"/>
      <c r="N1905" s="313"/>
      <c r="O1905" s="313"/>
      <c r="P1905" s="313"/>
      <c r="Q1905" s="313"/>
      <c r="R1905" s="313">
        <v>124</v>
      </c>
      <c r="S1905" s="313"/>
      <c r="T1905" s="313"/>
      <c r="U1905" s="313"/>
      <c r="V1905" s="313"/>
      <c r="W1905" s="313"/>
      <c r="X1905" s="313">
        <v>0</v>
      </c>
      <c r="Y1905" s="313">
        <v>500000000</v>
      </c>
      <c r="Z1905" s="313"/>
      <c r="AA1905" s="313" t="s">
        <v>1029</v>
      </c>
    </row>
    <row r="1906" spans="1:27" ht="15" customHeight="1">
      <c r="A1906" s="313" t="s">
        <v>278</v>
      </c>
      <c r="B1906" s="313" t="s">
        <v>316</v>
      </c>
      <c r="C1906" s="313" t="s">
        <v>7</v>
      </c>
      <c r="D1906" s="313" t="s">
        <v>449</v>
      </c>
      <c r="E1906" s="313" t="s">
        <v>13</v>
      </c>
      <c r="F1906" s="313" t="s">
        <v>11</v>
      </c>
      <c r="G1906" s="313" t="s">
        <v>449</v>
      </c>
      <c r="H1906" s="313" t="s">
        <v>732</v>
      </c>
      <c r="I1906" s="313" t="s">
        <v>251</v>
      </c>
      <c r="J1906" s="313" t="s">
        <v>709</v>
      </c>
      <c r="K1906" s="313" t="s">
        <v>702</v>
      </c>
      <c r="L1906" s="313" t="s">
        <v>733</v>
      </c>
      <c r="M1906" s="313" t="s">
        <v>48</v>
      </c>
      <c r="N1906" s="313"/>
      <c r="O1906" s="313" t="s">
        <v>364</v>
      </c>
      <c r="P1906" s="313" t="s">
        <v>699</v>
      </c>
      <c r="Q1906" s="313" t="s">
        <v>343</v>
      </c>
      <c r="R1906" s="313">
        <v>5.9</v>
      </c>
      <c r="S1906" s="313"/>
      <c r="T1906" s="313"/>
      <c r="U1906" s="313"/>
      <c r="V1906" s="313"/>
      <c r="W1906" s="313"/>
      <c r="X1906" s="313">
        <v>0</v>
      </c>
      <c r="Y1906" s="313">
        <v>500000000</v>
      </c>
      <c r="Z1906" s="313"/>
      <c r="AA1906" s="313" t="s">
        <v>1029</v>
      </c>
    </row>
    <row r="1907" spans="1:27" ht="15" customHeight="1">
      <c r="A1907" s="313" t="s">
        <v>278</v>
      </c>
      <c r="B1907" s="313" t="s">
        <v>312</v>
      </c>
      <c r="C1907" s="313" t="s">
        <v>7</v>
      </c>
      <c r="D1907" s="313" t="s">
        <v>449</v>
      </c>
      <c r="E1907" s="313" t="s">
        <v>13</v>
      </c>
      <c r="F1907" s="313" t="s">
        <v>11</v>
      </c>
      <c r="G1907" s="313"/>
      <c r="H1907" s="313"/>
      <c r="I1907" s="313"/>
      <c r="J1907" s="313"/>
      <c r="K1907" s="313"/>
      <c r="L1907" s="313"/>
      <c r="M1907" s="313"/>
      <c r="N1907" s="313"/>
      <c r="O1907" s="313"/>
      <c r="P1907" s="313"/>
      <c r="Q1907" s="313"/>
      <c r="R1907" s="313">
        <v>124</v>
      </c>
      <c r="S1907" s="313"/>
      <c r="T1907" s="313"/>
      <c r="U1907" s="313"/>
      <c r="V1907" s="313"/>
      <c r="W1907" s="313"/>
      <c r="X1907" s="313">
        <v>0</v>
      </c>
      <c r="Y1907" s="313">
        <v>500000000</v>
      </c>
      <c r="Z1907" s="313"/>
      <c r="AA1907" s="313" t="s">
        <v>1029</v>
      </c>
    </row>
    <row r="1908" spans="1:27" ht="15" customHeight="1">
      <c r="A1908" s="313" t="s">
        <v>278</v>
      </c>
      <c r="B1908" s="313" t="s">
        <v>315</v>
      </c>
      <c r="C1908" s="313" t="s">
        <v>7</v>
      </c>
      <c r="D1908" s="313" t="s">
        <v>449</v>
      </c>
      <c r="E1908" s="313" t="s">
        <v>13</v>
      </c>
      <c r="F1908" s="313" t="s">
        <v>11</v>
      </c>
      <c r="G1908" s="313"/>
      <c r="H1908" s="313"/>
      <c r="I1908" s="313"/>
      <c r="J1908" s="313"/>
      <c r="K1908" s="313"/>
      <c r="L1908" s="313"/>
      <c r="M1908" s="313"/>
      <c r="N1908" s="313"/>
      <c r="O1908" s="313"/>
      <c r="P1908" s="313"/>
      <c r="Q1908" s="313"/>
      <c r="R1908" s="313">
        <v>118</v>
      </c>
      <c r="S1908" s="313"/>
      <c r="T1908" s="313"/>
      <c r="U1908" s="313"/>
      <c r="V1908" s="313"/>
      <c r="W1908" s="313"/>
      <c r="X1908" s="313">
        <v>0</v>
      </c>
      <c r="Y1908" s="313">
        <v>500000000</v>
      </c>
      <c r="Z1908" s="313"/>
      <c r="AA1908" s="313" t="s">
        <v>1029</v>
      </c>
    </row>
    <row r="1909" spans="1:27" ht="15" customHeight="1">
      <c r="A1909" s="313" t="s">
        <v>279</v>
      </c>
      <c r="B1909" s="313" t="s">
        <v>332</v>
      </c>
      <c r="C1909" s="313" t="s">
        <v>7</v>
      </c>
      <c r="D1909" s="313" t="s">
        <v>449</v>
      </c>
      <c r="E1909" s="313" t="s">
        <v>13</v>
      </c>
      <c r="F1909" s="313" t="s">
        <v>11</v>
      </c>
      <c r="G1909" s="313"/>
      <c r="H1909" s="313"/>
      <c r="I1909" s="313"/>
      <c r="J1909" s="313"/>
      <c r="K1909" s="313"/>
      <c r="L1909" s="313"/>
      <c r="M1909" s="313"/>
      <c r="N1909" s="313"/>
      <c r="O1909" s="313"/>
      <c r="P1909" s="313"/>
      <c r="Q1909" s="313"/>
      <c r="R1909" s="313">
        <v>11.1</v>
      </c>
      <c r="S1909" s="313"/>
      <c r="T1909" s="313"/>
      <c r="U1909" s="313"/>
      <c r="V1909" s="313"/>
      <c r="W1909" s="313"/>
      <c r="X1909" s="313">
        <v>0</v>
      </c>
      <c r="Y1909" s="313">
        <v>500000000</v>
      </c>
      <c r="Z1909" s="313"/>
      <c r="AA1909" s="313" t="s">
        <v>1029</v>
      </c>
    </row>
    <row r="1910" spans="1:27" ht="15" customHeight="1">
      <c r="A1910" s="313" t="s">
        <v>279</v>
      </c>
      <c r="B1910" s="313" t="s">
        <v>314</v>
      </c>
      <c r="C1910" s="313" t="s">
        <v>7</v>
      </c>
      <c r="D1910" s="313" t="s">
        <v>449</v>
      </c>
      <c r="E1910" s="313" t="s">
        <v>13</v>
      </c>
      <c r="F1910" s="313" t="s">
        <v>11</v>
      </c>
      <c r="G1910" s="313"/>
      <c r="H1910" s="313"/>
      <c r="I1910" s="313"/>
      <c r="J1910" s="313"/>
      <c r="K1910" s="313"/>
      <c r="L1910" s="313"/>
      <c r="M1910" s="313"/>
      <c r="N1910" s="313"/>
      <c r="O1910" s="313"/>
      <c r="P1910" s="313"/>
      <c r="Q1910" s="313"/>
      <c r="R1910" s="313">
        <v>118</v>
      </c>
      <c r="S1910" s="313"/>
      <c r="T1910" s="313"/>
      <c r="U1910" s="313"/>
      <c r="V1910" s="313"/>
      <c r="W1910" s="313"/>
      <c r="X1910" s="313">
        <v>0</v>
      </c>
      <c r="Y1910" s="313">
        <v>500000000</v>
      </c>
      <c r="Z1910" s="313"/>
      <c r="AA1910" s="313" t="s">
        <v>1029</v>
      </c>
    </row>
    <row r="1911" spans="1:27" ht="15" customHeight="1">
      <c r="A1911" s="313" t="s">
        <v>279</v>
      </c>
      <c r="B1911" s="313" t="s">
        <v>317</v>
      </c>
      <c r="C1911" s="313" t="s">
        <v>7</v>
      </c>
      <c r="D1911" s="313" t="s">
        <v>449</v>
      </c>
      <c r="E1911" s="313" t="s">
        <v>13</v>
      </c>
      <c r="F1911" s="313" t="s">
        <v>11</v>
      </c>
      <c r="G1911" s="313"/>
      <c r="H1911" s="313"/>
      <c r="I1911" s="313"/>
      <c r="J1911" s="313"/>
      <c r="K1911" s="313"/>
      <c r="L1911" s="313"/>
      <c r="M1911" s="313"/>
      <c r="N1911" s="313"/>
      <c r="O1911" s="313"/>
      <c r="P1911" s="313"/>
      <c r="Q1911" s="313"/>
      <c r="R1911" s="313">
        <v>5.9</v>
      </c>
      <c r="S1911" s="313"/>
      <c r="T1911" s="313"/>
      <c r="U1911" s="313"/>
      <c r="V1911" s="313"/>
      <c r="W1911" s="313"/>
      <c r="X1911" s="313">
        <v>0</v>
      </c>
      <c r="Y1911" s="313">
        <v>500000000</v>
      </c>
      <c r="Z1911" s="313"/>
      <c r="AA1911" s="313" t="s">
        <v>1029</v>
      </c>
    </row>
    <row r="1912" spans="1:27" ht="15" customHeight="1">
      <c r="A1912" s="313" t="s">
        <v>279</v>
      </c>
      <c r="B1912" s="313" t="s">
        <v>318</v>
      </c>
      <c r="C1912" s="313" t="s">
        <v>7</v>
      </c>
      <c r="D1912" s="313" t="s">
        <v>449</v>
      </c>
      <c r="E1912" s="313" t="s">
        <v>13</v>
      </c>
      <c r="F1912" s="313" t="s">
        <v>11</v>
      </c>
      <c r="G1912" s="313"/>
      <c r="H1912" s="313"/>
      <c r="I1912" s="313"/>
      <c r="J1912" s="313"/>
      <c r="K1912" s="313"/>
      <c r="L1912" s="313"/>
      <c r="M1912" s="313"/>
      <c r="N1912" s="313"/>
      <c r="O1912" s="313"/>
      <c r="P1912" s="313"/>
      <c r="Q1912" s="313"/>
      <c r="R1912" s="313">
        <v>0</v>
      </c>
      <c r="S1912" s="313"/>
      <c r="T1912" s="313"/>
      <c r="U1912" s="313"/>
      <c r="V1912" s="313"/>
      <c r="W1912" s="313"/>
      <c r="X1912" s="313">
        <v>0</v>
      </c>
      <c r="Y1912" s="313">
        <v>500000000</v>
      </c>
      <c r="Z1912" s="313"/>
      <c r="AA1912" s="313" t="s">
        <v>1029</v>
      </c>
    </row>
    <row r="1913" spans="1:27" ht="15" customHeight="1">
      <c r="A1913" s="313" t="s">
        <v>279</v>
      </c>
      <c r="B1913" s="313" t="s">
        <v>313</v>
      </c>
      <c r="C1913" s="313" t="s">
        <v>7</v>
      </c>
      <c r="D1913" s="313" t="s">
        <v>449</v>
      </c>
      <c r="E1913" s="313" t="s">
        <v>13</v>
      </c>
      <c r="F1913" s="313" t="s">
        <v>11</v>
      </c>
      <c r="G1913" s="313"/>
      <c r="H1913" s="313"/>
      <c r="I1913" s="313"/>
      <c r="J1913" s="313"/>
      <c r="K1913" s="313"/>
      <c r="L1913" s="313"/>
      <c r="M1913" s="313"/>
      <c r="N1913" s="313"/>
      <c r="O1913" s="313"/>
      <c r="P1913" s="313"/>
      <c r="Q1913" s="313"/>
      <c r="R1913" s="313">
        <v>124</v>
      </c>
      <c r="S1913" s="313"/>
      <c r="T1913" s="313"/>
      <c r="U1913" s="313"/>
      <c r="V1913" s="313"/>
      <c r="W1913" s="313"/>
      <c r="X1913" s="313">
        <v>0</v>
      </c>
      <c r="Y1913" s="313">
        <v>500000000</v>
      </c>
      <c r="Z1913" s="313"/>
      <c r="AA1913" s="313" t="s">
        <v>1029</v>
      </c>
    </row>
    <row r="1914" spans="1:27" ht="15" customHeight="1">
      <c r="A1914" s="313" t="s">
        <v>279</v>
      </c>
      <c r="B1914" s="313" t="s">
        <v>316</v>
      </c>
      <c r="C1914" s="313" t="s">
        <v>7</v>
      </c>
      <c r="D1914" s="313" t="s">
        <v>449</v>
      </c>
      <c r="E1914" s="313" t="s">
        <v>13</v>
      </c>
      <c r="F1914" s="313" t="s">
        <v>11</v>
      </c>
      <c r="G1914" s="313"/>
      <c r="H1914" s="313"/>
      <c r="I1914" s="313"/>
      <c r="J1914" s="313"/>
      <c r="K1914" s="313"/>
      <c r="L1914" s="313"/>
      <c r="M1914" s="313"/>
      <c r="N1914" s="313"/>
      <c r="O1914" s="313"/>
      <c r="P1914" s="313"/>
      <c r="Q1914" s="313"/>
      <c r="R1914" s="313">
        <v>5.9</v>
      </c>
      <c r="S1914" s="313"/>
      <c r="T1914" s="313"/>
      <c r="U1914" s="313"/>
      <c r="V1914" s="313"/>
      <c r="W1914" s="313"/>
      <c r="X1914" s="313">
        <v>0</v>
      </c>
      <c r="Y1914" s="313">
        <v>500000000</v>
      </c>
      <c r="Z1914" s="313"/>
      <c r="AA1914" s="313" t="s">
        <v>1029</v>
      </c>
    </row>
    <row r="1915" spans="1:27" ht="15" customHeight="1">
      <c r="A1915" s="313" t="s">
        <v>279</v>
      </c>
      <c r="B1915" s="313" t="s">
        <v>312</v>
      </c>
      <c r="C1915" s="313" t="s">
        <v>7</v>
      </c>
      <c r="D1915" s="313" t="s">
        <v>449</v>
      </c>
      <c r="E1915" s="313" t="s">
        <v>13</v>
      </c>
      <c r="F1915" s="313" t="s">
        <v>11</v>
      </c>
      <c r="G1915" s="313"/>
      <c r="H1915" s="313"/>
      <c r="I1915" s="313"/>
      <c r="J1915" s="313"/>
      <c r="K1915" s="313"/>
      <c r="L1915" s="313"/>
      <c r="M1915" s="313"/>
      <c r="N1915" s="313"/>
      <c r="O1915" s="313"/>
      <c r="P1915" s="313"/>
      <c r="Q1915" s="313"/>
      <c r="R1915" s="313">
        <v>124</v>
      </c>
      <c r="S1915" s="313"/>
      <c r="T1915" s="313"/>
      <c r="U1915" s="313"/>
      <c r="V1915" s="313"/>
      <c r="W1915" s="313"/>
      <c r="X1915" s="313">
        <v>0</v>
      </c>
      <c r="Y1915" s="313">
        <v>500000000</v>
      </c>
      <c r="Z1915" s="313"/>
      <c r="AA1915" s="313" t="s">
        <v>1029</v>
      </c>
    </row>
    <row r="1916" spans="1:27" ht="15" customHeight="1">
      <c r="A1916" s="313" t="s">
        <v>279</v>
      </c>
      <c r="B1916" s="313" t="s">
        <v>315</v>
      </c>
      <c r="C1916" s="313" t="s">
        <v>7</v>
      </c>
      <c r="D1916" s="313" t="s">
        <v>449</v>
      </c>
      <c r="E1916" s="313" t="s">
        <v>13</v>
      </c>
      <c r="F1916" s="313" t="s">
        <v>11</v>
      </c>
      <c r="G1916" s="313"/>
      <c r="H1916" s="313"/>
      <c r="I1916" s="313"/>
      <c r="J1916" s="313"/>
      <c r="K1916" s="313"/>
      <c r="L1916" s="313"/>
      <c r="M1916" s="313"/>
      <c r="N1916" s="313"/>
      <c r="O1916" s="313"/>
      <c r="P1916" s="313"/>
      <c r="Q1916" s="313"/>
      <c r="R1916" s="313">
        <v>118</v>
      </c>
      <c r="S1916" s="313"/>
      <c r="T1916" s="313"/>
      <c r="U1916" s="313"/>
      <c r="V1916" s="313"/>
      <c r="W1916" s="313"/>
      <c r="X1916" s="313">
        <v>0</v>
      </c>
      <c r="Y1916" s="313">
        <v>500000000</v>
      </c>
      <c r="Z1916" s="313"/>
      <c r="AA1916" s="313" t="s">
        <v>1029</v>
      </c>
    </row>
    <row r="1917" spans="1:27" ht="15" customHeight="1">
      <c r="A1917" s="313" t="s">
        <v>280</v>
      </c>
      <c r="B1917" s="313" t="s">
        <v>332</v>
      </c>
      <c r="C1917" s="313" t="s">
        <v>7</v>
      </c>
      <c r="D1917" s="313" t="s">
        <v>449</v>
      </c>
      <c r="E1917" s="313" t="s">
        <v>13</v>
      </c>
      <c r="F1917" s="313" t="s">
        <v>11</v>
      </c>
      <c r="G1917" s="313"/>
      <c r="H1917" s="313"/>
      <c r="I1917" s="313"/>
      <c r="J1917" s="313"/>
      <c r="K1917" s="313"/>
      <c r="L1917" s="313"/>
      <c r="M1917" s="313"/>
      <c r="N1917" s="313"/>
      <c r="O1917" s="313"/>
      <c r="P1917" s="313"/>
      <c r="Q1917" s="313"/>
      <c r="R1917" s="313">
        <v>5.2</v>
      </c>
      <c r="S1917" s="313"/>
      <c r="T1917" s="313"/>
      <c r="U1917" s="313"/>
      <c r="V1917" s="313"/>
      <c r="W1917" s="313"/>
      <c r="X1917" s="313">
        <v>0</v>
      </c>
      <c r="Y1917" s="313">
        <v>500000000</v>
      </c>
      <c r="Z1917" s="313"/>
      <c r="AA1917" s="313" t="s">
        <v>1029</v>
      </c>
    </row>
    <row r="1918" spans="1:27" ht="15" customHeight="1">
      <c r="A1918" s="313" t="s">
        <v>280</v>
      </c>
      <c r="B1918" s="313" t="s">
        <v>314</v>
      </c>
      <c r="C1918" s="313" t="s">
        <v>7</v>
      </c>
      <c r="D1918" s="313" t="s">
        <v>449</v>
      </c>
      <c r="E1918" s="313" t="s">
        <v>13</v>
      </c>
      <c r="F1918" s="313" t="s">
        <v>11</v>
      </c>
      <c r="G1918" s="313"/>
      <c r="H1918" s="313"/>
      <c r="I1918" s="313"/>
      <c r="J1918" s="313"/>
      <c r="K1918" s="313"/>
      <c r="L1918" s="313"/>
      <c r="M1918" s="313"/>
      <c r="N1918" s="313"/>
      <c r="O1918" s="313"/>
      <c r="P1918" s="313"/>
      <c r="Q1918" s="313"/>
      <c r="R1918" s="313">
        <v>4.84</v>
      </c>
      <c r="S1918" s="313"/>
      <c r="T1918" s="313"/>
      <c r="U1918" s="313"/>
      <c r="V1918" s="313"/>
      <c r="W1918" s="313"/>
      <c r="X1918" s="313">
        <v>0</v>
      </c>
      <c r="Y1918" s="313">
        <v>500000000</v>
      </c>
      <c r="Z1918" s="313"/>
      <c r="AA1918" s="313" t="s">
        <v>1029</v>
      </c>
    </row>
    <row r="1919" spans="1:27" ht="15" customHeight="1">
      <c r="A1919" s="313" t="s">
        <v>280</v>
      </c>
      <c r="B1919" s="313" t="s">
        <v>317</v>
      </c>
      <c r="C1919" s="313" t="s">
        <v>7</v>
      </c>
      <c r="D1919" s="313" t="s">
        <v>449</v>
      </c>
      <c r="E1919" s="313" t="s">
        <v>13</v>
      </c>
      <c r="F1919" s="313" t="s">
        <v>11</v>
      </c>
      <c r="G1919" s="313"/>
      <c r="H1919" s="313"/>
      <c r="I1919" s="313"/>
      <c r="J1919" s="313"/>
      <c r="K1919" s="313"/>
      <c r="L1919" s="313"/>
      <c r="M1919" s="313"/>
      <c r="N1919" s="313"/>
      <c r="O1919" s="313"/>
      <c r="P1919" s="313"/>
      <c r="Q1919" s="313"/>
      <c r="R1919" s="313">
        <v>24.2</v>
      </c>
      <c r="S1919" s="313"/>
      <c r="T1919" s="313"/>
      <c r="U1919" s="313"/>
      <c r="V1919" s="313"/>
      <c r="W1919" s="313"/>
      <c r="X1919" s="313">
        <v>0</v>
      </c>
      <c r="Y1919" s="313">
        <v>500000000</v>
      </c>
      <c r="Z1919" s="313"/>
      <c r="AA1919" s="313" t="s">
        <v>1029</v>
      </c>
    </row>
    <row r="1920" spans="1:27" ht="15" customHeight="1">
      <c r="A1920" s="313" t="s">
        <v>280</v>
      </c>
      <c r="B1920" s="313" t="s">
        <v>318</v>
      </c>
      <c r="C1920" s="313" t="s">
        <v>7</v>
      </c>
      <c r="D1920" s="313" t="s">
        <v>449</v>
      </c>
      <c r="E1920" s="313" t="s">
        <v>13</v>
      </c>
      <c r="F1920" s="313" t="s">
        <v>11</v>
      </c>
      <c r="G1920" s="313"/>
      <c r="H1920" s="313"/>
      <c r="I1920" s="313"/>
      <c r="J1920" s="313"/>
      <c r="K1920" s="313"/>
      <c r="L1920" s="313"/>
      <c r="M1920" s="313"/>
      <c r="N1920" s="313"/>
      <c r="O1920" s="313"/>
      <c r="P1920" s="313"/>
      <c r="Q1920" s="313"/>
      <c r="R1920" s="313">
        <v>53.3</v>
      </c>
      <c r="S1920" s="313"/>
      <c r="T1920" s="313"/>
      <c r="U1920" s="313"/>
      <c r="V1920" s="313"/>
      <c r="W1920" s="313"/>
      <c r="X1920" s="313">
        <v>0</v>
      </c>
      <c r="Y1920" s="313">
        <v>500000000</v>
      </c>
      <c r="Z1920" s="313"/>
      <c r="AA1920" s="313" t="s">
        <v>1029</v>
      </c>
    </row>
    <row r="1921" spans="1:27" ht="15" customHeight="1">
      <c r="A1921" s="313" t="s">
        <v>280</v>
      </c>
      <c r="B1921" s="313" t="s">
        <v>313</v>
      </c>
      <c r="C1921" s="313" t="s">
        <v>7</v>
      </c>
      <c r="D1921" s="313" t="s">
        <v>449</v>
      </c>
      <c r="E1921" s="313" t="s">
        <v>13</v>
      </c>
      <c r="F1921" s="313" t="s">
        <v>11</v>
      </c>
      <c r="G1921" s="313"/>
      <c r="H1921" s="313"/>
      <c r="I1921" s="313"/>
      <c r="J1921" s="313"/>
      <c r="K1921" s="313"/>
      <c r="L1921" s="313"/>
      <c r="M1921" s="313"/>
      <c r="N1921" s="313"/>
      <c r="O1921" s="313"/>
      <c r="P1921" s="313"/>
      <c r="Q1921" s="313"/>
      <c r="R1921" s="313">
        <v>82.4</v>
      </c>
      <c r="S1921" s="313"/>
      <c r="T1921" s="313"/>
      <c r="U1921" s="313"/>
      <c r="V1921" s="313"/>
      <c r="W1921" s="313"/>
      <c r="X1921" s="313">
        <v>0</v>
      </c>
      <c r="Y1921" s="313">
        <v>500000000</v>
      </c>
      <c r="Z1921" s="313"/>
      <c r="AA1921" s="313" t="s">
        <v>1029</v>
      </c>
    </row>
    <row r="1922" spans="1:27" ht="15" customHeight="1">
      <c r="A1922" s="313" t="s">
        <v>280</v>
      </c>
      <c r="B1922" s="313" t="s">
        <v>316</v>
      </c>
      <c r="C1922" s="313" t="s">
        <v>7</v>
      </c>
      <c r="D1922" s="313" t="s">
        <v>449</v>
      </c>
      <c r="E1922" s="313" t="s">
        <v>13</v>
      </c>
      <c r="F1922" s="313" t="s">
        <v>11</v>
      </c>
      <c r="G1922" s="313"/>
      <c r="H1922" s="313"/>
      <c r="I1922" s="313"/>
      <c r="J1922" s="313"/>
      <c r="K1922" s="313"/>
      <c r="L1922" s="313"/>
      <c r="M1922" s="313"/>
      <c r="N1922" s="313"/>
      <c r="O1922" s="313"/>
      <c r="P1922" s="313"/>
      <c r="Q1922" s="313"/>
      <c r="R1922" s="313">
        <v>77.5</v>
      </c>
      <c r="S1922" s="313"/>
      <c r="T1922" s="313"/>
      <c r="U1922" s="313"/>
      <c r="V1922" s="313"/>
      <c r="W1922" s="313"/>
      <c r="X1922" s="313">
        <v>0</v>
      </c>
      <c r="Y1922" s="313">
        <v>500000000</v>
      </c>
      <c r="Z1922" s="313"/>
      <c r="AA1922" s="313" t="s">
        <v>1029</v>
      </c>
    </row>
    <row r="1923" spans="1:27" ht="15" customHeight="1">
      <c r="A1923" s="313" t="s">
        <v>280</v>
      </c>
      <c r="B1923" s="313" t="s">
        <v>312</v>
      </c>
      <c r="C1923" s="313" t="s">
        <v>7</v>
      </c>
      <c r="D1923" s="313" t="s">
        <v>449</v>
      </c>
      <c r="E1923" s="313" t="s">
        <v>13</v>
      </c>
      <c r="F1923" s="313" t="s">
        <v>11</v>
      </c>
      <c r="G1923" s="313"/>
      <c r="H1923" s="313"/>
      <c r="I1923" s="313"/>
      <c r="J1923" s="313"/>
      <c r="K1923" s="313"/>
      <c r="L1923" s="313"/>
      <c r="M1923" s="313"/>
      <c r="N1923" s="313"/>
      <c r="O1923" s="313"/>
      <c r="P1923" s="313"/>
      <c r="Q1923" s="313"/>
      <c r="R1923" s="313">
        <v>82.4</v>
      </c>
      <c r="S1923" s="313"/>
      <c r="T1923" s="313"/>
      <c r="U1923" s="313"/>
      <c r="V1923" s="313"/>
      <c r="W1923" s="313"/>
      <c r="X1923" s="313">
        <v>0</v>
      </c>
      <c r="Y1923" s="313">
        <v>500000000</v>
      </c>
      <c r="Z1923" s="313"/>
      <c r="AA1923" s="313" t="s">
        <v>1029</v>
      </c>
    </row>
    <row r="1924" spans="1:27" ht="15" customHeight="1">
      <c r="A1924" s="313" t="s">
        <v>280</v>
      </c>
      <c r="B1924" s="313" t="s">
        <v>315</v>
      </c>
      <c r="C1924" s="313" t="s">
        <v>7</v>
      </c>
      <c r="D1924" s="313" t="s">
        <v>449</v>
      </c>
      <c r="E1924" s="313" t="s">
        <v>13</v>
      </c>
      <c r="F1924" s="313" t="s">
        <v>11</v>
      </c>
      <c r="G1924" s="313"/>
      <c r="H1924" s="313"/>
      <c r="I1924" s="313"/>
      <c r="J1924" s="313"/>
      <c r="K1924" s="313"/>
      <c r="L1924" s="313"/>
      <c r="M1924" s="313"/>
      <c r="N1924" s="313"/>
      <c r="O1924" s="313"/>
      <c r="P1924" s="313"/>
      <c r="Q1924" s="313"/>
      <c r="R1924" s="313">
        <v>4.84</v>
      </c>
      <c r="S1924" s="313"/>
      <c r="T1924" s="313"/>
      <c r="U1924" s="313"/>
      <c r="V1924" s="313"/>
      <c r="W1924" s="313"/>
      <c r="X1924" s="313">
        <v>0</v>
      </c>
      <c r="Y1924" s="313">
        <v>500000000</v>
      </c>
      <c r="Z1924" s="313"/>
      <c r="AA1924" s="313" t="s">
        <v>1029</v>
      </c>
    </row>
    <row r="1925" spans="1:27" ht="15" customHeight="1">
      <c r="A1925" s="313" t="s">
        <v>281</v>
      </c>
      <c r="B1925" s="313" t="s">
        <v>332</v>
      </c>
      <c r="C1925" s="313" t="s">
        <v>7</v>
      </c>
      <c r="D1925" s="313" t="s">
        <v>449</v>
      </c>
      <c r="E1925" s="313" t="s">
        <v>13</v>
      </c>
      <c r="F1925" s="313" t="s">
        <v>11</v>
      </c>
      <c r="G1925" s="313"/>
      <c r="H1925" s="313"/>
      <c r="I1925" s="313"/>
      <c r="J1925" s="313"/>
      <c r="K1925" s="313"/>
      <c r="L1925" s="313"/>
      <c r="M1925" s="313"/>
      <c r="N1925" s="313"/>
      <c r="O1925" s="313"/>
      <c r="P1925" s="313"/>
      <c r="Q1925" s="313"/>
      <c r="R1925" s="313">
        <v>5.2</v>
      </c>
      <c r="S1925" s="313"/>
      <c r="T1925" s="313"/>
      <c r="U1925" s="313"/>
      <c r="V1925" s="313"/>
      <c r="W1925" s="313"/>
      <c r="X1925" s="313">
        <v>0</v>
      </c>
      <c r="Y1925" s="313">
        <v>500000000</v>
      </c>
      <c r="Z1925" s="313"/>
      <c r="AA1925" s="313" t="s">
        <v>1029</v>
      </c>
    </row>
    <row r="1926" spans="1:27" ht="15" customHeight="1">
      <c r="A1926" s="313" t="s">
        <v>281</v>
      </c>
      <c r="B1926" s="313" t="s">
        <v>314</v>
      </c>
      <c r="C1926" s="313" t="s">
        <v>7</v>
      </c>
      <c r="D1926" s="313" t="s">
        <v>449</v>
      </c>
      <c r="E1926" s="313" t="s">
        <v>13</v>
      </c>
      <c r="F1926" s="313" t="s">
        <v>11</v>
      </c>
      <c r="G1926" s="313"/>
      <c r="H1926" s="313"/>
      <c r="I1926" s="313"/>
      <c r="J1926" s="313"/>
      <c r="K1926" s="313"/>
      <c r="L1926" s="313"/>
      <c r="M1926" s="313"/>
      <c r="N1926" s="313"/>
      <c r="O1926" s="313"/>
      <c r="P1926" s="313"/>
      <c r="Q1926" s="313"/>
      <c r="R1926" s="313">
        <v>4.84</v>
      </c>
      <c r="S1926" s="313"/>
      <c r="T1926" s="313"/>
      <c r="U1926" s="313"/>
      <c r="V1926" s="313"/>
      <c r="W1926" s="313"/>
      <c r="X1926" s="313">
        <v>0</v>
      </c>
      <c r="Y1926" s="313">
        <v>500000000</v>
      </c>
      <c r="Z1926" s="313"/>
      <c r="AA1926" s="313" t="s">
        <v>1029</v>
      </c>
    </row>
    <row r="1927" spans="1:27" ht="15" customHeight="1">
      <c r="A1927" s="313" t="s">
        <v>281</v>
      </c>
      <c r="B1927" s="313" t="s">
        <v>317</v>
      </c>
      <c r="C1927" s="313" t="s">
        <v>7</v>
      </c>
      <c r="D1927" s="313" t="s">
        <v>449</v>
      </c>
      <c r="E1927" s="313" t="s">
        <v>13</v>
      </c>
      <c r="F1927" s="313" t="s">
        <v>11</v>
      </c>
      <c r="G1927" s="313"/>
      <c r="H1927" s="313"/>
      <c r="I1927" s="313"/>
      <c r="J1927" s="313"/>
      <c r="K1927" s="313"/>
      <c r="L1927" s="313"/>
      <c r="M1927" s="313"/>
      <c r="N1927" s="313"/>
      <c r="O1927" s="313"/>
      <c r="P1927" s="313"/>
      <c r="Q1927" s="313"/>
      <c r="R1927" s="313">
        <v>24.2</v>
      </c>
      <c r="S1927" s="313"/>
      <c r="T1927" s="313"/>
      <c r="U1927" s="313"/>
      <c r="V1927" s="313"/>
      <c r="W1927" s="313"/>
      <c r="X1927" s="313">
        <v>0</v>
      </c>
      <c r="Y1927" s="313">
        <v>500000000</v>
      </c>
      <c r="Z1927" s="313"/>
      <c r="AA1927" s="313" t="s">
        <v>1029</v>
      </c>
    </row>
    <row r="1928" spans="1:27" ht="15" customHeight="1">
      <c r="A1928" s="313" t="s">
        <v>281</v>
      </c>
      <c r="B1928" s="313" t="s">
        <v>318</v>
      </c>
      <c r="C1928" s="313" t="s">
        <v>7</v>
      </c>
      <c r="D1928" s="313" t="s">
        <v>449</v>
      </c>
      <c r="E1928" s="313" t="s">
        <v>13</v>
      </c>
      <c r="F1928" s="313" t="s">
        <v>11</v>
      </c>
      <c r="G1928" s="313"/>
      <c r="H1928" s="313"/>
      <c r="I1928" s="313"/>
      <c r="J1928" s="313"/>
      <c r="K1928" s="313"/>
      <c r="L1928" s="313"/>
      <c r="M1928" s="313"/>
      <c r="N1928" s="313"/>
      <c r="O1928" s="313"/>
      <c r="P1928" s="313"/>
      <c r="Q1928" s="313"/>
      <c r="R1928" s="313">
        <v>53.3</v>
      </c>
      <c r="S1928" s="313"/>
      <c r="T1928" s="313"/>
      <c r="U1928" s="313"/>
      <c r="V1928" s="313"/>
      <c r="W1928" s="313"/>
      <c r="X1928" s="313">
        <v>0</v>
      </c>
      <c r="Y1928" s="313">
        <v>500000000</v>
      </c>
      <c r="Z1928" s="313"/>
      <c r="AA1928" s="313" t="s">
        <v>1029</v>
      </c>
    </row>
    <row r="1929" spans="1:27" ht="15" customHeight="1">
      <c r="A1929" s="313" t="s">
        <v>281</v>
      </c>
      <c r="B1929" s="313" t="s">
        <v>313</v>
      </c>
      <c r="C1929" s="313" t="s">
        <v>7</v>
      </c>
      <c r="D1929" s="313" t="s">
        <v>449</v>
      </c>
      <c r="E1929" s="313" t="s">
        <v>13</v>
      </c>
      <c r="F1929" s="313" t="s">
        <v>11</v>
      </c>
      <c r="G1929" s="313"/>
      <c r="H1929" s="313"/>
      <c r="I1929" s="313"/>
      <c r="J1929" s="313"/>
      <c r="K1929" s="313"/>
      <c r="L1929" s="313"/>
      <c r="M1929" s="313"/>
      <c r="N1929" s="313"/>
      <c r="O1929" s="313"/>
      <c r="P1929" s="313"/>
      <c r="Q1929" s="313"/>
      <c r="R1929" s="313">
        <v>82.4</v>
      </c>
      <c r="S1929" s="313"/>
      <c r="T1929" s="313"/>
      <c r="U1929" s="313"/>
      <c r="V1929" s="313"/>
      <c r="W1929" s="313"/>
      <c r="X1929" s="313">
        <v>0</v>
      </c>
      <c r="Y1929" s="313">
        <v>500000000</v>
      </c>
      <c r="Z1929" s="313"/>
      <c r="AA1929" s="313" t="s">
        <v>1029</v>
      </c>
    </row>
    <row r="1930" spans="1:27" ht="15" customHeight="1">
      <c r="A1930" s="313" t="s">
        <v>281</v>
      </c>
      <c r="B1930" s="313" t="s">
        <v>316</v>
      </c>
      <c r="C1930" s="313" t="s">
        <v>7</v>
      </c>
      <c r="D1930" s="313" t="s">
        <v>449</v>
      </c>
      <c r="E1930" s="313" t="s">
        <v>13</v>
      </c>
      <c r="F1930" s="313" t="s">
        <v>11</v>
      </c>
      <c r="G1930" s="313"/>
      <c r="H1930" s="313"/>
      <c r="I1930" s="313"/>
      <c r="J1930" s="313"/>
      <c r="K1930" s="313"/>
      <c r="L1930" s="313"/>
      <c r="M1930" s="313"/>
      <c r="N1930" s="313"/>
      <c r="O1930" s="313"/>
      <c r="P1930" s="313"/>
      <c r="Q1930" s="313"/>
      <c r="R1930" s="313">
        <v>77.5</v>
      </c>
      <c r="S1930" s="313"/>
      <c r="T1930" s="313"/>
      <c r="U1930" s="313"/>
      <c r="V1930" s="313"/>
      <c r="W1930" s="313"/>
      <c r="X1930" s="313">
        <v>0</v>
      </c>
      <c r="Y1930" s="313">
        <v>500000000</v>
      </c>
      <c r="Z1930" s="313"/>
      <c r="AA1930" s="313" t="s">
        <v>1029</v>
      </c>
    </row>
    <row r="1931" spans="1:27" ht="15" customHeight="1">
      <c r="A1931" s="313" t="s">
        <v>281</v>
      </c>
      <c r="B1931" s="313" t="s">
        <v>312</v>
      </c>
      <c r="C1931" s="313" t="s">
        <v>7</v>
      </c>
      <c r="D1931" s="313" t="s">
        <v>449</v>
      </c>
      <c r="E1931" s="313" t="s">
        <v>13</v>
      </c>
      <c r="F1931" s="313" t="s">
        <v>11</v>
      </c>
      <c r="G1931" s="313"/>
      <c r="H1931" s="313"/>
      <c r="I1931" s="313"/>
      <c r="J1931" s="313"/>
      <c r="K1931" s="313"/>
      <c r="L1931" s="313"/>
      <c r="M1931" s="313"/>
      <c r="N1931" s="313"/>
      <c r="O1931" s="313"/>
      <c r="P1931" s="313"/>
      <c r="Q1931" s="313"/>
      <c r="R1931" s="313">
        <v>82.4</v>
      </c>
      <c r="S1931" s="313"/>
      <c r="T1931" s="313"/>
      <c r="U1931" s="313"/>
      <c r="V1931" s="313"/>
      <c r="W1931" s="313"/>
      <c r="X1931" s="313">
        <v>0</v>
      </c>
      <c r="Y1931" s="313">
        <v>500000000</v>
      </c>
      <c r="Z1931" s="313"/>
      <c r="AA1931" s="313" t="s">
        <v>1029</v>
      </c>
    </row>
    <row r="1932" spans="1:27" ht="15" customHeight="1">
      <c r="A1932" s="313" t="s">
        <v>281</v>
      </c>
      <c r="B1932" s="313" t="s">
        <v>315</v>
      </c>
      <c r="C1932" s="313" t="s">
        <v>7</v>
      </c>
      <c r="D1932" s="313" t="s">
        <v>449</v>
      </c>
      <c r="E1932" s="313" t="s">
        <v>13</v>
      </c>
      <c r="F1932" s="313" t="s">
        <v>11</v>
      </c>
      <c r="G1932" s="313"/>
      <c r="H1932" s="313"/>
      <c r="I1932" s="313"/>
      <c r="J1932" s="313"/>
      <c r="K1932" s="313"/>
      <c r="L1932" s="313"/>
      <c r="M1932" s="313"/>
      <c r="N1932" s="313"/>
      <c r="O1932" s="313"/>
      <c r="P1932" s="313"/>
      <c r="Q1932" s="313"/>
      <c r="R1932" s="313">
        <v>4.84</v>
      </c>
      <c r="S1932" s="313"/>
      <c r="T1932" s="313"/>
      <c r="U1932" s="313"/>
      <c r="V1932" s="313"/>
      <c r="W1932" s="313"/>
      <c r="X1932" s="313">
        <v>0</v>
      </c>
      <c r="Y1932" s="313">
        <v>500000000</v>
      </c>
      <c r="Z1932" s="313"/>
      <c r="AA1932" s="313" t="s">
        <v>1029</v>
      </c>
    </row>
    <row r="1933" spans="1:27" ht="15" customHeight="1">
      <c r="A1933" s="313" t="s">
        <v>282</v>
      </c>
      <c r="B1933" s="313" t="s">
        <v>332</v>
      </c>
      <c r="C1933" s="313" t="s">
        <v>7</v>
      </c>
      <c r="D1933" s="313" t="s">
        <v>449</v>
      </c>
      <c r="E1933" s="313" t="s">
        <v>13</v>
      </c>
      <c r="F1933" s="313" t="s">
        <v>11</v>
      </c>
      <c r="G1933" s="313" t="s">
        <v>449</v>
      </c>
      <c r="H1933" s="313" t="s">
        <v>430</v>
      </c>
      <c r="I1933" s="313" t="s">
        <v>251</v>
      </c>
      <c r="J1933" s="313"/>
      <c r="K1933" s="313" t="s">
        <v>339</v>
      </c>
      <c r="L1933" s="313" t="s">
        <v>376</v>
      </c>
      <c r="M1933" s="313" t="s">
        <v>48</v>
      </c>
      <c r="N1933" s="313"/>
      <c r="O1933" s="313" t="s">
        <v>341</v>
      </c>
      <c r="P1933" s="313" t="s">
        <v>342</v>
      </c>
      <c r="Q1933" s="313" t="s">
        <v>343</v>
      </c>
      <c r="R1933" s="313">
        <v>5.2</v>
      </c>
      <c r="S1933" s="313"/>
      <c r="T1933" s="313"/>
      <c r="U1933" s="313">
        <v>5.2</v>
      </c>
      <c r="V1933" s="313">
        <v>0.26</v>
      </c>
      <c r="W1933" s="313">
        <v>0.1</v>
      </c>
      <c r="X1933" s="313">
        <v>0</v>
      </c>
      <c r="Y1933" s="313">
        <v>500000000</v>
      </c>
      <c r="Z1933" s="313">
        <v>0</v>
      </c>
      <c r="AA1933" s="313" t="s">
        <v>1031</v>
      </c>
    </row>
    <row r="1934" spans="1:27" ht="15" customHeight="1">
      <c r="A1934" s="313" t="s">
        <v>282</v>
      </c>
      <c r="B1934" s="313" t="s">
        <v>314</v>
      </c>
      <c r="C1934" s="313" t="s">
        <v>7</v>
      </c>
      <c r="D1934" s="313" t="s">
        <v>449</v>
      </c>
      <c r="E1934" s="313" t="s">
        <v>13</v>
      </c>
      <c r="F1934" s="313" t="s">
        <v>11</v>
      </c>
      <c r="G1934" s="313" t="s">
        <v>449</v>
      </c>
      <c r="H1934" s="313" t="s">
        <v>742</v>
      </c>
      <c r="I1934" s="313" t="s">
        <v>251</v>
      </c>
      <c r="J1934" s="313" t="s">
        <v>709</v>
      </c>
      <c r="K1934" s="313" t="s">
        <v>702</v>
      </c>
      <c r="L1934" s="313" t="s">
        <v>743</v>
      </c>
      <c r="M1934" s="313" t="s">
        <v>48</v>
      </c>
      <c r="N1934" s="313"/>
      <c r="O1934" s="313" t="s">
        <v>364</v>
      </c>
      <c r="P1934" s="313" t="s">
        <v>699</v>
      </c>
      <c r="Q1934" s="313" t="s">
        <v>343</v>
      </c>
      <c r="R1934" s="313">
        <v>4.84</v>
      </c>
      <c r="S1934" s="313"/>
      <c r="T1934" s="313"/>
      <c r="U1934" s="313"/>
      <c r="V1934" s="313"/>
      <c r="W1934" s="313"/>
      <c r="X1934" s="313">
        <v>0</v>
      </c>
      <c r="Y1934" s="313">
        <v>500000000</v>
      </c>
      <c r="Z1934" s="313"/>
      <c r="AA1934" s="313" t="s">
        <v>1029</v>
      </c>
    </row>
    <row r="1935" spans="1:27" ht="15" customHeight="1">
      <c r="A1935" s="313" t="s">
        <v>282</v>
      </c>
      <c r="B1935" s="313" t="s">
        <v>317</v>
      </c>
      <c r="C1935" s="313" t="s">
        <v>7</v>
      </c>
      <c r="D1935" s="313" t="s">
        <v>449</v>
      </c>
      <c r="E1935" s="313" t="s">
        <v>13</v>
      </c>
      <c r="F1935" s="313" t="s">
        <v>11</v>
      </c>
      <c r="G1935" s="313" t="s">
        <v>449</v>
      </c>
      <c r="H1935" s="313" t="s">
        <v>744</v>
      </c>
      <c r="I1935" s="313" t="s">
        <v>251</v>
      </c>
      <c r="J1935" s="313" t="s">
        <v>709</v>
      </c>
      <c r="K1935" s="313" t="s">
        <v>702</v>
      </c>
      <c r="L1935" s="313" t="s">
        <v>745</v>
      </c>
      <c r="M1935" s="313" t="s">
        <v>48</v>
      </c>
      <c r="N1935" s="313"/>
      <c r="O1935" s="313" t="s">
        <v>364</v>
      </c>
      <c r="P1935" s="313" t="s">
        <v>699</v>
      </c>
      <c r="Q1935" s="313" t="s">
        <v>343</v>
      </c>
      <c r="R1935" s="313">
        <v>24.2</v>
      </c>
      <c r="S1935" s="313"/>
      <c r="T1935" s="313"/>
      <c r="U1935" s="313"/>
      <c r="V1935" s="313"/>
      <c r="W1935" s="313"/>
      <c r="X1935" s="313">
        <v>0</v>
      </c>
      <c r="Y1935" s="313">
        <v>500000000</v>
      </c>
      <c r="Z1935" s="313"/>
      <c r="AA1935" s="313" t="s">
        <v>1029</v>
      </c>
    </row>
    <row r="1936" spans="1:27" ht="15" customHeight="1">
      <c r="A1936" s="313" t="s">
        <v>282</v>
      </c>
      <c r="B1936" s="313" t="s">
        <v>318</v>
      </c>
      <c r="C1936" s="313" t="s">
        <v>7</v>
      </c>
      <c r="D1936" s="313" t="s">
        <v>449</v>
      </c>
      <c r="E1936" s="313" t="s">
        <v>13</v>
      </c>
      <c r="F1936" s="313" t="s">
        <v>11</v>
      </c>
      <c r="G1936" s="313" t="s">
        <v>449</v>
      </c>
      <c r="H1936" s="313" t="s">
        <v>746</v>
      </c>
      <c r="I1936" s="313" t="s">
        <v>251</v>
      </c>
      <c r="J1936" s="313" t="s">
        <v>709</v>
      </c>
      <c r="K1936" s="313" t="s">
        <v>702</v>
      </c>
      <c r="L1936" s="313" t="s">
        <v>747</v>
      </c>
      <c r="M1936" s="313" t="s">
        <v>48</v>
      </c>
      <c r="N1936" s="313"/>
      <c r="O1936" s="313" t="s">
        <v>364</v>
      </c>
      <c r="P1936" s="313" t="s">
        <v>699</v>
      </c>
      <c r="Q1936" s="313" t="s">
        <v>343</v>
      </c>
      <c r="R1936" s="313">
        <v>53.3</v>
      </c>
      <c r="S1936" s="313"/>
      <c r="T1936" s="313"/>
      <c r="U1936" s="313"/>
      <c r="V1936" s="313"/>
      <c r="W1936" s="313"/>
      <c r="X1936" s="313">
        <v>0</v>
      </c>
      <c r="Y1936" s="313">
        <v>500000000</v>
      </c>
      <c r="Z1936" s="313"/>
      <c r="AA1936" s="313" t="s">
        <v>1029</v>
      </c>
    </row>
    <row r="1937" spans="1:27" ht="15" customHeight="1">
      <c r="A1937" s="313" t="s">
        <v>282</v>
      </c>
      <c r="B1937" s="313" t="s">
        <v>313</v>
      </c>
      <c r="C1937" s="313" t="s">
        <v>7</v>
      </c>
      <c r="D1937" s="313" t="s">
        <v>449</v>
      </c>
      <c r="E1937" s="313" t="s">
        <v>13</v>
      </c>
      <c r="F1937" s="313" t="s">
        <v>11</v>
      </c>
      <c r="G1937" s="313"/>
      <c r="H1937" s="313"/>
      <c r="I1937" s="313"/>
      <c r="J1937" s="313"/>
      <c r="K1937" s="313"/>
      <c r="L1937" s="313"/>
      <c r="M1937" s="313"/>
      <c r="N1937" s="313"/>
      <c r="O1937" s="313"/>
      <c r="P1937" s="313"/>
      <c r="Q1937" s="313"/>
      <c r="R1937" s="313">
        <v>82.4</v>
      </c>
      <c r="S1937" s="313"/>
      <c r="T1937" s="313"/>
      <c r="U1937" s="313"/>
      <c r="V1937" s="313"/>
      <c r="W1937" s="313"/>
      <c r="X1937" s="313">
        <v>0</v>
      </c>
      <c r="Y1937" s="313">
        <v>500000000</v>
      </c>
      <c r="Z1937" s="313"/>
      <c r="AA1937" s="313" t="s">
        <v>1029</v>
      </c>
    </row>
    <row r="1938" spans="1:27" ht="15" customHeight="1">
      <c r="A1938" s="313" t="s">
        <v>282</v>
      </c>
      <c r="B1938" s="313" t="s">
        <v>316</v>
      </c>
      <c r="C1938" s="313" t="s">
        <v>7</v>
      </c>
      <c r="D1938" s="313" t="s">
        <v>449</v>
      </c>
      <c r="E1938" s="313" t="s">
        <v>13</v>
      </c>
      <c r="F1938" s="313" t="s">
        <v>11</v>
      </c>
      <c r="G1938" s="313" t="s">
        <v>449</v>
      </c>
      <c r="H1938" s="313" t="s">
        <v>744</v>
      </c>
      <c r="I1938" s="313" t="s">
        <v>251</v>
      </c>
      <c r="J1938" s="313" t="s">
        <v>709</v>
      </c>
      <c r="K1938" s="313" t="s">
        <v>702</v>
      </c>
      <c r="L1938" s="313" t="s">
        <v>745</v>
      </c>
      <c r="M1938" s="313" t="s">
        <v>48</v>
      </c>
      <c r="N1938" s="313"/>
      <c r="O1938" s="313" t="s">
        <v>364</v>
      </c>
      <c r="P1938" s="313" t="s">
        <v>699</v>
      </c>
      <c r="Q1938" s="313" t="s">
        <v>343</v>
      </c>
      <c r="R1938" s="313">
        <v>77.5</v>
      </c>
      <c r="S1938" s="313"/>
      <c r="T1938" s="313"/>
      <c r="U1938" s="313"/>
      <c r="V1938" s="313"/>
      <c r="W1938" s="313"/>
      <c r="X1938" s="313">
        <v>0</v>
      </c>
      <c r="Y1938" s="313">
        <v>500000000</v>
      </c>
      <c r="Z1938" s="313"/>
      <c r="AA1938" s="313" t="s">
        <v>1029</v>
      </c>
    </row>
    <row r="1939" spans="1:27" ht="15" customHeight="1">
      <c r="A1939" s="313" t="s">
        <v>282</v>
      </c>
      <c r="B1939" s="313" t="s">
        <v>312</v>
      </c>
      <c r="C1939" s="313" t="s">
        <v>7</v>
      </c>
      <c r="D1939" s="313" t="s">
        <v>449</v>
      </c>
      <c r="E1939" s="313" t="s">
        <v>13</v>
      </c>
      <c r="F1939" s="313" t="s">
        <v>11</v>
      </c>
      <c r="G1939" s="313"/>
      <c r="H1939" s="313"/>
      <c r="I1939" s="313"/>
      <c r="J1939" s="313"/>
      <c r="K1939" s="313"/>
      <c r="L1939" s="313"/>
      <c r="M1939" s="313"/>
      <c r="N1939" s="313"/>
      <c r="O1939" s="313"/>
      <c r="P1939" s="313"/>
      <c r="Q1939" s="313"/>
      <c r="R1939" s="313">
        <v>82.4</v>
      </c>
      <c r="S1939" s="313"/>
      <c r="T1939" s="313"/>
      <c r="U1939" s="313"/>
      <c r="V1939" s="313"/>
      <c r="W1939" s="313"/>
      <c r="X1939" s="313">
        <v>0</v>
      </c>
      <c r="Y1939" s="313">
        <v>500000000</v>
      </c>
      <c r="Z1939" s="313"/>
      <c r="AA1939" s="313" t="s">
        <v>1029</v>
      </c>
    </row>
    <row r="1940" spans="1:27" ht="15" customHeight="1">
      <c r="A1940" s="313" t="s">
        <v>282</v>
      </c>
      <c r="B1940" s="313" t="s">
        <v>315</v>
      </c>
      <c r="C1940" s="313" t="s">
        <v>7</v>
      </c>
      <c r="D1940" s="313" t="s">
        <v>449</v>
      </c>
      <c r="E1940" s="313" t="s">
        <v>13</v>
      </c>
      <c r="F1940" s="313" t="s">
        <v>11</v>
      </c>
      <c r="G1940" s="313"/>
      <c r="H1940" s="313"/>
      <c r="I1940" s="313"/>
      <c r="J1940" s="313"/>
      <c r="K1940" s="313"/>
      <c r="L1940" s="313"/>
      <c r="M1940" s="313"/>
      <c r="N1940" s="313"/>
      <c r="O1940" s="313"/>
      <c r="P1940" s="313"/>
      <c r="Q1940" s="313"/>
      <c r="R1940" s="313">
        <v>4.84</v>
      </c>
      <c r="S1940" s="313"/>
      <c r="T1940" s="313"/>
      <c r="U1940" s="313"/>
      <c r="V1940" s="313"/>
      <c r="W1940" s="313"/>
      <c r="X1940" s="313">
        <v>0</v>
      </c>
      <c r="Y1940" s="313">
        <v>500000000</v>
      </c>
      <c r="Z1940" s="313"/>
      <c r="AA1940" s="313" t="s">
        <v>1029</v>
      </c>
    </row>
    <row r="1941" spans="1:27" ht="15" customHeight="1">
      <c r="A1941" s="313" t="s">
        <v>283</v>
      </c>
      <c r="B1941" s="313" t="s">
        <v>332</v>
      </c>
      <c r="C1941" s="313" t="s">
        <v>7</v>
      </c>
      <c r="D1941" s="313" t="s">
        <v>449</v>
      </c>
      <c r="E1941" s="313" t="s">
        <v>13</v>
      </c>
      <c r="F1941" s="313" t="s">
        <v>11</v>
      </c>
      <c r="G1941" s="313"/>
      <c r="H1941" s="313"/>
      <c r="I1941" s="313"/>
      <c r="J1941" s="313"/>
      <c r="K1941" s="313"/>
      <c r="L1941" s="313"/>
      <c r="M1941" s="313"/>
      <c r="N1941" s="313"/>
      <c r="O1941" s="313"/>
      <c r="P1941" s="313"/>
      <c r="Q1941" s="313"/>
      <c r="R1941" s="313">
        <v>5.2</v>
      </c>
      <c r="S1941" s="313"/>
      <c r="T1941" s="313"/>
      <c r="U1941" s="313"/>
      <c r="V1941" s="313"/>
      <c r="W1941" s="313"/>
      <c r="X1941" s="313">
        <v>0</v>
      </c>
      <c r="Y1941" s="313">
        <v>500000000</v>
      </c>
      <c r="Z1941" s="313"/>
      <c r="AA1941" s="313" t="s">
        <v>1029</v>
      </c>
    </row>
    <row r="1942" spans="1:27" ht="15" customHeight="1">
      <c r="A1942" s="313" t="s">
        <v>283</v>
      </c>
      <c r="B1942" s="313" t="s">
        <v>314</v>
      </c>
      <c r="C1942" s="313" t="s">
        <v>7</v>
      </c>
      <c r="D1942" s="313" t="s">
        <v>449</v>
      </c>
      <c r="E1942" s="313" t="s">
        <v>13</v>
      </c>
      <c r="F1942" s="313" t="s">
        <v>11</v>
      </c>
      <c r="G1942" s="313"/>
      <c r="H1942" s="313"/>
      <c r="I1942" s="313"/>
      <c r="J1942" s="313"/>
      <c r="K1942" s="313"/>
      <c r="L1942" s="313"/>
      <c r="M1942" s="313"/>
      <c r="N1942" s="313"/>
      <c r="O1942" s="313"/>
      <c r="P1942" s="313"/>
      <c r="Q1942" s="313"/>
      <c r="R1942" s="313">
        <v>4.84</v>
      </c>
      <c r="S1942" s="313"/>
      <c r="T1942" s="313"/>
      <c r="U1942" s="313"/>
      <c r="V1942" s="313"/>
      <c r="W1942" s="313"/>
      <c r="X1942" s="313">
        <v>0</v>
      </c>
      <c r="Y1942" s="313">
        <v>500000000</v>
      </c>
      <c r="Z1942" s="313"/>
      <c r="AA1942" s="313" t="s">
        <v>1029</v>
      </c>
    </row>
    <row r="1943" spans="1:27" ht="15" customHeight="1">
      <c r="A1943" s="313" t="s">
        <v>283</v>
      </c>
      <c r="B1943" s="313" t="s">
        <v>317</v>
      </c>
      <c r="C1943" s="313" t="s">
        <v>7</v>
      </c>
      <c r="D1943" s="313" t="s">
        <v>449</v>
      </c>
      <c r="E1943" s="313" t="s">
        <v>13</v>
      </c>
      <c r="F1943" s="313" t="s">
        <v>11</v>
      </c>
      <c r="G1943" s="313"/>
      <c r="H1943" s="313"/>
      <c r="I1943" s="313"/>
      <c r="J1943" s="313"/>
      <c r="K1943" s="313"/>
      <c r="L1943" s="313"/>
      <c r="M1943" s="313"/>
      <c r="N1943" s="313"/>
      <c r="O1943" s="313"/>
      <c r="P1943" s="313"/>
      <c r="Q1943" s="313"/>
      <c r="R1943" s="313">
        <v>24.2</v>
      </c>
      <c r="S1943" s="313"/>
      <c r="T1943" s="313"/>
      <c r="U1943" s="313"/>
      <c r="V1943" s="313"/>
      <c r="W1943" s="313"/>
      <c r="X1943" s="313">
        <v>0</v>
      </c>
      <c r="Y1943" s="313">
        <v>500000000</v>
      </c>
      <c r="Z1943" s="313"/>
      <c r="AA1943" s="313" t="s">
        <v>1029</v>
      </c>
    </row>
    <row r="1944" spans="1:27" ht="15" customHeight="1">
      <c r="A1944" s="313" t="s">
        <v>283</v>
      </c>
      <c r="B1944" s="313" t="s">
        <v>318</v>
      </c>
      <c r="C1944" s="313" t="s">
        <v>7</v>
      </c>
      <c r="D1944" s="313" t="s">
        <v>449</v>
      </c>
      <c r="E1944" s="313" t="s">
        <v>13</v>
      </c>
      <c r="F1944" s="313" t="s">
        <v>11</v>
      </c>
      <c r="G1944" s="313"/>
      <c r="H1944" s="313"/>
      <c r="I1944" s="313"/>
      <c r="J1944" s="313"/>
      <c r="K1944" s="313"/>
      <c r="L1944" s="313"/>
      <c r="M1944" s="313"/>
      <c r="N1944" s="313"/>
      <c r="O1944" s="313"/>
      <c r="P1944" s="313"/>
      <c r="Q1944" s="313"/>
      <c r="R1944" s="313">
        <v>53.3</v>
      </c>
      <c r="S1944" s="313"/>
      <c r="T1944" s="313"/>
      <c r="U1944" s="313"/>
      <c r="V1944" s="313"/>
      <c r="W1944" s="313"/>
      <c r="X1944" s="313">
        <v>0</v>
      </c>
      <c r="Y1944" s="313">
        <v>500000000</v>
      </c>
      <c r="Z1944" s="313"/>
      <c r="AA1944" s="313" t="s">
        <v>1029</v>
      </c>
    </row>
    <row r="1945" spans="1:27" ht="15" customHeight="1">
      <c r="A1945" s="313" t="s">
        <v>283</v>
      </c>
      <c r="B1945" s="313" t="s">
        <v>313</v>
      </c>
      <c r="C1945" s="313" t="s">
        <v>7</v>
      </c>
      <c r="D1945" s="313" t="s">
        <v>449</v>
      </c>
      <c r="E1945" s="313" t="s">
        <v>13</v>
      </c>
      <c r="F1945" s="313" t="s">
        <v>11</v>
      </c>
      <c r="G1945" s="313"/>
      <c r="H1945" s="313"/>
      <c r="I1945" s="313"/>
      <c r="J1945" s="313"/>
      <c r="K1945" s="313"/>
      <c r="L1945" s="313"/>
      <c r="M1945" s="313"/>
      <c r="N1945" s="313"/>
      <c r="O1945" s="313"/>
      <c r="P1945" s="313"/>
      <c r="Q1945" s="313"/>
      <c r="R1945" s="313">
        <v>82.4</v>
      </c>
      <c r="S1945" s="313"/>
      <c r="T1945" s="313"/>
      <c r="U1945" s="313"/>
      <c r="V1945" s="313"/>
      <c r="W1945" s="313"/>
      <c r="X1945" s="313">
        <v>0</v>
      </c>
      <c r="Y1945" s="313">
        <v>500000000</v>
      </c>
      <c r="Z1945" s="313"/>
      <c r="AA1945" s="313" t="s">
        <v>1029</v>
      </c>
    </row>
    <row r="1946" spans="1:27" ht="15" customHeight="1">
      <c r="A1946" s="313" t="s">
        <v>283</v>
      </c>
      <c r="B1946" s="313" t="s">
        <v>316</v>
      </c>
      <c r="C1946" s="313" t="s">
        <v>7</v>
      </c>
      <c r="D1946" s="313" t="s">
        <v>449</v>
      </c>
      <c r="E1946" s="313" t="s">
        <v>13</v>
      </c>
      <c r="F1946" s="313" t="s">
        <v>11</v>
      </c>
      <c r="G1946" s="313"/>
      <c r="H1946" s="313"/>
      <c r="I1946" s="313"/>
      <c r="J1946" s="313"/>
      <c r="K1946" s="313"/>
      <c r="L1946" s="313"/>
      <c r="M1946" s="313"/>
      <c r="N1946" s="313"/>
      <c r="O1946" s="313"/>
      <c r="P1946" s="313"/>
      <c r="Q1946" s="313"/>
      <c r="R1946" s="313">
        <v>77.5</v>
      </c>
      <c r="S1946" s="313"/>
      <c r="T1946" s="313"/>
      <c r="U1946" s="313"/>
      <c r="V1946" s="313"/>
      <c r="W1946" s="313"/>
      <c r="X1946" s="313">
        <v>0</v>
      </c>
      <c r="Y1946" s="313">
        <v>500000000</v>
      </c>
      <c r="Z1946" s="313"/>
      <c r="AA1946" s="313" t="s">
        <v>1029</v>
      </c>
    </row>
    <row r="1947" spans="1:27" ht="15" customHeight="1">
      <c r="A1947" s="313" t="s">
        <v>283</v>
      </c>
      <c r="B1947" s="313" t="s">
        <v>312</v>
      </c>
      <c r="C1947" s="313" t="s">
        <v>7</v>
      </c>
      <c r="D1947" s="313" t="s">
        <v>449</v>
      </c>
      <c r="E1947" s="313" t="s">
        <v>13</v>
      </c>
      <c r="F1947" s="313" t="s">
        <v>11</v>
      </c>
      <c r="G1947" s="313"/>
      <c r="H1947" s="313"/>
      <c r="I1947" s="313"/>
      <c r="J1947" s="313"/>
      <c r="K1947" s="313"/>
      <c r="L1947" s="313"/>
      <c r="M1947" s="313"/>
      <c r="N1947" s="313"/>
      <c r="O1947" s="313"/>
      <c r="P1947" s="313"/>
      <c r="Q1947" s="313"/>
      <c r="R1947" s="313">
        <v>82.4</v>
      </c>
      <c r="S1947" s="313"/>
      <c r="T1947" s="313"/>
      <c r="U1947" s="313"/>
      <c r="V1947" s="313"/>
      <c r="W1947" s="313"/>
      <c r="X1947" s="313">
        <v>0</v>
      </c>
      <c r="Y1947" s="313">
        <v>500000000</v>
      </c>
      <c r="Z1947" s="313"/>
      <c r="AA1947" s="313" t="s">
        <v>1029</v>
      </c>
    </row>
    <row r="1948" spans="1:27" ht="15" customHeight="1">
      <c r="A1948" s="313" t="s">
        <v>283</v>
      </c>
      <c r="B1948" s="313" t="s">
        <v>315</v>
      </c>
      <c r="C1948" s="313" t="s">
        <v>7</v>
      </c>
      <c r="D1948" s="313" t="s">
        <v>449</v>
      </c>
      <c r="E1948" s="313" t="s">
        <v>13</v>
      </c>
      <c r="F1948" s="313" t="s">
        <v>11</v>
      </c>
      <c r="G1948" s="313"/>
      <c r="H1948" s="313"/>
      <c r="I1948" s="313"/>
      <c r="J1948" s="313"/>
      <c r="K1948" s="313"/>
      <c r="L1948" s="313"/>
      <c r="M1948" s="313"/>
      <c r="N1948" s="313"/>
      <c r="O1948" s="313"/>
      <c r="P1948" s="313"/>
      <c r="Q1948" s="313"/>
      <c r="R1948" s="313">
        <v>4.84</v>
      </c>
      <c r="S1948" s="313"/>
      <c r="T1948" s="313"/>
      <c r="U1948" s="313"/>
      <c r="V1948" s="313"/>
      <c r="W1948" s="313"/>
      <c r="X1948" s="313">
        <v>0</v>
      </c>
      <c r="Y1948" s="313">
        <v>500000000</v>
      </c>
      <c r="Z1948" s="313"/>
      <c r="AA1948" s="313" t="s">
        <v>1029</v>
      </c>
    </row>
    <row r="1949" spans="1:27" ht="15" customHeight="1">
      <c r="A1949" s="313" t="s">
        <v>285</v>
      </c>
      <c r="B1949" s="313" t="s">
        <v>320</v>
      </c>
      <c r="C1949" s="313" t="s">
        <v>7</v>
      </c>
      <c r="D1949" s="313" t="s">
        <v>449</v>
      </c>
      <c r="E1949" s="313" t="s">
        <v>13</v>
      </c>
      <c r="F1949" s="313" t="s">
        <v>11</v>
      </c>
      <c r="G1949" s="313"/>
      <c r="H1949" s="313"/>
      <c r="I1949" s="313"/>
      <c r="J1949" s="313"/>
      <c r="K1949" s="313"/>
      <c r="L1949" s="313"/>
      <c r="M1949" s="313"/>
      <c r="N1949" s="313"/>
      <c r="O1949" s="313"/>
      <c r="P1949" s="313"/>
      <c r="Q1949" s="313"/>
      <c r="R1949" s="313">
        <v>244</v>
      </c>
      <c r="S1949" s="313"/>
      <c r="T1949" s="313"/>
      <c r="U1949" s="313"/>
      <c r="V1949" s="313"/>
      <c r="W1949" s="313"/>
      <c r="X1949" s="313">
        <v>0</v>
      </c>
      <c r="Y1949" s="313">
        <v>500000000</v>
      </c>
      <c r="Z1949" s="313"/>
      <c r="AA1949" s="313" t="s">
        <v>1029</v>
      </c>
    </row>
    <row r="1950" spans="1:27" ht="15" customHeight="1">
      <c r="A1950" s="313" t="s">
        <v>285</v>
      </c>
      <c r="B1950" s="313" t="s">
        <v>313</v>
      </c>
      <c r="C1950" s="313" t="s">
        <v>7</v>
      </c>
      <c r="D1950" s="313" t="s">
        <v>449</v>
      </c>
      <c r="E1950" s="313" t="s">
        <v>13</v>
      </c>
      <c r="F1950" s="313" t="s">
        <v>11</v>
      </c>
      <c r="G1950" s="313"/>
      <c r="H1950" s="313"/>
      <c r="I1950" s="313"/>
      <c r="J1950" s="313"/>
      <c r="K1950" s="313"/>
      <c r="L1950" s="313"/>
      <c r="M1950" s="313"/>
      <c r="N1950" s="313"/>
      <c r="O1950" s="313"/>
      <c r="P1950" s="313"/>
      <c r="Q1950" s="313"/>
      <c r="R1950" s="313">
        <v>6.44</v>
      </c>
      <c r="S1950" s="313"/>
      <c r="T1950" s="313"/>
      <c r="U1950" s="313"/>
      <c r="V1950" s="313"/>
      <c r="W1950" s="313"/>
      <c r="X1950" s="313">
        <v>0</v>
      </c>
      <c r="Y1950" s="313">
        <v>500000000</v>
      </c>
      <c r="Z1950" s="313"/>
      <c r="AA1950" s="313" t="s">
        <v>1029</v>
      </c>
    </row>
    <row r="1951" spans="1:27" ht="15" customHeight="1">
      <c r="A1951" s="313" t="s">
        <v>285</v>
      </c>
      <c r="B1951" s="313" t="s">
        <v>322</v>
      </c>
      <c r="C1951" s="313" t="s">
        <v>7</v>
      </c>
      <c r="D1951" s="313" t="s">
        <v>449</v>
      </c>
      <c r="E1951" s="313" t="s">
        <v>13</v>
      </c>
      <c r="F1951" s="313" t="s">
        <v>11</v>
      </c>
      <c r="G1951" s="313"/>
      <c r="H1951" s="313"/>
      <c r="I1951" s="313"/>
      <c r="J1951" s="313"/>
      <c r="K1951" s="313"/>
      <c r="L1951" s="313"/>
      <c r="M1951" s="313"/>
      <c r="N1951" s="313"/>
      <c r="O1951" s="313"/>
      <c r="P1951" s="313"/>
      <c r="Q1951" s="313"/>
      <c r="R1951" s="313">
        <v>25.7</v>
      </c>
      <c r="S1951" s="313"/>
      <c r="T1951" s="313"/>
      <c r="U1951" s="313"/>
      <c r="V1951" s="313"/>
      <c r="W1951" s="313"/>
      <c r="X1951" s="313">
        <v>0</v>
      </c>
      <c r="Y1951" s="313">
        <v>500000000</v>
      </c>
      <c r="Z1951" s="313"/>
      <c r="AA1951" s="313" t="s">
        <v>1029</v>
      </c>
    </row>
    <row r="1952" spans="1:27" ht="15" customHeight="1">
      <c r="A1952" s="313" t="s">
        <v>285</v>
      </c>
      <c r="B1952" s="313" t="s">
        <v>312</v>
      </c>
      <c r="C1952" s="313" t="s">
        <v>7</v>
      </c>
      <c r="D1952" s="313" t="s">
        <v>449</v>
      </c>
      <c r="E1952" s="313" t="s">
        <v>13</v>
      </c>
      <c r="F1952" s="313" t="s">
        <v>11</v>
      </c>
      <c r="G1952" s="313"/>
      <c r="H1952" s="313"/>
      <c r="I1952" s="313"/>
      <c r="J1952" s="313"/>
      <c r="K1952" s="313"/>
      <c r="L1952" s="313"/>
      <c r="M1952" s="313"/>
      <c r="N1952" s="313"/>
      <c r="O1952" s="313"/>
      <c r="P1952" s="313"/>
      <c r="Q1952" s="313"/>
      <c r="R1952" s="313">
        <v>276</v>
      </c>
      <c r="S1952" s="313"/>
      <c r="T1952" s="313"/>
      <c r="U1952" s="313"/>
      <c r="V1952" s="313"/>
      <c r="W1952" s="313"/>
      <c r="X1952" s="313">
        <v>0</v>
      </c>
      <c r="Y1952" s="313">
        <v>500000000</v>
      </c>
      <c r="Z1952" s="313"/>
      <c r="AA1952" s="313" t="s">
        <v>1029</v>
      </c>
    </row>
    <row r="1953" spans="1:27" ht="15" customHeight="1">
      <c r="A1953" s="313" t="s">
        <v>285</v>
      </c>
      <c r="B1953" s="313" t="s">
        <v>321</v>
      </c>
      <c r="C1953" s="313" t="s">
        <v>7</v>
      </c>
      <c r="D1953" s="313" t="s">
        <v>449</v>
      </c>
      <c r="E1953" s="313" t="s">
        <v>13</v>
      </c>
      <c r="F1953" s="313" t="s">
        <v>11</v>
      </c>
      <c r="G1953" s="313"/>
      <c r="H1953" s="313"/>
      <c r="I1953" s="313"/>
      <c r="J1953" s="313"/>
      <c r="K1953" s="313"/>
      <c r="L1953" s="313"/>
      <c r="M1953" s="313"/>
      <c r="N1953" s="313"/>
      <c r="O1953" s="313"/>
      <c r="P1953" s="313"/>
      <c r="Q1953" s="313"/>
      <c r="R1953" s="313">
        <v>25.7</v>
      </c>
      <c r="S1953" s="313"/>
      <c r="T1953" s="313"/>
      <c r="U1953" s="313"/>
      <c r="V1953" s="313"/>
      <c r="W1953" s="313"/>
      <c r="X1953" s="313">
        <v>0</v>
      </c>
      <c r="Y1953" s="313">
        <v>500000000</v>
      </c>
      <c r="Z1953" s="313"/>
      <c r="AA1953" s="313" t="s">
        <v>1029</v>
      </c>
    </row>
    <row r="1954" spans="1:27" ht="15" customHeight="1">
      <c r="A1954" s="313" t="s">
        <v>285</v>
      </c>
      <c r="B1954" s="313" t="s">
        <v>319</v>
      </c>
      <c r="C1954" s="313" t="s">
        <v>7</v>
      </c>
      <c r="D1954" s="313" t="s">
        <v>449</v>
      </c>
      <c r="E1954" s="313" t="s">
        <v>13</v>
      </c>
      <c r="F1954" s="313" t="s">
        <v>11</v>
      </c>
      <c r="G1954" s="313"/>
      <c r="H1954" s="313"/>
      <c r="I1954" s="313"/>
      <c r="J1954" s="313"/>
      <c r="K1954" s="313"/>
      <c r="L1954" s="313"/>
      <c r="M1954" s="313"/>
      <c r="N1954" s="313"/>
      <c r="O1954" s="313"/>
      <c r="P1954" s="313"/>
      <c r="Q1954" s="313"/>
      <c r="R1954" s="313">
        <v>6.44</v>
      </c>
      <c r="S1954" s="313"/>
      <c r="T1954" s="313"/>
      <c r="U1954" s="313"/>
      <c r="V1954" s="313"/>
      <c r="W1954" s="313"/>
      <c r="X1954" s="313">
        <v>0</v>
      </c>
      <c r="Y1954" s="313">
        <v>500000000</v>
      </c>
      <c r="Z1954" s="313"/>
      <c r="AA1954" s="313" t="s">
        <v>1029</v>
      </c>
    </row>
    <row r="1955" spans="1:27" ht="15" customHeight="1">
      <c r="A1955" s="313" t="s">
        <v>285</v>
      </c>
      <c r="B1955" s="313" t="s">
        <v>323</v>
      </c>
      <c r="C1955" s="313" t="s">
        <v>7</v>
      </c>
      <c r="D1955" s="313" t="s">
        <v>449</v>
      </c>
      <c r="E1955" s="313" t="s">
        <v>13</v>
      </c>
      <c r="F1955" s="313" t="s">
        <v>11</v>
      </c>
      <c r="G1955" s="313"/>
      <c r="H1955" s="313"/>
      <c r="I1955" s="313"/>
      <c r="J1955" s="313"/>
      <c r="K1955" s="313"/>
      <c r="L1955" s="313"/>
      <c r="M1955" s="313"/>
      <c r="N1955" s="313"/>
      <c r="O1955" s="313"/>
      <c r="P1955" s="313"/>
      <c r="Q1955" s="313"/>
      <c r="R1955" s="313">
        <v>8.58</v>
      </c>
      <c r="S1955" s="313">
        <v>0</v>
      </c>
      <c r="T1955" s="313">
        <v>25.7</v>
      </c>
      <c r="U1955" s="313"/>
      <c r="V1955" s="313"/>
      <c r="W1955" s="313"/>
      <c r="X1955" s="313">
        <v>0</v>
      </c>
      <c r="Y1955" s="313">
        <v>500000000</v>
      </c>
      <c r="Z1955" s="313"/>
      <c r="AA1955" s="313" t="s">
        <v>1030</v>
      </c>
    </row>
    <row r="1956" spans="1:27" ht="15" customHeight="1">
      <c r="A1956" s="313" t="s">
        <v>285</v>
      </c>
      <c r="B1956" s="313" t="s">
        <v>324</v>
      </c>
      <c r="C1956" s="313" t="s">
        <v>7</v>
      </c>
      <c r="D1956" s="313" t="s">
        <v>449</v>
      </c>
      <c r="E1956" s="313" t="s">
        <v>13</v>
      </c>
      <c r="F1956" s="313" t="s">
        <v>11</v>
      </c>
      <c r="G1956" s="313"/>
      <c r="H1956" s="313"/>
      <c r="I1956" s="313"/>
      <c r="J1956" s="313"/>
      <c r="K1956" s="313"/>
      <c r="L1956" s="313"/>
      <c r="M1956" s="313"/>
      <c r="N1956" s="313"/>
      <c r="O1956" s="313"/>
      <c r="P1956" s="313"/>
      <c r="Q1956" s="313"/>
      <c r="R1956" s="313">
        <v>8.58</v>
      </c>
      <c r="S1956" s="313">
        <v>0</v>
      </c>
      <c r="T1956" s="313">
        <v>25.7</v>
      </c>
      <c r="U1956" s="313"/>
      <c r="V1956" s="313"/>
      <c r="W1956" s="313"/>
      <c r="X1956" s="313">
        <v>0</v>
      </c>
      <c r="Y1956" s="313">
        <v>500000000</v>
      </c>
      <c r="Z1956" s="313"/>
      <c r="AA1956" s="313" t="s">
        <v>1030</v>
      </c>
    </row>
    <row r="1957" spans="1:27" ht="15" customHeight="1">
      <c r="A1957" s="313" t="s">
        <v>285</v>
      </c>
      <c r="B1957" s="313" t="s">
        <v>325</v>
      </c>
      <c r="C1957" s="313" t="s">
        <v>7</v>
      </c>
      <c r="D1957" s="313" t="s">
        <v>449</v>
      </c>
      <c r="E1957" s="313" t="s">
        <v>13</v>
      </c>
      <c r="F1957" s="313" t="s">
        <v>11</v>
      </c>
      <c r="G1957" s="313"/>
      <c r="H1957" s="313"/>
      <c r="I1957" s="313"/>
      <c r="J1957" s="313"/>
      <c r="K1957" s="313"/>
      <c r="L1957" s="313"/>
      <c r="M1957" s="313"/>
      <c r="N1957" s="313"/>
      <c r="O1957" s="313"/>
      <c r="P1957" s="313"/>
      <c r="Q1957" s="313"/>
      <c r="R1957" s="313">
        <v>8.58</v>
      </c>
      <c r="S1957" s="313">
        <v>0</v>
      </c>
      <c r="T1957" s="313">
        <v>25.7</v>
      </c>
      <c r="U1957" s="313"/>
      <c r="V1957" s="313"/>
      <c r="W1957" s="313"/>
      <c r="X1957" s="313">
        <v>0</v>
      </c>
      <c r="Y1957" s="313">
        <v>500000000</v>
      </c>
      <c r="Z1957" s="313"/>
      <c r="AA1957" s="313" t="s">
        <v>1030</v>
      </c>
    </row>
    <row r="1958" spans="1:27" ht="15" customHeight="1">
      <c r="A1958" s="313" t="s">
        <v>287</v>
      </c>
      <c r="B1958" s="313" t="s">
        <v>320</v>
      </c>
      <c r="C1958" s="313" t="s">
        <v>7</v>
      </c>
      <c r="D1958" s="313" t="s">
        <v>449</v>
      </c>
      <c r="E1958" s="313" t="s">
        <v>13</v>
      </c>
      <c r="F1958" s="313" t="s">
        <v>11</v>
      </c>
      <c r="G1958" s="313" t="s">
        <v>181</v>
      </c>
      <c r="H1958" s="313" t="s">
        <v>719</v>
      </c>
      <c r="I1958" s="313" t="s">
        <v>288</v>
      </c>
      <c r="J1958" s="313" t="s">
        <v>709</v>
      </c>
      <c r="K1958" s="313" t="s">
        <v>702</v>
      </c>
      <c r="L1958" s="313" t="s">
        <v>720</v>
      </c>
      <c r="M1958" s="313" t="s">
        <v>47</v>
      </c>
      <c r="N1958" s="313"/>
      <c r="O1958" s="313" t="s">
        <v>348</v>
      </c>
      <c r="P1958" s="313" t="s">
        <v>699</v>
      </c>
      <c r="Q1958" s="313" t="s">
        <v>343</v>
      </c>
      <c r="R1958" s="313">
        <v>66.8</v>
      </c>
      <c r="S1958" s="313"/>
      <c r="T1958" s="313"/>
      <c r="U1958" s="313"/>
      <c r="V1958" s="313"/>
      <c r="W1958" s="313"/>
      <c r="X1958" s="313">
        <v>0</v>
      </c>
      <c r="Y1958" s="313">
        <v>500000000</v>
      </c>
      <c r="Z1958" s="313"/>
      <c r="AA1958" s="313" t="s">
        <v>1029</v>
      </c>
    </row>
    <row r="1959" spans="1:27" ht="15" customHeight="1">
      <c r="A1959" s="313" t="s">
        <v>287</v>
      </c>
      <c r="B1959" s="313" t="s">
        <v>312</v>
      </c>
      <c r="C1959" s="313" t="s">
        <v>7</v>
      </c>
      <c r="D1959" s="313" t="s">
        <v>449</v>
      </c>
      <c r="E1959" s="313" t="s">
        <v>13</v>
      </c>
      <c r="F1959" s="313" t="s">
        <v>11</v>
      </c>
      <c r="G1959" s="313"/>
      <c r="H1959" s="313"/>
      <c r="I1959" s="313"/>
      <c r="J1959" s="313"/>
      <c r="K1959" s="313"/>
      <c r="L1959" s="313"/>
      <c r="M1959" s="313"/>
      <c r="N1959" s="313"/>
      <c r="O1959" s="313"/>
      <c r="P1959" s="313"/>
      <c r="Q1959" s="313"/>
      <c r="R1959" s="313">
        <v>66.8</v>
      </c>
      <c r="S1959" s="313"/>
      <c r="T1959" s="313"/>
      <c r="U1959" s="313"/>
      <c r="V1959" s="313"/>
      <c r="W1959" s="313"/>
      <c r="X1959" s="313">
        <v>0</v>
      </c>
      <c r="Y1959" s="313">
        <v>500000000</v>
      </c>
      <c r="Z1959" s="313"/>
      <c r="AA1959" s="313" t="s">
        <v>1029</v>
      </c>
    </row>
    <row r="1960" spans="1:27" ht="15" customHeight="1">
      <c r="A1960" s="313" t="s">
        <v>289</v>
      </c>
      <c r="B1960" s="313" t="s">
        <v>313</v>
      </c>
      <c r="C1960" s="313" t="s">
        <v>7</v>
      </c>
      <c r="D1960" s="313" t="s">
        <v>449</v>
      </c>
      <c r="E1960" s="313" t="s">
        <v>13</v>
      </c>
      <c r="F1960" s="313" t="s">
        <v>11</v>
      </c>
      <c r="G1960" s="313"/>
      <c r="H1960" s="313"/>
      <c r="I1960" s="313"/>
      <c r="J1960" s="313"/>
      <c r="K1960" s="313"/>
      <c r="L1960" s="313"/>
      <c r="M1960" s="313"/>
      <c r="N1960" s="313"/>
      <c r="O1960" s="313"/>
      <c r="P1960" s="313"/>
      <c r="Q1960" s="313"/>
      <c r="R1960" s="313">
        <v>6.44</v>
      </c>
      <c r="S1960" s="313"/>
      <c r="T1960" s="313"/>
      <c r="U1960" s="313"/>
      <c r="V1960" s="313"/>
      <c r="W1960" s="313"/>
      <c r="X1960" s="313">
        <v>0</v>
      </c>
      <c r="Y1960" s="313">
        <v>500000000</v>
      </c>
      <c r="Z1960" s="313"/>
      <c r="AA1960" s="313" t="s">
        <v>1029</v>
      </c>
    </row>
    <row r="1961" spans="1:27" ht="15" customHeight="1">
      <c r="A1961" s="313" t="s">
        <v>289</v>
      </c>
      <c r="B1961" s="313" t="s">
        <v>322</v>
      </c>
      <c r="C1961" s="313" t="s">
        <v>7</v>
      </c>
      <c r="D1961" s="313" t="s">
        <v>449</v>
      </c>
      <c r="E1961" s="313" t="s">
        <v>13</v>
      </c>
      <c r="F1961" s="313" t="s">
        <v>11</v>
      </c>
      <c r="G1961" s="313"/>
      <c r="H1961" s="313"/>
      <c r="I1961" s="313"/>
      <c r="J1961" s="313"/>
      <c r="K1961" s="313"/>
      <c r="L1961" s="313"/>
      <c r="M1961" s="313"/>
      <c r="N1961" s="313"/>
      <c r="O1961" s="313"/>
      <c r="P1961" s="313"/>
      <c r="Q1961" s="313"/>
      <c r="R1961" s="313">
        <v>25.7</v>
      </c>
      <c r="S1961" s="313"/>
      <c r="T1961" s="313"/>
      <c r="U1961" s="313"/>
      <c r="V1961" s="313"/>
      <c r="W1961" s="313"/>
      <c r="X1961" s="313">
        <v>0</v>
      </c>
      <c r="Y1961" s="313">
        <v>500000000</v>
      </c>
      <c r="Z1961" s="313"/>
      <c r="AA1961" s="313" t="s">
        <v>1029</v>
      </c>
    </row>
    <row r="1962" spans="1:27" ht="15" customHeight="1">
      <c r="A1962" s="313" t="s">
        <v>289</v>
      </c>
      <c r="B1962" s="313" t="s">
        <v>320</v>
      </c>
      <c r="C1962" s="313" t="s">
        <v>7</v>
      </c>
      <c r="D1962" s="313" t="s">
        <v>449</v>
      </c>
      <c r="E1962" s="313" t="s">
        <v>13</v>
      </c>
      <c r="F1962" s="313" t="s">
        <v>11</v>
      </c>
      <c r="G1962" s="313"/>
      <c r="H1962" s="313"/>
      <c r="I1962" s="313"/>
      <c r="J1962" s="313"/>
      <c r="K1962" s="313"/>
      <c r="L1962" s="313"/>
      <c r="M1962" s="313"/>
      <c r="N1962" s="313"/>
      <c r="O1962" s="313"/>
      <c r="P1962" s="313"/>
      <c r="Q1962" s="313"/>
      <c r="R1962" s="313">
        <v>177</v>
      </c>
      <c r="S1962" s="313"/>
      <c r="T1962" s="313"/>
      <c r="U1962" s="313"/>
      <c r="V1962" s="313"/>
      <c r="W1962" s="313"/>
      <c r="X1962" s="313">
        <v>0</v>
      </c>
      <c r="Y1962" s="313">
        <v>500000000</v>
      </c>
      <c r="Z1962" s="313"/>
      <c r="AA1962" s="313" t="s">
        <v>1029</v>
      </c>
    </row>
    <row r="1963" spans="1:27" ht="15" customHeight="1">
      <c r="A1963" s="313" t="s">
        <v>289</v>
      </c>
      <c r="B1963" s="313" t="s">
        <v>312</v>
      </c>
      <c r="C1963" s="313" t="s">
        <v>7</v>
      </c>
      <c r="D1963" s="313" t="s">
        <v>449</v>
      </c>
      <c r="E1963" s="313" t="s">
        <v>13</v>
      </c>
      <c r="F1963" s="313" t="s">
        <v>11</v>
      </c>
      <c r="G1963" s="313"/>
      <c r="H1963" s="313"/>
      <c r="I1963" s="313"/>
      <c r="J1963" s="313"/>
      <c r="K1963" s="313"/>
      <c r="L1963" s="313"/>
      <c r="M1963" s="313"/>
      <c r="N1963" s="313"/>
      <c r="O1963" s="313"/>
      <c r="P1963" s="313"/>
      <c r="Q1963" s="313"/>
      <c r="R1963" s="313">
        <v>209</v>
      </c>
      <c r="S1963" s="313"/>
      <c r="T1963" s="313"/>
      <c r="U1963" s="313"/>
      <c r="V1963" s="313"/>
      <c r="W1963" s="313"/>
      <c r="X1963" s="313">
        <v>0</v>
      </c>
      <c r="Y1963" s="313">
        <v>500000000</v>
      </c>
      <c r="Z1963" s="313"/>
      <c r="AA1963" s="313" t="s">
        <v>1029</v>
      </c>
    </row>
    <row r="1964" spans="1:27" ht="15" customHeight="1">
      <c r="A1964" s="313" t="s">
        <v>289</v>
      </c>
      <c r="B1964" s="313" t="s">
        <v>321</v>
      </c>
      <c r="C1964" s="313" t="s">
        <v>7</v>
      </c>
      <c r="D1964" s="313" t="s">
        <v>449</v>
      </c>
      <c r="E1964" s="313" t="s">
        <v>13</v>
      </c>
      <c r="F1964" s="313" t="s">
        <v>11</v>
      </c>
      <c r="G1964" s="313"/>
      <c r="H1964" s="313"/>
      <c r="I1964" s="313"/>
      <c r="J1964" s="313"/>
      <c r="K1964" s="313"/>
      <c r="L1964" s="313"/>
      <c r="M1964" s="313"/>
      <c r="N1964" s="313"/>
      <c r="O1964" s="313"/>
      <c r="P1964" s="313"/>
      <c r="Q1964" s="313"/>
      <c r="R1964" s="313">
        <v>25.7</v>
      </c>
      <c r="S1964" s="313"/>
      <c r="T1964" s="313"/>
      <c r="U1964" s="313"/>
      <c r="V1964" s="313"/>
      <c r="W1964" s="313"/>
      <c r="X1964" s="313">
        <v>0</v>
      </c>
      <c r="Y1964" s="313">
        <v>500000000</v>
      </c>
      <c r="Z1964" s="313"/>
      <c r="AA1964" s="313" t="s">
        <v>1029</v>
      </c>
    </row>
    <row r="1965" spans="1:27" ht="15" customHeight="1">
      <c r="A1965" s="313" t="s">
        <v>289</v>
      </c>
      <c r="B1965" s="313" t="s">
        <v>319</v>
      </c>
      <c r="C1965" s="313" t="s">
        <v>7</v>
      </c>
      <c r="D1965" s="313" t="s">
        <v>449</v>
      </c>
      <c r="E1965" s="313" t="s">
        <v>13</v>
      </c>
      <c r="F1965" s="313" t="s">
        <v>11</v>
      </c>
      <c r="G1965" s="313"/>
      <c r="H1965" s="313"/>
      <c r="I1965" s="313"/>
      <c r="J1965" s="313"/>
      <c r="K1965" s="313"/>
      <c r="L1965" s="313"/>
      <c r="M1965" s="313"/>
      <c r="N1965" s="313"/>
      <c r="O1965" s="313"/>
      <c r="P1965" s="313"/>
      <c r="Q1965" s="313"/>
      <c r="R1965" s="313">
        <v>6.44</v>
      </c>
      <c r="S1965" s="313"/>
      <c r="T1965" s="313"/>
      <c r="U1965" s="313"/>
      <c r="V1965" s="313"/>
      <c r="W1965" s="313"/>
      <c r="X1965" s="313">
        <v>0</v>
      </c>
      <c r="Y1965" s="313">
        <v>500000000</v>
      </c>
      <c r="Z1965" s="313"/>
      <c r="AA1965" s="313" t="s">
        <v>1029</v>
      </c>
    </row>
    <row r="1966" spans="1:27" ht="15" customHeight="1">
      <c r="A1966" s="313" t="s">
        <v>289</v>
      </c>
      <c r="B1966" s="313" t="s">
        <v>323</v>
      </c>
      <c r="C1966" s="313" t="s">
        <v>7</v>
      </c>
      <c r="D1966" s="313" t="s">
        <v>449</v>
      </c>
      <c r="E1966" s="313" t="s">
        <v>13</v>
      </c>
      <c r="F1966" s="313" t="s">
        <v>11</v>
      </c>
      <c r="G1966" s="313"/>
      <c r="H1966" s="313"/>
      <c r="I1966" s="313"/>
      <c r="J1966" s="313"/>
      <c r="K1966" s="313"/>
      <c r="L1966" s="313"/>
      <c r="M1966" s="313"/>
      <c r="N1966" s="313"/>
      <c r="O1966" s="313"/>
      <c r="P1966" s="313"/>
      <c r="Q1966" s="313"/>
      <c r="R1966" s="313">
        <v>8.58</v>
      </c>
      <c r="S1966" s="313">
        <v>0</v>
      </c>
      <c r="T1966" s="313">
        <v>25.7</v>
      </c>
      <c r="U1966" s="313"/>
      <c r="V1966" s="313"/>
      <c r="W1966" s="313"/>
      <c r="X1966" s="313">
        <v>0</v>
      </c>
      <c r="Y1966" s="313">
        <v>500000000</v>
      </c>
      <c r="Z1966" s="313"/>
      <c r="AA1966" s="313" t="s">
        <v>1030</v>
      </c>
    </row>
    <row r="1967" spans="1:27" ht="15" customHeight="1">
      <c r="A1967" s="313" t="s">
        <v>289</v>
      </c>
      <c r="B1967" s="313" t="s">
        <v>324</v>
      </c>
      <c r="C1967" s="313" t="s">
        <v>7</v>
      </c>
      <c r="D1967" s="313" t="s">
        <v>449</v>
      </c>
      <c r="E1967" s="313" t="s">
        <v>13</v>
      </c>
      <c r="F1967" s="313" t="s">
        <v>11</v>
      </c>
      <c r="G1967" s="313"/>
      <c r="H1967" s="313"/>
      <c r="I1967" s="313"/>
      <c r="J1967" s="313"/>
      <c r="K1967" s="313"/>
      <c r="L1967" s="313"/>
      <c r="M1967" s="313"/>
      <c r="N1967" s="313"/>
      <c r="O1967" s="313"/>
      <c r="P1967" s="313"/>
      <c r="Q1967" s="313"/>
      <c r="R1967" s="313">
        <v>8.58</v>
      </c>
      <c r="S1967" s="313">
        <v>0</v>
      </c>
      <c r="T1967" s="313">
        <v>25.7</v>
      </c>
      <c r="U1967" s="313"/>
      <c r="V1967" s="313"/>
      <c r="W1967" s="313"/>
      <c r="X1967" s="313">
        <v>0</v>
      </c>
      <c r="Y1967" s="313">
        <v>500000000</v>
      </c>
      <c r="Z1967" s="313"/>
      <c r="AA1967" s="313" t="s">
        <v>1030</v>
      </c>
    </row>
    <row r="1968" spans="1:27" ht="15" customHeight="1">
      <c r="A1968" s="313" t="s">
        <v>289</v>
      </c>
      <c r="B1968" s="313" t="s">
        <v>325</v>
      </c>
      <c r="C1968" s="313" t="s">
        <v>7</v>
      </c>
      <c r="D1968" s="313" t="s">
        <v>449</v>
      </c>
      <c r="E1968" s="313" t="s">
        <v>13</v>
      </c>
      <c r="F1968" s="313" t="s">
        <v>11</v>
      </c>
      <c r="G1968" s="313"/>
      <c r="H1968" s="313"/>
      <c r="I1968" s="313"/>
      <c r="J1968" s="313"/>
      <c r="K1968" s="313"/>
      <c r="L1968" s="313"/>
      <c r="M1968" s="313"/>
      <c r="N1968" s="313"/>
      <c r="O1968" s="313"/>
      <c r="P1968" s="313"/>
      <c r="Q1968" s="313"/>
      <c r="R1968" s="313">
        <v>8.58</v>
      </c>
      <c r="S1968" s="313">
        <v>0</v>
      </c>
      <c r="T1968" s="313">
        <v>25.7</v>
      </c>
      <c r="U1968" s="313"/>
      <c r="V1968" s="313"/>
      <c r="W1968" s="313"/>
      <c r="X1968" s="313">
        <v>0</v>
      </c>
      <c r="Y1968" s="313">
        <v>500000000</v>
      </c>
      <c r="Z1968" s="313"/>
      <c r="AA1968" s="313" t="s">
        <v>1030</v>
      </c>
    </row>
    <row r="1969" spans="1:27" ht="15" customHeight="1">
      <c r="A1969" s="313" t="s">
        <v>290</v>
      </c>
      <c r="B1969" s="313" t="s">
        <v>313</v>
      </c>
      <c r="C1969" s="313" t="s">
        <v>7</v>
      </c>
      <c r="D1969" s="313" t="s">
        <v>449</v>
      </c>
      <c r="E1969" s="313" t="s">
        <v>13</v>
      </c>
      <c r="F1969" s="313" t="s">
        <v>11</v>
      </c>
      <c r="G1969" s="313" t="s">
        <v>181</v>
      </c>
      <c r="H1969" s="313" t="s">
        <v>721</v>
      </c>
      <c r="I1969" s="313" t="s">
        <v>288</v>
      </c>
      <c r="J1969" s="313" t="s">
        <v>709</v>
      </c>
      <c r="K1969" s="313" t="s">
        <v>702</v>
      </c>
      <c r="L1969" s="313" t="s">
        <v>722</v>
      </c>
      <c r="M1969" s="313" t="s">
        <v>47</v>
      </c>
      <c r="N1969" s="313"/>
      <c r="O1969" s="313" t="s">
        <v>348</v>
      </c>
      <c r="P1969" s="313" t="s">
        <v>699</v>
      </c>
      <c r="Q1969" s="313" t="s">
        <v>343</v>
      </c>
      <c r="R1969" s="313">
        <v>6.44</v>
      </c>
      <c r="S1969" s="313"/>
      <c r="T1969" s="313"/>
      <c r="U1969" s="313"/>
      <c r="V1969" s="313"/>
      <c r="W1969" s="313"/>
      <c r="X1969" s="313">
        <v>0</v>
      </c>
      <c r="Y1969" s="313">
        <v>500000000</v>
      </c>
      <c r="Z1969" s="313"/>
      <c r="AA1969" s="313" t="s">
        <v>1029</v>
      </c>
    </row>
    <row r="1970" spans="1:27" ht="15" customHeight="1">
      <c r="A1970" s="313" t="s">
        <v>290</v>
      </c>
      <c r="B1970" s="313" t="s">
        <v>322</v>
      </c>
      <c r="C1970" s="313" t="s">
        <v>7</v>
      </c>
      <c r="D1970" s="313" t="s">
        <v>449</v>
      </c>
      <c r="E1970" s="313" t="s">
        <v>13</v>
      </c>
      <c r="F1970" s="313" t="s">
        <v>11</v>
      </c>
      <c r="G1970" s="313" t="s">
        <v>181</v>
      </c>
      <c r="H1970" s="313" t="s">
        <v>723</v>
      </c>
      <c r="I1970" s="313" t="s">
        <v>288</v>
      </c>
      <c r="J1970" s="313" t="s">
        <v>709</v>
      </c>
      <c r="K1970" s="313" t="s">
        <v>702</v>
      </c>
      <c r="L1970" s="313" t="s">
        <v>724</v>
      </c>
      <c r="M1970" s="313" t="s">
        <v>47</v>
      </c>
      <c r="N1970" s="313"/>
      <c r="O1970" s="313" t="s">
        <v>348</v>
      </c>
      <c r="P1970" s="313" t="s">
        <v>699</v>
      </c>
      <c r="Q1970" s="313" t="s">
        <v>343</v>
      </c>
      <c r="R1970" s="313">
        <v>25.7</v>
      </c>
      <c r="S1970" s="313"/>
      <c r="T1970" s="313"/>
      <c r="U1970" s="313"/>
      <c r="V1970" s="313"/>
      <c r="W1970" s="313"/>
      <c r="X1970" s="313">
        <v>0</v>
      </c>
      <c r="Y1970" s="313">
        <v>500000000</v>
      </c>
      <c r="Z1970" s="313"/>
      <c r="AA1970" s="313" t="s">
        <v>1029</v>
      </c>
    </row>
    <row r="1971" spans="1:27" ht="15" customHeight="1">
      <c r="A1971" s="313" t="s">
        <v>290</v>
      </c>
      <c r="B1971" s="313" t="s">
        <v>312</v>
      </c>
      <c r="C1971" s="313" t="s">
        <v>7</v>
      </c>
      <c r="D1971" s="313" t="s">
        <v>449</v>
      </c>
      <c r="E1971" s="313" t="s">
        <v>13</v>
      </c>
      <c r="F1971" s="313" t="s">
        <v>11</v>
      </c>
      <c r="G1971" s="313"/>
      <c r="H1971" s="313"/>
      <c r="I1971" s="313"/>
      <c r="J1971" s="313"/>
      <c r="K1971" s="313"/>
      <c r="L1971" s="313"/>
      <c r="M1971" s="313"/>
      <c r="N1971" s="313"/>
      <c r="O1971" s="313"/>
      <c r="P1971" s="313"/>
      <c r="Q1971" s="313"/>
      <c r="R1971" s="313">
        <v>32.200000000000003</v>
      </c>
      <c r="S1971" s="313"/>
      <c r="T1971" s="313"/>
      <c r="U1971" s="313"/>
      <c r="V1971" s="313"/>
      <c r="W1971" s="313"/>
      <c r="X1971" s="313">
        <v>0</v>
      </c>
      <c r="Y1971" s="313">
        <v>500000000</v>
      </c>
      <c r="Z1971" s="313"/>
      <c r="AA1971" s="313" t="s">
        <v>1029</v>
      </c>
    </row>
    <row r="1972" spans="1:27" ht="15" customHeight="1">
      <c r="A1972" s="313" t="s">
        <v>290</v>
      </c>
      <c r="B1972" s="313" t="s">
        <v>321</v>
      </c>
      <c r="C1972" s="313" t="s">
        <v>7</v>
      </c>
      <c r="D1972" s="313" t="s">
        <v>449</v>
      </c>
      <c r="E1972" s="313" t="s">
        <v>13</v>
      </c>
      <c r="F1972" s="313" t="s">
        <v>11</v>
      </c>
      <c r="G1972" s="313" t="s">
        <v>181</v>
      </c>
      <c r="H1972" s="313" t="s">
        <v>723</v>
      </c>
      <c r="I1972" s="313" t="s">
        <v>288</v>
      </c>
      <c r="J1972" s="313" t="s">
        <v>709</v>
      </c>
      <c r="K1972" s="313" t="s">
        <v>702</v>
      </c>
      <c r="L1972" s="313" t="s">
        <v>724</v>
      </c>
      <c r="M1972" s="313" t="s">
        <v>47</v>
      </c>
      <c r="N1972" s="313"/>
      <c r="O1972" s="313" t="s">
        <v>348</v>
      </c>
      <c r="P1972" s="313" t="s">
        <v>699</v>
      </c>
      <c r="Q1972" s="313" t="s">
        <v>343</v>
      </c>
      <c r="R1972" s="313">
        <v>25.7</v>
      </c>
      <c r="S1972" s="313"/>
      <c r="T1972" s="313"/>
      <c r="U1972" s="313"/>
      <c r="V1972" s="313"/>
      <c r="W1972" s="313"/>
      <c r="X1972" s="313">
        <v>0</v>
      </c>
      <c r="Y1972" s="313">
        <v>500000000</v>
      </c>
      <c r="Z1972" s="313"/>
      <c r="AA1972" s="313" t="s">
        <v>1029</v>
      </c>
    </row>
    <row r="1973" spans="1:27" ht="15" customHeight="1">
      <c r="A1973" s="313" t="s">
        <v>290</v>
      </c>
      <c r="B1973" s="313" t="s">
        <v>319</v>
      </c>
      <c r="C1973" s="313" t="s">
        <v>7</v>
      </c>
      <c r="D1973" s="313" t="s">
        <v>449</v>
      </c>
      <c r="E1973" s="313" t="s">
        <v>13</v>
      </c>
      <c r="F1973" s="313" t="s">
        <v>11</v>
      </c>
      <c r="G1973" s="313" t="s">
        <v>181</v>
      </c>
      <c r="H1973" s="313" t="s">
        <v>721</v>
      </c>
      <c r="I1973" s="313" t="s">
        <v>288</v>
      </c>
      <c r="J1973" s="313" t="s">
        <v>709</v>
      </c>
      <c r="K1973" s="313" t="s">
        <v>702</v>
      </c>
      <c r="L1973" s="313" t="s">
        <v>722</v>
      </c>
      <c r="M1973" s="313" t="s">
        <v>47</v>
      </c>
      <c r="N1973" s="313"/>
      <c r="O1973" s="313" t="s">
        <v>348</v>
      </c>
      <c r="P1973" s="313" t="s">
        <v>699</v>
      </c>
      <c r="Q1973" s="313" t="s">
        <v>343</v>
      </c>
      <c r="R1973" s="313">
        <v>6.44</v>
      </c>
      <c r="S1973" s="313"/>
      <c r="T1973" s="313"/>
      <c r="U1973" s="313"/>
      <c r="V1973" s="313"/>
      <c r="W1973" s="313"/>
      <c r="X1973" s="313">
        <v>0</v>
      </c>
      <c r="Y1973" s="313">
        <v>500000000</v>
      </c>
      <c r="Z1973" s="313"/>
      <c r="AA1973" s="313" t="s">
        <v>1029</v>
      </c>
    </row>
    <row r="1974" spans="1:27" ht="15" customHeight="1">
      <c r="A1974" s="313" t="s">
        <v>290</v>
      </c>
      <c r="B1974" s="313" t="s">
        <v>323</v>
      </c>
      <c r="C1974" s="313" t="s">
        <v>7</v>
      </c>
      <c r="D1974" s="313" t="s">
        <v>449</v>
      </c>
      <c r="E1974" s="313" t="s">
        <v>13</v>
      </c>
      <c r="F1974" s="313" t="s">
        <v>11</v>
      </c>
      <c r="G1974" s="313"/>
      <c r="H1974" s="313"/>
      <c r="I1974" s="313"/>
      <c r="J1974" s="313"/>
      <c r="K1974" s="313"/>
      <c r="L1974" s="313"/>
      <c r="M1974" s="313"/>
      <c r="N1974" s="313"/>
      <c r="O1974" s="313"/>
      <c r="P1974" s="313"/>
      <c r="Q1974" s="313"/>
      <c r="R1974" s="313">
        <v>8.58</v>
      </c>
      <c r="S1974" s="313">
        <v>0</v>
      </c>
      <c r="T1974" s="313">
        <v>25.7</v>
      </c>
      <c r="U1974" s="313"/>
      <c r="V1974" s="313"/>
      <c r="W1974" s="313"/>
      <c r="X1974" s="313">
        <v>0</v>
      </c>
      <c r="Y1974" s="313">
        <v>500000000</v>
      </c>
      <c r="Z1974" s="313"/>
      <c r="AA1974" s="313" t="s">
        <v>1030</v>
      </c>
    </row>
    <row r="1975" spans="1:27" ht="15" customHeight="1">
      <c r="A1975" s="313" t="s">
        <v>290</v>
      </c>
      <c r="B1975" s="313" t="s">
        <v>324</v>
      </c>
      <c r="C1975" s="313" t="s">
        <v>7</v>
      </c>
      <c r="D1975" s="313" t="s">
        <v>449</v>
      </c>
      <c r="E1975" s="313" t="s">
        <v>13</v>
      </c>
      <c r="F1975" s="313" t="s">
        <v>11</v>
      </c>
      <c r="G1975" s="313"/>
      <c r="H1975" s="313"/>
      <c r="I1975" s="313"/>
      <c r="J1975" s="313"/>
      <c r="K1975" s="313"/>
      <c r="L1975" s="313"/>
      <c r="M1975" s="313"/>
      <c r="N1975" s="313"/>
      <c r="O1975" s="313"/>
      <c r="P1975" s="313"/>
      <c r="Q1975" s="313"/>
      <c r="R1975" s="313">
        <v>8.58</v>
      </c>
      <c r="S1975" s="313">
        <v>0</v>
      </c>
      <c r="T1975" s="313">
        <v>25.7</v>
      </c>
      <c r="U1975" s="313"/>
      <c r="V1975" s="313"/>
      <c r="W1975" s="313"/>
      <c r="X1975" s="313">
        <v>0</v>
      </c>
      <c r="Y1975" s="313">
        <v>500000000</v>
      </c>
      <c r="Z1975" s="313"/>
      <c r="AA1975" s="313" t="s">
        <v>1030</v>
      </c>
    </row>
    <row r="1976" spans="1:27" ht="15" customHeight="1">
      <c r="A1976" s="313" t="s">
        <v>290</v>
      </c>
      <c r="B1976" s="313" t="s">
        <v>325</v>
      </c>
      <c r="C1976" s="313" t="s">
        <v>7</v>
      </c>
      <c r="D1976" s="313" t="s">
        <v>449</v>
      </c>
      <c r="E1976" s="313" t="s">
        <v>13</v>
      </c>
      <c r="F1976" s="313" t="s">
        <v>11</v>
      </c>
      <c r="G1976" s="313"/>
      <c r="H1976" s="313"/>
      <c r="I1976" s="313"/>
      <c r="J1976" s="313"/>
      <c r="K1976" s="313"/>
      <c r="L1976" s="313"/>
      <c r="M1976" s="313"/>
      <c r="N1976" s="313"/>
      <c r="O1976" s="313"/>
      <c r="P1976" s="313"/>
      <c r="Q1976" s="313"/>
      <c r="R1976" s="313">
        <v>8.58</v>
      </c>
      <c r="S1976" s="313">
        <v>0</v>
      </c>
      <c r="T1976" s="313">
        <v>25.7</v>
      </c>
      <c r="U1976" s="313"/>
      <c r="V1976" s="313"/>
      <c r="W1976" s="313"/>
      <c r="X1976" s="313">
        <v>0</v>
      </c>
      <c r="Y1976" s="313">
        <v>500000000</v>
      </c>
      <c r="Z1976" s="313"/>
      <c r="AA1976" s="313" t="s">
        <v>1030</v>
      </c>
    </row>
    <row r="1977" spans="1:27" ht="15" customHeight="1">
      <c r="A1977" s="313" t="s">
        <v>291</v>
      </c>
      <c r="B1977" s="313" t="s">
        <v>320</v>
      </c>
      <c r="C1977" s="313" t="s">
        <v>7</v>
      </c>
      <c r="D1977" s="313" t="s">
        <v>449</v>
      </c>
      <c r="E1977" s="313" t="s">
        <v>13</v>
      </c>
      <c r="F1977" s="313" t="s">
        <v>11</v>
      </c>
      <c r="G1977" s="313" t="s">
        <v>181</v>
      </c>
      <c r="H1977" s="313" t="s">
        <v>725</v>
      </c>
      <c r="I1977" s="313" t="s">
        <v>288</v>
      </c>
      <c r="J1977" s="313" t="s">
        <v>709</v>
      </c>
      <c r="K1977" s="313" t="s">
        <v>702</v>
      </c>
      <c r="L1977" s="313" t="s">
        <v>726</v>
      </c>
      <c r="M1977" s="313" t="s">
        <v>47</v>
      </c>
      <c r="N1977" s="313"/>
      <c r="O1977" s="313" t="s">
        <v>348</v>
      </c>
      <c r="P1977" s="313" t="s">
        <v>699</v>
      </c>
      <c r="Q1977" s="313" t="s">
        <v>343</v>
      </c>
      <c r="R1977" s="313">
        <v>96.5</v>
      </c>
      <c r="S1977" s="313"/>
      <c r="T1977" s="313"/>
      <c r="U1977" s="313"/>
      <c r="V1977" s="313"/>
      <c r="W1977" s="313"/>
      <c r="X1977" s="313">
        <v>0</v>
      </c>
      <c r="Y1977" s="313">
        <v>500000000</v>
      </c>
      <c r="Z1977" s="313"/>
      <c r="AA1977" s="313" t="s">
        <v>1029</v>
      </c>
    </row>
    <row r="1978" spans="1:27" ht="15" customHeight="1">
      <c r="A1978" s="313" t="s">
        <v>291</v>
      </c>
      <c r="B1978" s="313" t="s">
        <v>312</v>
      </c>
      <c r="C1978" s="313" t="s">
        <v>7</v>
      </c>
      <c r="D1978" s="313" t="s">
        <v>449</v>
      </c>
      <c r="E1978" s="313" t="s">
        <v>13</v>
      </c>
      <c r="F1978" s="313" t="s">
        <v>11</v>
      </c>
      <c r="G1978" s="313"/>
      <c r="H1978" s="313"/>
      <c r="I1978" s="313"/>
      <c r="J1978" s="313"/>
      <c r="K1978" s="313"/>
      <c r="L1978" s="313"/>
      <c r="M1978" s="313"/>
      <c r="N1978" s="313"/>
      <c r="O1978" s="313"/>
      <c r="P1978" s="313"/>
      <c r="Q1978" s="313"/>
      <c r="R1978" s="313">
        <v>96.5</v>
      </c>
      <c r="S1978" s="313"/>
      <c r="T1978" s="313"/>
      <c r="U1978" s="313"/>
      <c r="V1978" s="313"/>
      <c r="W1978" s="313"/>
      <c r="X1978" s="313">
        <v>0</v>
      </c>
      <c r="Y1978" s="313">
        <v>500000000</v>
      </c>
      <c r="Z1978" s="313"/>
      <c r="AA1978" s="313" t="s">
        <v>1029</v>
      </c>
    </row>
    <row r="1979" spans="1:27" ht="15" customHeight="1">
      <c r="A1979" s="313" t="s">
        <v>292</v>
      </c>
      <c r="B1979" s="313" t="s">
        <v>320</v>
      </c>
      <c r="C1979" s="313" t="s">
        <v>7</v>
      </c>
      <c r="D1979" s="313" t="s">
        <v>449</v>
      </c>
      <c r="E1979" s="313" t="s">
        <v>13</v>
      </c>
      <c r="F1979" s="313" t="s">
        <v>11</v>
      </c>
      <c r="G1979" s="313" t="s">
        <v>181</v>
      </c>
      <c r="H1979" s="313" t="s">
        <v>727</v>
      </c>
      <c r="I1979" s="313" t="s">
        <v>288</v>
      </c>
      <c r="J1979" s="313" t="s">
        <v>709</v>
      </c>
      <c r="K1979" s="313" t="s">
        <v>702</v>
      </c>
      <c r="L1979" s="313" t="s">
        <v>728</v>
      </c>
      <c r="M1979" s="313" t="s">
        <v>47</v>
      </c>
      <c r="N1979" s="313"/>
      <c r="O1979" s="313" t="s">
        <v>348</v>
      </c>
      <c r="P1979" s="313" t="s">
        <v>699</v>
      </c>
      <c r="Q1979" s="313" t="s">
        <v>343</v>
      </c>
      <c r="R1979" s="313">
        <v>80.5</v>
      </c>
      <c r="S1979" s="313"/>
      <c r="T1979" s="313"/>
      <c r="U1979" s="313"/>
      <c r="V1979" s="313"/>
      <c r="W1979" s="313"/>
      <c r="X1979" s="313">
        <v>0</v>
      </c>
      <c r="Y1979" s="313">
        <v>500000000</v>
      </c>
      <c r="Z1979" s="313"/>
      <c r="AA1979" s="313" t="s">
        <v>1029</v>
      </c>
    </row>
    <row r="1980" spans="1:27" ht="15" customHeight="1">
      <c r="A1980" s="313" t="s">
        <v>292</v>
      </c>
      <c r="B1980" s="313" t="s">
        <v>312</v>
      </c>
      <c r="C1980" s="313" t="s">
        <v>7</v>
      </c>
      <c r="D1980" s="313" t="s">
        <v>449</v>
      </c>
      <c r="E1980" s="313" t="s">
        <v>13</v>
      </c>
      <c r="F1980" s="313" t="s">
        <v>11</v>
      </c>
      <c r="G1980" s="313"/>
      <c r="H1980" s="313"/>
      <c r="I1980" s="313"/>
      <c r="J1980" s="313"/>
      <c r="K1980" s="313"/>
      <c r="L1980" s="313"/>
      <c r="M1980" s="313"/>
      <c r="N1980" s="313"/>
      <c r="O1980" s="313"/>
      <c r="P1980" s="313"/>
      <c r="Q1980" s="313"/>
      <c r="R1980" s="313">
        <v>80.5</v>
      </c>
      <c r="S1980" s="313"/>
      <c r="T1980" s="313"/>
      <c r="U1980" s="313"/>
      <c r="V1980" s="313"/>
      <c r="W1980" s="313"/>
      <c r="X1980" s="313">
        <v>0</v>
      </c>
      <c r="Y1980" s="313">
        <v>500000000</v>
      </c>
      <c r="Z1980" s="313"/>
      <c r="AA1980" s="313" t="s">
        <v>1029</v>
      </c>
    </row>
    <row r="1981" spans="1:27" ht="15" customHeight="1">
      <c r="A1981" s="313" t="s">
        <v>293</v>
      </c>
      <c r="B1981" s="313" t="s">
        <v>328</v>
      </c>
      <c r="C1981" s="313" t="s">
        <v>7</v>
      </c>
      <c r="D1981" s="313" t="s">
        <v>449</v>
      </c>
      <c r="E1981" s="313" t="s">
        <v>13</v>
      </c>
      <c r="F1981" s="313" t="s">
        <v>11</v>
      </c>
      <c r="G1981" s="313"/>
      <c r="H1981" s="313"/>
      <c r="I1981" s="313"/>
      <c r="J1981" s="313"/>
      <c r="K1981" s="313"/>
      <c r="L1981" s="313"/>
      <c r="M1981" s="313"/>
      <c r="N1981" s="313"/>
      <c r="O1981" s="313"/>
      <c r="P1981" s="313"/>
      <c r="Q1981" s="313"/>
      <c r="R1981" s="313">
        <v>97.7</v>
      </c>
      <c r="S1981" s="313"/>
      <c r="T1981" s="313"/>
      <c r="U1981" s="313"/>
      <c r="V1981" s="313"/>
      <c r="W1981" s="313"/>
      <c r="X1981" s="313">
        <v>0</v>
      </c>
      <c r="Y1981" s="313">
        <v>500000000</v>
      </c>
      <c r="Z1981" s="313"/>
      <c r="AA1981" s="313" t="s">
        <v>1029</v>
      </c>
    </row>
    <row r="1982" spans="1:27" ht="15" customHeight="1">
      <c r="A1982" s="313" t="s">
        <v>293</v>
      </c>
      <c r="B1982" s="313" t="s">
        <v>326</v>
      </c>
      <c r="C1982" s="313" t="s">
        <v>7</v>
      </c>
      <c r="D1982" s="313" t="s">
        <v>449</v>
      </c>
      <c r="E1982" s="313" t="s">
        <v>13</v>
      </c>
      <c r="F1982" s="313" t="s">
        <v>11</v>
      </c>
      <c r="G1982" s="313"/>
      <c r="H1982" s="313"/>
      <c r="I1982" s="313"/>
      <c r="J1982" s="313"/>
      <c r="K1982" s="313"/>
      <c r="L1982" s="313"/>
      <c r="M1982" s="313"/>
      <c r="N1982" s="313"/>
      <c r="O1982" s="313"/>
      <c r="P1982" s="313"/>
      <c r="Q1982" s="313"/>
      <c r="R1982" s="313">
        <v>97.7</v>
      </c>
      <c r="S1982" s="313"/>
      <c r="T1982" s="313"/>
      <c r="U1982" s="313"/>
      <c r="V1982" s="313"/>
      <c r="W1982" s="313"/>
      <c r="X1982" s="313">
        <v>0</v>
      </c>
      <c r="Y1982" s="313">
        <v>500000000</v>
      </c>
      <c r="Z1982" s="313"/>
      <c r="AA1982" s="313" t="s">
        <v>1029</v>
      </c>
    </row>
    <row r="1983" spans="1:27" ht="15" customHeight="1">
      <c r="A1983" s="313" t="s">
        <v>293</v>
      </c>
      <c r="B1983" s="313" t="s">
        <v>312</v>
      </c>
      <c r="C1983" s="313" t="s">
        <v>7</v>
      </c>
      <c r="D1983" s="313" t="s">
        <v>449</v>
      </c>
      <c r="E1983" s="313" t="s">
        <v>13</v>
      </c>
      <c r="F1983" s="313" t="s">
        <v>11</v>
      </c>
      <c r="G1983" s="313"/>
      <c r="H1983" s="313"/>
      <c r="I1983" s="313"/>
      <c r="J1983" s="313"/>
      <c r="K1983" s="313"/>
      <c r="L1983" s="313"/>
      <c r="M1983" s="313"/>
      <c r="N1983" s="313"/>
      <c r="O1983" s="313"/>
      <c r="P1983" s="313"/>
      <c r="Q1983" s="313"/>
      <c r="R1983" s="313">
        <v>97.7</v>
      </c>
      <c r="S1983" s="313"/>
      <c r="T1983" s="313"/>
      <c r="U1983" s="313"/>
      <c r="V1983" s="313"/>
      <c r="W1983" s="313"/>
      <c r="X1983" s="313">
        <v>0</v>
      </c>
      <c r="Y1983" s="313">
        <v>500000000</v>
      </c>
      <c r="Z1983" s="313"/>
      <c r="AA1983" s="313" t="s">
        <v>1029</v>
      </c>
    </row>
    <row r="1984" spans="1:27" ht="15" customHeight="1">
      <c r="A1984" s="313" t="s">
        <v>297</v>
      </c>
      <c r="B1984" s="313" t="s">
        <v>328</v>
      </c>
      <c r="C1984" s="313" t="s">
        <v>7</v>
      </c>
      <c r="D1984" s="313" t="s">
        <v>449</v>
      </c>
      <c r="E1984" s="313" t="s">
        <v>13</v>
      </c>
      <c r="F1984" s="313" t="s">
        <v>11</v>
      </c>
      <c r="G1984" s="313"/>
      <c r="H1984" s="313"/>
      <c r="I1984" s="313"/>
      <c r="J1984" s="313"/>
      <c r="K1984" s="313"/>
      <c r="L1984" s="313"/>
      <c r="M1984" s="313"/>
      <c r="N1984" s="313"/>
      <c r="O1984" s="313"/>
      <c r="P1984" s="313"/>
      <c r="Q1984" s="313"/>
      <c r="R1984" s="313">
        <v>97.7</v>
      </c>
      <c r="S1984" s="313"/>
      <c r="T1984" s="313"/>
      <c r="U1984" s="313"/>
      <c r="V1984" s="313"/>
      <c r="W1984" s="313"/>
      <c r="X1984" s="313">
        <v>0</v>
      </c>
      <c r="Y1984" s="313">
        <v>500000000</v>
      </c>
      <c r="Z1984" s="313"/>
      <c r="AA1984" s="313" t="s">
        <v>1029</v>
      </c>
    </row>
    <row r="1985" spans="1:27" ht="15" customHeight="1">
      <c r="A1985" s="313" t="s">
        <v>297</v>
      </c>
      <c r="B1985" s="313" t="s">
        <v>326</v>
      </c>
      <c r="C1985" s="313" t="s">
        <v>7</v>
      </c>
      <c r="D1985" s="313" t="s">
        <v>449</v>
      </c>
      <c r="E1985" s="313" t="s">
        <v>13</v>
      </c>
      <c r="F1985" s="313" t="s">
        <v>11</v>
      </c>
      <c r="G1985" s="313"/>
      <c r="H1985" s="313"/>
      <c r="I1985" s="313"/>
      <c r="J1985" s="313"/>
      <c r="K1985" s="313"/>
      <c r="L1985" s="313"/>
      <c r="M1985" s="313"/>
      <c r="N1985" s="313"/>
      <c r="O1985" s="313"/>
      <c r="P1985" s="313"/>
      <c r="Q1985" s="313"/>
      <c r="R1985" s="313">
        <v>97.7</v>
      </c>
      <c r="S1985" s="313"/>
      <c r="T1985" s="313"/>
      <c r="U1985" s="313"/>
      <c r="V1985" s="313"/>
      <c r="W1985" s="313"/>
      <c r="X1985" s="313">
        <v>0</v>
      </c>
      <c r="Y1985" s="313">
        <v>500000000</v>
      </c>
      <c r="Z1985" s="313"/>
      <c r="AA1985" s="313" t="s">
        <v>1029</v>
      </c>
    </row>
    <row r="1986" spans="1:27" ht="15" customHeight="1">
      <c r="A1986" s="313" t="s">
        <v>297</v>
      </c>
      <c r="B1986" s="313" t="s">
        <v>312</v>
      </c>
      <c r="C1986" s="313" t="s">
        <v>7</v>
      </c>
      <c r="D1986" s="313" t="s">
        <v>449</v>
      </c>
      <c r="E1986" s="313" t="s">
        <v>13</v>
      </c>
      <c r="F1986" s="313" t="s">
        <v>11</v>
      </c>
      <c r="G1986" s="313"/>
      <c r="H1986" s="313"/>
      <c r="I1986" s="313"/>
      <c r="J1986" s="313"/>
      <c r="K1986" s="313"/>
      <c r="L1986" s="313"/>
      <c r="M1986" s="313"/>
      <c r="N1986" s="313"/>
      <c r="O1986" s="313"/>
      <c r="P1986" s="313"/>
      <c r="Q1986" s="313"/>
      <c r="R1986" s="313">
        <v>97.7</v>
      </c>
      <c r="S1986" s="313"/>
      <c r="T1986" s="313"/>
      <c r="U1986" s="313"/>
      <c r="V1986" s="313"/>
      <c r="W1986" s="313"/>
      <c r="X1986" s="313">
        <v>0</v>
      </c>
      <c r="Y1986" s="313">
        <v>500000000</v>
      </c>
      <c r="Z1986" s="313"/>
      <c r="AA1986" s="313" t="s">
        <v>1029</v>
      </c>
    </row>
    <row r="1987" spans="1:27" ht="15" customHeight="1">
      <c r="A1987" s="313" t="s">
        <v>298</v>
      </c>
      <c r="B1987" s="313" t="s">
        <v>328</v>
      </c>
      <c r="C1987" s="313" t="s">
        <v>7</v>
      </c>
      <c r="D1987" s="313" t="s">
        <v>449</v>
      </c>
      <c r="E1987" s="313" t="s">
        <v>13</v>
      </c>
      <c r="F1987" s="313" t="s">
        <v>11</v>
      </c>
      <c r="G1987" s="313"/>
      <c r="H1987" s="313"/>
      <c r="I1987" s="313"/>
      <c r="J1987" s="313"/>
      <c r="K1987" s="313"/>
      <c r="L1987" s="313"/>
      <c r="M1987" s="313"/>
      <c r="N1987" s="313"/>
      <c r="O1987" s="313" t="s">
        <v>357</v>
      </c>
      <c r="P1987" s="313" t="s">
        <v>693</v>
      </c>
      <c r="Q1987" s="313" t="s">
        <v>694</v>
      </c>
      <c r="R1987" s="313">
        <v>97.7</v>
      </c>
      <c r="S1987" s="313"/>
      <c r="T1987" s="313"/>
      <c r="U1987" s="313"/>
      <c r="V1987" s="313"/>
      <c r="W1987" s="313"/>
      <c r="X1987" s="313">
        <v>0</v>
      </c>
      <c r="Y1987" s="313">
        <v>500000000</v>
      </c>
      <c r="Z1987" s="313"/>
      <c r="AA1987" s="313" t="s">
        <v>1029</v>
      </c>
    </row>
    <row r="1988" spans="1:27" ht="15" customHeight="1">
      <c r="A1988" s="313" t="s">
        <v>298</v>
      </c>
      <c r="B1988" s="313" t="s">
        <v>326</v>
      </c>
      <c r="C1988" s="313" t="s">
        <v>7</v>
      </c>
      <c r="D1988" s="313" t="s">
        <v>449</v>
      </c>
      <c r="E1988" s="313" t="s">
        <v>13</v>
      </c>
      <c r="F1988" s="313" t="s">
        <v>11</v>
      </c>
      <c r="G1988" s="313"/>
      <c r="H1988" s="313"/>
      <c r="I1988" s="313"/>
      <c r="J1988" s="313"/>
      <c r="K1988" s="313"/>
      <c r="L1988" s="313"/>
      <c r="M1988" s="313"/>
      <c r="N1988" s="313"/>
      <c r="O1988" s="313"/>
      <c r="P1988" s="313"/>
      <c r="Q1988" s="313"/>
      <c r="R1988" s="313">
        <v>97.7</v>
      </c>
      <c r="S1988" s="313"/>
      <c r="T1988" s="313"/>
      <c r="U1988" s="313"/>
      <c r="V1988" s="313"/>
      <c r="W1988" s="313"/>
      <c r="X1988" s="313">
        <v>0</v>
      </c>
      <c r="Y1988" s="313">
        <v>500000000</v>
      </c>
      <c r="Z1988" s="313"/>
      <c r="AA1988" s="313" t="s">
        <v>1029</v>
      </c>
    </row>
    <row r="1989" spans="1:27" ht="15" customHeight="1">
      <c r="A1989" s="313" t="s">
        <v>298</v>
      </c>
      <c r="B1989" s="313" t="s">
        <v>312</v>
      </c>
      <c r="C1989" s="313" t="s">
        <v>7</v>
      </c>
      <c r="D1989" s="313" t="s">
        <v>449</v>
      </c>
      <c r="E1989" s="313" t="s">
        <v>13</v>
      </c>
      <c r="F1989" s="313" t="s">
        <v>11</v>
      </c>
      <c r="G1989" s="313"/>
      <c r="H1989" s="313"/>
      <c r="I1989" s="313"/>
      <c r="J1989" s="313"/>
      <c r="K1989" s="313"/>
      <c r="L1989" s="313"/>
      <c r="M1989" s="313"/>
      <c r="N1989" s="313"/>
      <c r="O1989" s="313"/>
      <c r="P1989" s="313"/>
      <c r="Q1989" s="313"/>
      <c r="R1989" s="313">
        <v>97.7</v>
      </c>
      <c r="S1989" s="313"/>
      <c r="T1989" s="313"/>
      <c r="U1989" s="313"/>
      <c r="V1989" s="313"/>
      <c r="W1989" s="313"/>
      <c r="X1989" s="313">
        <v>0</v>
      </c>
      <c r="Y1989" s="313">
        <v>500000000</v>
      </c>
      <c r="Z1989" s="313"/>
      <c r="AA1989" s="313" t="s">
        <v>1029</v>
      </c>
    </row>
    <row r="1990" spans="1:27" ht="15" customHeight="1">
      <c r="A1990" s="313" t="s">
        <v>301</v>
      </c>
      <c r="B1990" s="313" t="s">
        <v>234</v>
      </c>
      <c r="C1990" s="313" t="s">
        <v>7</v>
      </c>
      <c r="D1990" s="313" t="s">
        <v>449</v>
      </c>
      <c r="E1990" s="313" t="s">
        <v>13</v>
      </c>
      <c r="F1990" s="313" t="s">
        <v>11</v>
      </c>
      <c r="G1990" s="313"/>
      <c r="H1990" s="313"/>
      <c r="I1990" s="313"/>
      <c r="J1990" s="313"/>
      <c r="K1990" s="313"/>
      <c r="L1990" s="313"/>
      <c r="M1990" s="313"/>
      <c r="N1990" s="313"/>
      <c r="O1990" s="313"/>
      <c r="P1990" s="313"/>
      <c r="Q1990" s="313"/>
      <c r="R1990" s="313">
        <v>726</v>
      </c>
      <c r="S1990" s="313"/>
      <c r="T1990" s="313"/>
      <c r="U1990" s="313"/>
      <c r="V1990" s="313"/>
      <c r="W1990" s="313"/>
      <c r="X1990" s="313">
        <v>0</v>
      </c>
      <c r="Y1990" s="313">
        <v>500000000</v>
      </c>
      <c r="Z1990" s="313"/>
      <c r="AA1990" s="313" t="s">
        <v>1029</v>
      </c>
    </row>
    <row r="1991" spans="1:27" ht="15" customHeight="1">
      <c r="A1991" s="313" t="s">
        <v>301</v>
      </c>
      <c r="B1991" s="313" t="s">
        <v>233</v>
      </c>
      <c r="C1991" s="313" t="s">
        <v>7</v>
      </c>
      <c r="D1991" s="313" t="s">
        <v>449</v>
      </c>
      <c r="E1991" s="313" t="s">
        <v>13</v>
      </c>
      <c r="F1991" s="313" t="s">
        <v>11</v>
      </c>
      <c r="G1991" s="313"/>
      <c r="H1991" s="313"/>
      <c r="I1991" s="313"/>
      <c r="J1991" s="313"/>
      <c r="K1991" s="313"/>
      <c r="L1991" s="313"/>
      <c r="M1991" s="313"/>
      <c r="N1991" s="313"/>
      <c r="O1991" s="313"/>
      <c r="P1991" s="313"/>
      <c r="Q1991" s="313"/>
      <c r="R1991" s="313">
        <v>7970</v>
      </c>
      <c r="S1991" s="313"/>
      <c r="T1991" s="313"/>
      <c r="U1991" s="313"/>
      <c r="V1991" s="313"/>
      <c r="W1991" s="313"/>
      <c r="X1991" s="313">
        <v>0</v>
      </c>
      <c r="Y1991" s="313">
        <v>500000000</v>
      </c>
      <c r="Z1991" s="313"/>
      <c r="AA1991" s="313" t="s">
        <v>1029</v>
      </c>
    </row>
    <row r="1992" spans="1:27" ht="15" customHeight="1">
      <c r="A1992" s="313" t="s">
        <v>301</v>
      </c>
      <c r="B1992" s="313" t="s">
        <v>223</v>
      </c>
      <c r="C1992" s="313" t="s">
        <v>7</v>
      </c>
      <c r="D1992" s="313" t="s">
        <v>449</v>
      </c>
      <c r="E1992" s="313" t="s">
        <v>13</v>
      </c>
      <c r="F1992" s="313" t="s">
        <v>11</v>
      </c>
      <c r="G1992" s="313"/>
      <c r="H1992" s="313"/>
      <c r="I1992" s="313"/>
      <c r="J1992" s="313"/>
      <c r="K1992" s="313"/>
      <c r="L1992" s="313"/>
      <c r="M1992" s="313"/>
      <c r="N1992" s="313"/>
      <c r="O1992" s="313"/>
      <c r="P1992" s="313"/>
      <c r="Q1992" s="313"/>
      <c r="R1992" s="313">
        <v>8610</v>
      </c>
      <c r="S1992" s="313"/>
      <c r="T1992" s="313"/>
      <c r="U1992" s="313"/>
      <c r="V1992" s="313"/>
      <c r="W1992" s="313"/>
      <c r="X1992" s="313">
        <v>0</v>
      </c>
      <c r="Y1992" s="313">
        <v>500000000</v>
      </c>
      <c r="Z1992" s="313"/>
      <c r="AA1992" s="313" t="s">
        <v>1029</v>
      </c>
    </row>
    <row r="1993" spans="1:27" ht="15" customHeight="1">
      <c r="A1993" s="313" t="s">
        <v>301</v>
      </c>
      <c r="B1993" s="313" t="s">
        <v>236</v>
      </c>
      <c r="C1993" s="313" t="s">
        <v>7</v>
      </c>
      <c r="D1993" s="313" t="s">
        <v>449</v>
      </c>
      <c r="E1993" s="313" t="s">
        <v>13</v>
      </c>
      <c r="F1993" s="313" t="s">
        <v>11</v>
      </c>
      <c r="G1993" s="313"/>
      <c r="H1993" s="313"/>
      <c r="I1993" s="313"/>
      <c r="J1993" s="313"/>
      <c r="K1993" s="313"/>
      <c r="L1993" s="313"/>
      <c r="M1993" s="313"/>
      <c r="N1993" s="313"/>
      <c r="O1993" s="313"/>
      <c r="P1993" s="313"/>
      <c r="Q1993" s="313"/>
      <c r="R1993" s="313">
        <v>726</v>
      </c>
      <c r="S1993" s="313"/>
      <c r="T1993" s="313"/>
      <c r="U1993" s="313"/>
      <c r="V1993" s="313"/>
      <c r="W1993" s="313"/>
      <c r="X1993" s="313">
        <v>0</v>
      </c>
      <c r="Y1993" s="313">
        <v>500000000</v>
      </c>
      <c r="Z1993" s="313"/>
      <c r="AA1993" s="313" t="s">
        <v>1029</v>
      </c>
    </row>
    <row r="1994" spans="1:27" ht="15" customHeight="1">
      <c r="A1994" s="313" t="s">
        <v>301</v>
      </c>
      <c r="B1994" s="313" t="s">
        <v>239</v>
      </c>
      <c r="C1994" s="313" t="s">
        <v>7</v>
      </c>
      <c r="D1994" s="313" t="s">
        <v>449</v>
      </c>
      <c r="E1994" s="313" t="s">
        <v>13</v>
      </c>
      <c r="F1994" s="313" t="s">
        <v>11</v>
      </c>
      <c r="G1994" s="313"/>
      <c r="H1994" s="313"/>
      <c r="I1994" s="313"/>
      <c r="J1994" s="313"/>
      <c r="K1994" s="313"/>
      <c r="L1994" s="313"/>
      <c r="M1994" s="313"/>
      <c r="N1994" s="313"/>
      <c r="O1994" s="313"/>
      <c r="P1994" s="313"/>
      <c r="Q1994" s="313"/>
      <c r="R1994" s="313">
        <v>420</v>
      </c>
      <c r="S1994" s="313"/>
      <c r="T1994" s="313"/>
      <c r="U1994" s="313"/>
      <c r="V1994" s="313"/>
      <c r="W1994" s="313"/>
      <c r="X1994" s="313">
        <v>0</v>
      </c>
      <c r="Y1994" s="313">
        <v>500000000</v>
      </c>
      <c r="Z1994" s="313"/>
      <c r="AA1994" s="313" t="s">
        <v>1029</v>
      </c>
    </row>
    <row r="1995" spans="1:27" ht="15" customHeight="1">
      <c r="A1995" s="313" t="s">
        <v>301</v>
      </c>
      <c r="B1995" s="313" t="s">
        <v>242</v>
      </c>
      <c r="C1995" s="313" t="s">
        <v>7</v>
      </c>
      <c r="D1995" s="313" t="s">
        <v>449</v>
      </c>
      <c r="E1995" s="313" t="s">
        <v>13</v>
      </c>
      <c r="F1995" s="313" t="s">
        <v>11</v>
      </c>
      <c r="G1995" s="313"/>
      <c r="H1995" s="313"/>
      <c r="I1995" s="313"/>
      <c r="J1995" s="313"/>
      <c r="K1995" s="313"/>
      <c r="L1995" s="313"/>
      <c r="M1995" s="313"/>
      <c r="N1995" s="313"/>
      <c r="O1995" s="313"/>
      <c r="P1995" s="313"/>
      <c r="Q1995" s="313"/>
      <c r="R1995" s="313">
        <v>6720</v>
      </c>
      <c r="S1995" s="313"/>
      <c r="T1995" s="313"/>
      <c r="U1995" s="313"/>
      <c r="V1995" s="313"/>
      <c r="W1995" s="313"/>
      <c r="X1995" s="313">
        <v>0</v>
      </c>
      <c r="Y1995" s="313">
        <v>500000000</v>
      </c>
      <c r="Z1995" s="313"/>
      <c r="AA1995" s="313" t="s">
        <v>1029</v>
      </c>
    </row>
    <row r="1996" spans="1:27" ht="15" customHeight="1">
      <c r="A1996" s="313" t="s">
        <v>301</v>
      </c>
      <c r="B1996" s="313" t="s">
        <v>238</v>
      </c>
      <c r="C1996" s="313" t="s">
        <v>7</v>
      </c>
      <c r="D1996" s="313" t="s">
        <v>449</v>
      </c>
      <c r="E1996" s="313" t="s">
        <v>13</v>
      </c>
      <c r="F1996" s="313" t="s">
        <v>11</v>
      </c>
      <c r="G1996" s="313"/>
      <c r="H1996" s="313"/>
      <c r="I1996" s="313"/>
      <c r="J1996" s="313"/>
      <c r="K1996" s="313"/>
      <c r="L1996" s="313"/>
      <c r="M1996" s="313"/>
      <c r="N1996" s="313"/>
      <c r="O1996" s="313"/>
      <c r="P1996" s="313"/>
      <c r="Q1996" s="313"/>
      <c r="R1996" s="313">
        <v>7250</v>
      </c>
      <c r="S1996" s="313"/>
      <c r="T1996" s="313"/>
      <c r="U1996" s="313"/>
      <c r="V1996" s="313"/>
      <c r="W1996" s="313"/>
      <c r="X1996" s="313">
        <v>0</v>
      </c>
      <c r="Y1996" s="313">
        <v>500000000</v>
      </c>
      <c r="Z1996" s="313"/>
      <c r="AA1996" s="313" t="s">
        <v>1029</v>
      </c>
    </row>
    <row r="1997" spans="1:27" ht="15" customHeight="1">
      <c r="A1997" s="313" t="s">
        <v>301</v>
      </c>
      <c r="B1997" s="313" t="s">
        <v>240</v>
      </c>
      <c r="C1997" s="313" t="s">
        <v>7</v>
      </c>
      <c r="D1997" s="313" t="s">
        <v>449</v>
      </c>
      <c r="E1997" s="313" t="s">
        <v>13</v>
      </c>
      <c r="F1997" s="313" t="s">
        <v>11</v>
      </c>
      <c r="G1997" s="313"/>
      <c r="H1997" s="313"/>
      <c r="I1997" s="313"/>
      <c r="J1997" s="313"/>
      <c r="K1997" s="313"/>
      <c r="L1997" s="313"/>
      <c r="M1997" s="313"/>
      <c r="N1997" s="313"/>
      <c r="O1997" s="313"/>
      <c r="P1997" s="313"/>
      <c r="Q1997" s="313"/>
      <c r="R1997" s="313">
        <v>420</v>
      </c>
      <c r="S1997" s="313"/>
      <c r="T1997" s="313"/>
      <c r="U1997" s="313"/>
      <c r="V1997" s="313"/>
      <c r="W1997" s="313"/>
      <c r="X1997" s="313">
        <v>0</v>
      </c>
      <c r="Y1997" s="313">
        <v>500000000</v>
      </c>
      <c r="Z1997" s="313"/>
      <c r="AA1997" s="313" t="s">
        <v>1029</v>
      </c>
    </row>
    <row r="1998" spans="1:27" ht="15" customHeight="1">
      <c r="A1998" s="313" t="s">
        <v>301</v>
      </c>
      <c r="B1998" s="313" t="s">
        <v>243</v>
      </c>
      <c r="C1998" s="313" t="s">
        <v>7</v>
      </c>
      <c r="D1998" s="313" t="s">
        <v>449</v>
      </c>
      <c r="E1998" s="313" t="s">
        <v>13</v>
      </c>
      <c r="F1998" s="313" t="s">
        <v>11</v>
      </c>
      <c r="G1998" s="313"/>
      <c r="H1998" s="313"/>
      <c r="I1998" s="313"/>
      <c r="J1998" s="313"/>
      <c r="K1998" s="313"/>
      <c r="L1998" s="313"/>
      <c r="M1998" s="313"/>
      <c r="N1998" s="313"/>
      <c r="O1998" s="313"/>
      <c r="P1998" s="313"/>
      <c r="Q1998" s="313"/>
      <c r="R1998" s="313">
        <v>6720</v>
      </c>
      <c r="S1998" s="313"/>
      <c r="T1998" s="313"/>
      <c r="U1998" s="313"/>
      <c r="V1998" s="313"/>
      <c r="W1998" s="313"/>
      <c r="X1998" s="313">
        <v>0</v>
      </c>
      <c r="Y1998" s="313">
        <v>500000000</v>
      </c>
      <c r="Z1998" s="313"/>
      <c r="AA1998" s="313" t="s">
        <v>1029</v>
      </c>
    </row>
    <row r="1999" spans="1:27" ht="15" customHeight="1">
      <c r="A1999" s="313" t="s">
        <v>301</v>
      </c>
      <c r="B1999" s="313" t="s">
        <v>226</v>
      </c>
      <c r="C1999" s="313" t="s">
        <v>7</v>
      </c>
      <c r="D1999" s="313" t="s">
        <v>449</v>
      </c>
      <c r="E1999" s="313" t="s">
        <v>13</v>
      </c>
      <c r="F1999" s="313" t="s">
        <v>11</v>
      </c>
      <c r="G1999" s="313"/>
      <c r="H1999" s="313"/>
      <c r="I1999" s="313"/>
      <c r="J1999" s="313"/>
      <c r="K1999" s="313"/>
      <c r="L1999" s="313"/>
      <c r="M1999" s="313"/>
      <c r="N1999" s="313"/>
      <c r="O1999" s="313"/>
      <c r="P1999" s="313"/>
      <c r="Q1999" s="313"/>
      <c r="R1999" s="313">
        <v>635</v>
      </c>
      <c r="S1999" s="313"/>
      <c r="T1999" s="313"/>
      <c r="U1999" s="313"/>
      <c r="V1999" s="313"/>
      <c r="W1999" s="313"/>
      <c r="X1999" s="313">
        <v>0</v>
      </c>
      <c r="Y1999" s="313">
        <v>500000000</v>
      </c>
      <c r="Z1999" s="313"/>
      <c r="AA1999" s="313" t="s">
        <v>1029</v>
      </c>
    </row>
    <row r="2000" spans="1:27" ht="15" customHeight="1">
      <c r="A2000" s="313" t="s">
        <v>301</v>
      </c>
      <c r="B2000" s="313" t="s">
        <v>244</v>
      </c>
      <c r="C2000" s="313" t="s">
        <v>7</v>
      </c>
      <c r="D2000" s="313" t="s">
        <v>449</v>
      </c>
      <c r="E2000" s="313" t="s">
        <v>13</v>
      </c>
      <c r="F2000" s="313" t="s">
        <v>11</v>
      </c>
      <c r="G2000" s="313"/>
      <c r="H2000" s="313"/>
      <c r="I2000" s="313"/>
      <c r="J2000" s="313"/>
      <c r="K2000" s="313"/>
      <c r="L2000" s="313"/>
      <c r="M2000" s="313"/>
      <c r="N2000" s="313"/>
      <c r="O2000" s="313"/>
      <c r="P2000" s="313"/>
      <c r="Q2000" s="313"/>
      <c r="R2000" s="313">
        <v>102</v>
      </c>
      <c r="S2000" s="313"/>
      <c r="T2000" s="313"/>
      <c r="U2000" s="313"/>
      <c r="V2000" s="313"/>
      <c r="W2000" s="313"/>
      <c r="X2000" s="313">
        <v>0</v>
      </c>
      <c r="Y2000" s="313">
        <v>500000000</v>
      </c>
      <c r="Z2000" s="313"/>
      <c r="AA2000" s="313" t="s">
        <v>1029</v>
      </c>
    </row>
    <row r="2001" spans="1:27" ht="15" customHeight="1">
      <c r="A2001" s="313" t="s">
        <v>301</v>
      </c>
      <c r="B2001" s="313" t="s">
        <v>230</v>
      </c>
      <c r="C2001" s="313" t="s">
        <v>7</v>
      </c>
      <c r="D2001" s="313" t="s">
        <v>449</v>
      </c>
      <c r="E2001" s="313" t="s">
        <v>13</v>
      </c>
      <c r="F2001" s="313" t="s">
        <v>11</v>
      </c>
      <c r="G2001" s="313"/>
      <c r="H2001" s="313"/>
      <c r="I2001" s="313"/>
      <c r="J2001" s="313"/>
      <c r="K2001" s="313"/>
      <c r="L2001" s="313"/>
      <c r="M2001" s="313"/>
      <c r="N2001" s="313"/>
      <c r="O2001" s="313"/>
      <c r="P2001" s="313"/>
      <c r="Q2001" s="313"/>
      <c r="R2001" s="313">
        <v>635</v>
      </c>
      <c r="S2001" s="313"/>
      <c r="T2001" s="313"/>
      <c r="U2001" s="313"/>
      <c r="V2001" s="313"/>
      <c r="W2001" s="313"/>
      <c r="X2001" s="313">
        <v>0</v>
      </c>
      <c r="Y2001" s="313">
        <v>500000000</v>
      </c>
      <c r="Z2001" s="313"/>
      <c r="AA2001" s="313" t="s">
        <v>1029</v>
      </c>
    </row>
    <row r="2002" spans="1:27" ht="15" customHeight="1">
      <c r="A2002" s="313" t="s">
        <v>301</v>
      </c>
      <c r="B2002" s="313" t="s">
        <v>247</v>
      </c>
      <c r="C2002" s="313" t="s">
        <v>7</v>
      </c>
      <c r="D2002" s="313" t="s">
        <v>449</v>
      </c>
      <c r="E2002" s="313" t="s">
        <v>13</v>
      </c>
      <c r="F2002" s="313" t="s">
        <v>11</v>
      </c>
      <c r="G2002" s="313"/>
      <c r="H2002" s="313"/>
      <c r="I2002" s="313"/>
      <c r="J2002" s="313"/>
      <c r="K2002" s="313"/>
      <c r="L2002" s="313"/>
      <c r="M2002" s="313"/>
      <c r="N2002" s="313"/>
      <c r="O2002" s="313"/>
      <c r="P2002" s="313"/>
      <c r="Q2002" s="313"/>
      <c r="R2002" s="313">
        <v>420</v>
      </c>
      <c r="S2002" s="313"/>
      <c r="T2002" s="313"/>
      <c r="U2002" s="313"/>
      <c r="V2002" s="313"/>
      <c r="W2002" s="313"/>
      <c r="X2002" s="313">
        <v>0</v>
      </c>
      <c r="Y2002" s="313">
        <v>500000000</v>
      </c>
      <c r="Z2002" s="313"/>
      <c r="AA2002" s="313" t="s">
        <v>1029</v>
      </c>
    </row>
    <row r="2003" spans="1:27" ht="15" customHeight="1">
      <c r="A2003" s="313" t="s">
        <v>301</v>
      </c>
      <c r="B2003" s="313" t="s">
        <v>249</v>
      </c>
      <c r="C2003" s="313" t="s">
        <v>7</v>
      </c>
      <c r="D2003" s="313" t="s">
        <v>449</v>
      </c>
      <c r="E2003" s="313" t="s">
        <v>13</v>
      </c>
      <c r="F2003" s="313" t="s">
        <v>11</v>
      </c>
      <c r="G2003" s="313"/>
      <c r="H2003" s="313"/>
      <c r="I2003" s="313"/>
      <c r="J2003" s="313"/>
      <c r="K2003" s="313"/>
      <c r="L2003" s="313"/>
      <c r="M2003" s="313"/>
      <c r="N2003" s="313"/>
      <c r="O2003" s="313"/>
      <c r="P2003" s="313"/>
      <c r="Q2003" s="313"/>
      <c r="R2003" s="313">
        <v>6720</v>
      </c>
      <c r="S2003" s="313"/>
      <c r="T2003" s="313"/>
      <c r="U2003" s="313"/>
      <c r="V2003" s="313"/>
      <c r="W2003" s="313"/>
      <c r="X2003" s="313">
        <v>0</v>
      </c>
      <c r="Y2003" s="313">
        <v>500000000</v>
      </c>
      <c r="Z2003" s="313"/>
      <c r="AA2003" s="313" t="s">
        <v>1029</v>
      </c>
    </row>
    <row r="2004" spans="1:27" ht="15" customHeight="1">
      <c r="A2004" s="313" t="s">
        <v>301</v>
      </c>
      <c r="B2004" s="313" t="s">
        <v>250</v>
      </c>
      <c r="C2004" s="313" t="s">
        <v>7</v>
      </c>
      <c r="D2004" s="313" t="s">
        <v>449</v>
      </c>
      <c r="E2004" s="313" t="s">
        <v>13</v>
      </c>
      <c r="F2004" s="313" t="s">
        <v>11</v>
      </c>
      <c r="G2004" s="313"/>
      <c r="H2004" s="313"/>
      <c r="I2004" s="313"/>
      <c r="J2004" s="313"/>
      <c r="K2004" s="313"/>
      <c r="L2004" s="313"/>
      <c r="M2004" s="313"/>
      <c r="N2004" s="313"/>
      <c r="O2004" s="313"/>
      <c r="P2004" s="313"/>
      <c r="Q2004" s="313"/>
      <c r="R2004" s="313">
        <v>3780</v>
      </c>
      <c r="S2004" s="313">
        <v>1020</v>
      </c>
      <c r="T2004" s="313">
        <v>7120</v>
      </c>
      <c r="U2004" s="313"/>
      <c r="V2004" s="313"/>
      <c r="W2004" s="313"/>
      <c r="X2004" s="313">
        <v>0</v>
      </c>
      <c r="Y2004" s="313">
        <v>500000000</v>
      </c>
      <c r="Z2004" s="313"/>
      <c r="AA2004" s="313" t="s">
        <v>1030</v>
      </c>
    </row>
    <row r="2005" spans="1:27" ht="15" customHeight="1">
      <c r="A2005" s="313" t="s">
        <v>301</v>
      </c>
      <c r="B2005" s="313" t="s">
        <v>252</v>
      </c>
      <c r="C2005" s="313" t="s">
        <v>7</v>
      </c>
      <c r="D2005" s="313" t="s">
        <v>449</v>
      </c>
      <c r="E2005" s="313" t="s">
        <v>13</v>
      </c>
      <c r="F2005" s="313" t="s">
        <v>11</v>
      </c>
      <c r="G2005" s="313"/>
      <c r="H2005" s="313"/>
      <c r="I2005" s="313"/>
      <c r="J2005" s="313"/>
      <c r="K2005" s="313"/>
      <c r="L2005" s="313"/>
      <c r="M2005" s="313"/>
      <c r="N2005" s="313"/>
      <c r="O2005" s="313"/>
      <c r="P2005" s="313"/>
      <c r="Q2005" s="313"/>
      <c r="R2005" s="313">
        <v>3460</v>
      </c>
      <c r="S2005" s="313">
        <v>130</v>
      </c>
      <c r="T2005" s="313">
        <v>6220</v>
      </c>
      <c r="U2005" s="313"/>
      <c r="V2005" s="313"/>
      <c r="W2005" s="313"/>
      <c r="X2005" s="313">
        <v>0</v>
      </c>
      <c r="Y2005" s="313">
        <v>500000000</v>
      </c>
      <c r="Z2005" s="313"/>
      <c r="AA2005" s="313" t="s">
        <v>1030</v>
      </c>
    </row>
    <row r="2006" spans="1:27" ht="15" customHeight="1">
      <c r="A2006" s="313" t="s">
        <v>302</v>
      </c>
      <c r="B2006" s="313" t="s">
        <v>234</v>
      </c>
      <c r="C2006" s="313" t="s">
        <v>7</v>
      </c>
      <c r="D2006" s="313" t="s">
        <v>449</v>
      </c>
      <c r="E2006" s="313" t="s">
        <v>13</v>
      </c>
      <c r="F2006" s="313" t="s">
        <v>11</v>
      </c>
      <c r="G2006" s="313" t="s">
        <v>449</v>
      </c>
      <c r="H2006" s="313" t="s">
        <v>466</v>
      </c>
      <c r="I2006" s="313" t="s">
        <v>229</v>
      </c>
      <c r="J2006" s="313"/>
      <c r="K2006" s="313" t="s">
        <v>339</v>
      </c>
      <c r="L2006" s="313" t="s">
        <v>378</v>
      </c>
      <c r="M2006" s="313" t="s">
        <v>39</v>
      </c>
      <c r="N2006" s="313"/>
      <c r="O2006" s="313" t="s">
        <v>379</v>
      </c>
      <c r="P2006" s="313" t="s">
        <v>342</v>
      </c>
      <c r="Q2006" s="313" t="s">
        <v>343</v>
      </c>
      <c r="R2006" s="313">
        <v>726</v>
      </c>
      <c r="S2006" s="313"/>
      <c r="T2006" s="313"/>
      <c r="U2006" s="313">
        <v>726.08</v>
      </c>
      <c r="V2006" s="313">
        <v>36.299999999999997</v>
      </c>
      <c r="W2006" s="313">
        <v>0.1</v>
      </c>
      <c r="X2006" s="313">
        <v>0</v>
      </c>
      <c r="Y2006" s="313">
        <v>500000000</v>
      </c>
      <c r="Z2006" s="313">
        <v>0</v>
      </c>
      <c r="AA2006" s="313" t="s">
        <v>1031</v>
      </c>
    </row>
    <row r="2007" spans="1:27" ht="15" customHeight="1">
      <c r="A2007" s="313" t="s">
        <v>302</v>
      </c>
      <c r="B2007" s="313" t="s">
        <v>233</v>
      </c>
      <c r="C2007" s="313" t="s">
        <v>7</v>
      </c>
      <c r="D2007" s="313" t="s">
        <v>449</v>
      </c>
      <c r="E2007" s="313" t="s">
        <v>13</v>
      </c>
      <c r="F2007" s="313" t="s">
        <v>11</v>
      </c>
      <c r="G2007" s="313"/>
      <c r="H2007" s="313"/>
      <c r="I2007" s="313"/>
      <c r="J2007" s="313"/>
      <c r="K2007" s="313"/>
      <c r="L2007" s="313"/>
      <c r="M2007" s="313"/>
      <c r="N2007" s="313"/>
      <c r="O2007" s="313"/>
      <c r="P2007" s="313"/>
      <c r="Q2007" s="313"/>
      <c r="R2007" s="313">
        <v>726</v>
      </c>
      <c r="S2007" s="313"/>
      <c r="T2007" s="313"/>
      <c r="U2007" s="313"/>
      <c r="V2007" s="313"/>
      <c r="W2007" s="313"/>
      <c r="X2007" s="313">
        <v>0</v>
      </c>
      <c r="Y2007" s="313">
        <v>500000000</v>
      </c>
      <c r="Z2007" s="313"/>
      <c r="AA2007" s="313" t="s">
        <v>1029</v>
      </c>
    </row>
    <row r="2008" spans="1:27" ht="15" customHeight="1">
      <c r="A2008" s="313" t="s">
        <v>302</v>
      </c>
      <c r="B2008" s="313" t="s">
        <v>223</v>
      </c>
      <c r="C2008" s="313" t="s">
        <v>7</v>
      </c>
      <c r="D2008" s="313" t="s">
        <v>449</v>
      </c>
      <c r="E2008" s="313" t="s">
        <v>13</v>
      </c>
      <c r="F2008" s="313" t="s">
        <v>11</v>
      </c>
      <c r="G2008" s="313"/>
      <c r="H2008" s="313"/>
      <c r="I2008" s="313"/>
      <c r="J2008" s="313"/>
      <c r="K2008" s="313"/>
      <c r="L2008" s="313"/>
      <c r="M2008" s="313"/>
      <c r="N2008" s="313"/>
      <c r="O2008" s="313"/>
      <c r="P2008" s="313"/>
      <c r="Q2008" s="313"/>
      <c r="R2008" s="313">
        <v>726</v>
      </c>
      <c r="S2008" s="313"/>
      <c r="T2008" s="313"/>
      <c r="U2008" s="313"/>
      <c r="V2008" s="313"/>
      <c r="W2008" s="313"/>
      <c r="X2008" s="313">
        <v>0</v>
      </c>
      <c r="Y2008" s="313">
        <v>500000000</v>
      </c>
      <c r="Z2008" s="313"/>
      <c r="AA2008" s="313" t="s">
        <v>1029</v>
      </c>
    </row>
    <row r="2009" spans="1:27" ht="15" customHeight="1">
      <c r="A2009" s="313" t="s">
        <v>302</v>
      </c>
      <c r="B2009" s="313" t="s">
        <v>236</v>
      </c>
      <c r="C2009" s="313" t="s">
        <v>7</v>
      </c>
      <c r="D2009" s="313" t="s">
        <v>449</v>
      </c>
      <c r="E2009" s="313" t="s">
        <v>13</v>
      </c>
      <c r="F2009" s="313" t="s">
        <v>11</v>
      </c>
      <c r="G2009" s="313"/>
      <c r="H2009" s="313"/>
      <c r="I2009" s="313"/>
      <c r="J2009" s="313"/>
      <c r="K2009" s="313"/>
      <c r="L2009" s="313"/>
      <c r="M2009" s="313"/>
      <c r="N2009" s="313"/>
      <c r="O2009" s="313"/>
      <c r="P2009" s="313"/>
      <c r="Q2009" s="313"/>
      <c r="R2009" s="313">
        <v>726</v>
      </c>
      <c r="S2009" s="313"/>
      <c r="T2009" s="313"/>
      <c r="U2009" s="313"/>
      <c r="V2009" s="313"/>
      <c r="W2009" s="313"/>
      <c r="X2009" s="313">
        <v>0</v>
      </c>
      <c r="Y2009" s="313">
        <v>500000000</v>
      </c>
      <c r="Z2009" s="313"/>
      <c r="AA2009" s="313" t="s">
        <v>1029</v>
      </c>
    </row>
    <row r="2010" spans="1:27" ht="15" customHeight="1">
      <c r="A2010" s="313" t="s">
        <v>303</v>
      </c>
      <c r="B2010" s="313" t="s">
        <v>239</v>
      </c>
      <c r="C2010" s="313" t="s">
        <v>7</v>
      </c>
      <c r="D2010" s="313" t="s">
        <v>449</v>
      </c>
      <c r="E2010" s="313" t="s">
        <v>13</v>
      </c>
      <c r="F2010" s="313" t="s">
        <v>11</v>
      </c>
      <c r="G2010" s="313" t="s">
        <v>449</v>
      </c>
      <c r="H2010" s="313" t="s">
        <v>467</v>
      </c>
      <c r="I2010" s="313" t="s">
        <v>229</v>
      </c>
      <c r="J2010" s="313"/>
      <c r="K2010" s="313" t="s">
        <v>339</v>
      </c>
      <c r="L2010" s="313" t="s">
        <v>381</v>
      </c>
      <c r="M2010" s="313" t="s">
        <v>39</v>
      </c>
      <c r="N2010" s="313"/>
      <c r="O2010" s="313" t="s">
        <v>379</v>
      </c>
      <c r="P2010" s="313" t="s">
        <v>342</v>
      </c>
      <c r="Q2010" s="313" t="s">
        <v>343</v>
      </c>
      <c r="R2010" s="313">
        <v>420</v>
      </c>
      <c r="S2010" s="313"/>
      <c r="T2010" s="313"/>
      <c r="U2010" s="313">
        <v>419.83</v>
      </c>
      <c r="V2010" s="313">
        <v>20.99</v>
      </c>
      <c r="W2010" s="313">
        <v>0.1</v>
      </c>
      <c r="X2010" s="313">
        <v>0</v>
      </c>
      <c r="Y2010" s="313">
        <v>500000000</v>
      </c>
      <c r="Z2010" s="313">
        <v>0</v>
      </c>
      <c r="AA2010" s="313" t="s">
        <v>1031</v>
      </c>
    </row>
    <row r="2011" spans="1:27" ht="15" customHeight="1">
      <c r="A2011" s="313" t="s">
        <v>303</v>
      </c>
      <c r="B2011" s="313" t="s">
        <v>242</v>
      </c>
      <c r="C2011" s="313" t="s">
        <v>7</v>
      </c>
      <c r="D2011" s="313" t="s">
        <v>449</v>
      </c>
      <c r="E2011" s="313" t="s">
        <v>13</v>
      </c>
      <c r="F2011" s="313" t="s">
        <v>11</v>
      </c>
      <c r="G2011" s="313" t="s">
        <v>449</v>
      </c>
      <c r="H2011" s="313" t="s">
        <v>468</v>
      </c>
      <c r="I2011" s="313" t="s">
        <v>229</v>
      </c>
      <c r="J2011" s="313"/>
      <c r="K2011" s="313" t="s">
        <v>339</v>
      </c>
      <c r="L2011" s="313" t="s">
        <v>383</v>
      </c>
      <c r="M2011" s="313" t="s">
        <v>39</v>
      </c>
      <c r="N2011" s="313"/>
      <c r="O2011" s="313" t="s">
        <v>379</v>
      </c>
      <c r="P2011" s="313" t="s">
        <v>342</v>
      </c>
      <c r="Q2011" s="313" t="s">
        <v>343</v>
      </c>
      <c r="R2011" s="313">
        <v>6720</v>
      </c>
      <c r="S2011" s="313"/>
      <c r="T2011" s="313"/>
      <c r="U2011" s="313">
        <v>6723.53</v>
      </c>
      <c r="V2011" s="313">
        <v>336.18</v>
      </c>
      <c r="W2011" s="313">
        <v>0.1</v>
      </c>
      <c r="X2011" s="313">
        <v>0</v>
      </c>
      <c r="Y2011" s="313">
        <v>500000000</v>
      </c>
      <c r="Z2011" s="313">
        <v>0</v>
      </c>
      <c r="AA2011" s="313" t="s">
        <v>1031</v>
      </c>
    </row>
    <row r="2012" spans="1:27" ht="15" customHeight="1">
      <c r="A2012" s="313" t="s">
        <v>303</v>
      </c>
      <c r="B2012" s="313" t="s">
        <v>238</v>
      </c>
      <c r="C2012" s="313" t="s">
        <v>7</v>
      </c>
      <c r="D2012" s="313" t="s">
        <v>449</v>
      </c>
      <c r="E2012" s="313" t="s">
        <v>13</v>
      </c>
      <c r="F2012" s="313" t="s">
        <v>11</v>
      </c>
      <c r="G2012" s="313" t="s">
        <v>449</v>
      </c>
      <c r="H2012" s="313" t="s">
        <v>1014</v>
      </c>
      <c r="I2012" s="313" t="s">
        <v>229</v>
      </c>
      <c r="J2012" s="313" t="s">
        <v>709</v>
      </c>
      <c r="K2012" s="313" t="s">
        <v>339</v>
      </c>
      <c r="L2012" s="313" t="s">
        <v>997</v>
      </c>
      <c r="M2012" s="313" t="s">
        <v>39</v>
      </c>
      <c r="N2012" s="313"/>
      <c r="O2012" s="313" t="s">
        <v>379</v>
      </c>
      <c r="P2012" s="313" t="s">
        <v>342</v>
      </c>
      <c r="Q2012" s="313" t="s">
        <v>343</v>
      </c>
      <c r="R2012" s="313">
        <v>7140</v>
      </c>
      <c r="S2012" s="313"/>
      <c r="T2012" s="313"/>
      <c r="U2012" s="313"/>
      <c r="V2012" s="313"/>
      <c r="W2012" s="313"/>
      <c r="X2012" s="313">
        <v>0</v>
      </c>
      <c r="Y2012" s="313">
        <v>500000000</v>
      </c>
      <c r="Z2012" s="313"/>
      <c r="AA2012" s="313" t="s">
        <v>1029</v>
      </c>
    </row>
    <row r="2013" spans="1:27" ht="15" customHeight="1">
      <c r="A2013" s="313" t="s">
        <v>303</v>
      </c>
      <c r="B2013" s="313" t="s">
        <v>233</v>
      </c>
      <c r="C2013" s="313" t="s">
        <v>7</v>
      </c>
      <c r="D2013" s="313" t="s">
        <v>449</v>
      </c>
      <c r="E2013" s="313" t="s">
        <v>13</v>
      </c>
      <c r="F2013" s="313" t="s">
        <v>11</v>
      </c>
      <c r="G2013" s="313"/>
      <c r="H2013" s="313"/>
      <c r="I2013" s="313"/>
      <c r="J2013" s="313"/>
      <c r="K2013" s="313"/>
      <c r="L2013" s="313"/>
      <c r="M2013" s="313"/>
      <c r="N2013" s="313"/>
      <c r="O2013" s="313"/>
      <c r="P2013" s="313"/>
      <c r="Q2013" s="313"/>
      <c r="R2013" s="313">
        <v>7140</v>
      </c>
      <c r="S2013" s="313"/>
      <c r="T2013" s="313"/>
      <c r="U2013" s="313"/>
      <c r="V2013" s="313"/>
      <c r="W2013" s="313"/>
      <c r="X2013" s="313">
        <v>0</v>
      </c>
      <c r="Y2013" s="313">
        <v>500000000</v>
      </c>
      <c r="Z2013" s="313"/>
      <c r="AA2013" s="313" t="s">
        <v>1029</v>
      </c>
    </row>
    <row r="2014" spans="1:27" ht="15" customHeight="1">
      <c r="A2014" s="313" t="s">
        <v>303</v>
      </c>
      <c r="B2014" s="313" t="s">
        <v>223</v>
      </c>
      <c r="C2014" s="313" t="s">
        <v>7</v>
      </c>
      <c r="D2014" s="313" t="s">
        <v>449</v>
      </c>
      <c r="E2014" s="313" t="s">
        <v>13</v>
      </c>
      <c r="F2014" s="313" t="s">
        <v>11</v>
      </c>
      <c r="G2014" s="313"/>
      <c r="H2014" s="313"/>
      <c r="I2014" s="313"/>
      <c r="J2014" s="313"/>
      <c r="K2014" s="313"/>
      <c r="L2014" s="313"/>
      <c r="M2014" s="313"/>
      <c r="N2014" s="313"/>
      <c r="O2014" s="313"/>
      <c r="P2014" s="313"/>
      <c r="Q2014" s="313"/>
      <c r="R2014" s="313">
        <v>7140</v>
      </c>
      <c r="S2014" s="313"/>
      <c r="T2014" s="313"/>
      <c r="U2014" s="313"/>
      <c r="V2014" s="313"/>
      <c r="W2014" s="313"/>
      <c r="X2014" s="313">
        <v>0</v>
      </c>
      <c r="Y2014" s="313">
        <v>500000000</v>
      </c>
      <c r="Z2014" s="313"/>
      <c r="AA2014" s="313" t="s">
        <v>1029</v>
      </c>
    </row>
    <row r="2015" spans="1:27" ht="15" customHeight="1">
      <c r="A2015" s="313" t="s">
        <v>303</v>
      </c>
      <c r="B2015" s="313" t="s">
        <v>240</v>
      </c>
      <c r="C2015" s="313" t="s">
        <v>7</v>
      </c>
      <c r="D2015" s="313" t="s">
        <v>449</v>
      </c>
      <c r="E2015" s="313" t="s">
        <v>13</v>
      </c>
      <c r="F2015" s="313" t="s">
        <v>11</v>
      </c>
      <c r="G2015" s="313"/>
      <c r="H2015" s="313"/>
      <c r="I2015" s="313"/>
      <c r="J2015" s="313"/>
      <c r="K2015" s="313"/>
      <c r="L2015" s="313"/>
      <c r="M2015" s="313"/>
      <c r="N2015" s="313"/>
      <c r="O2015" s="313"/>
      <c r="P2015" s="313"/>
      <c r="Q2015" s="313"/>
      <c r="R2015" s="313">
        <v>420</v>
      </c>
      <c r="S2015" s="313"/>
      <c r="T2015" s="313"/>
      <c r="U2015" s="313"/>
      <c r="V2015" s="313"/>
      <c r="W2015" s="313"/>
      <c r="X2015" s="313">
        <v>0</v>
      </c>
      <c r="Y2015" s="313">
        <v>500000000</v>
      </c>
      <c r="Z2015" s="313"/>
      <c r="AA2015" s="313" t="s">
        <v>1029</v>
      </c>
    </row>
    <row r="2016" spans="1:27" ht="15" customHeight="1">
      <c r="A2016" s="313" t="s">
        <v>303</v>
      </c>
      <c r="B2016" s="313" t="s">
        <v>243</v>
      </c>
      <c r="C2016" s="313" t="s">
        <v>7</v>
      </c>
      <c r="D2016" s="313" t="s">
        <v>449</v>
      </c>
      <c r="E2016" s="313" t="s">
        <v>13</v>
      </c>
      <c r="F2016" s="313" t="s">
        <v>11</v>
      </c>
      <c r="G2016" s="313"/>
      <c r="H2016" s="313"/>
      <c r="I2016" s="313"/>
      <c r="J2016" s="313"/>
      <c r="K2016" s="313"/>
      <c r="L2016" s="313"/>
      <c r="M2016" s="313"/>
      <c r="N2016" s="313"/>
      <c r="O2016" s="313"/>
      <c r="P2016" s="313"/>
      <c r="Q2016" s="313"/>
      <c r="R2016" s="313">
        <v>6720</v>
      </c>
      <c r="S2016" s="313"/>
      <c r="T2016" s="313"/>
      <c r="U2016" s="313"/>
      <c r="V2016" s="313"/>
      <c r="W2016" s="313"/>
      <c r="X2016" s="313">
        <v>0</v>
      </c>
      <c r="Y2016" s="313">
        <v>500000000</v>
      </c>
      <c r="Z2016" s="313"/>
      <c r="AA2016" s="313" t="s">
        <v>1029</v>
      </c>
    </row>
    <row r="2017" spans="1:27" ht="15" customHeight="1">
      <c r="A2017" s="313" t="s">
        <v>303</v>
      </c>
      <c r="B2017" s="313" t="s">
        <v>247</v>
      </c>
      <c r="C2017" s="313" t="s">
        <v>7</v>
      </c>
      <c r="D2017" s="313" t="s">
        <v>449</v>
      </c>
      <c r="E2017" s="313" t="s">
        <v>13</v>
      </c>
      <c r="F2017" s="313" t="s">
        <v>11</v>
      </c>
      <c r="G2017" s="313"/>
      <c r="H2017" s="313"/>
      <c r="I2017" s="313"/>
      <c r="J2017" s="313"/>
      <c r="K2017" s="313"/>
      <c r="L2017" s="313"/>
      <c r="M2017" s="313"/>
      <c r="N2017" s="313"/>
      <c r="O2017" s="313"/>
      <c r="P2017" s="313"/>
      <c r="Q2017" s="313"/>
      <c r="R2017" s="313">
        <v>420</v>
      </c>
      <c r="S2017" s="313"/>
      <c r="T2017" s="313"/>
      <c r="U2017" s="313"/>
      <c r="V2017" s="313"/>
      <c r="W2017" s="313"/>
      <c r="X2017" s="313">
        <v>0</v>
      </c>
      <c r="Y2017" s="313">
        <v>500000000</v>
      </c>
      <c r="Z2017" s="313"/>
      <c r="AA2017" s="313" t="s">
        <v>1029</v>
      </c>
    </row>
    <row r="2018" spans="1:27" ht="15" customHeight="1">
      <c r="A2018" s="313" t="s">
        <v>303</v>
      </c>
      <c r="B2018" s="313" t="s">
        <v>249</v>
      </c>
      <c r="C2018" s="313" t="s">
        <v>7</v>
      </c>
      <c r="D2018" s="313" t="s">
        <v>449</v>
      </c>
      <c r="E2018" s="313" t="s">
        <v>13</v>
      </c>
      <c r="F2018" s="313" t="s">
        <v>11</v>
      </c>
      <c r="G2018" s="313"/>
      <c r="H2018" s="313"/>
      <c r="I2018" s="313"/>
      <c r="J2018" s="313"/>
      <c r="K2018" s="313"/>
      <c r="L2018" s="313"/>
      <c r="M2018" s="313"/>
      <c r="N2018" s="313"/>
      <c r="O2018" s="313"/>
      <c r="P2018" s="313"/>
      <c r="Q2018" s="313"/>
      <c r="R2018" s="313">
        <v>6720</v>
      </c>
      <c r="S2018" s="313"/>
      <c r="T2018" s="313"/>
      <c r="U2018" s="313"/>
      <c r="V2018" s="313"/>
      <c r="W2018" s="313"/>
      <c r="X2018" s="313">
        <v>0</v>
      </c>
      <c r="Y2018" s="313">
        <v>500000000</v>
      </c>
      <c r="Z2018" s="313"/>
      <c r="AA2018" s="313" t="s">
        <v>1029</v>
      </c>
    </row>
    <row r="2019" spans="1:27" ht="15" customHeight="1">
      <c r="A2019" s="313" t="s">
        <v>303</v>
      </c>
      <c r="B2019" s="313" t="s">
        <v>250</v>
      </c>
      <c r="C2019" s="313" t="s">
        <v>7</v>
      </c>
      <c r="D2019" s="313" t="s">
        <v>449</v>
      </c>
      <c r="E2019" s="313" t="s">
        <v>13</v>
      </c>
      <c r="F2019" s="313" t="s">
        <v>11</v>
      </c>
      <c r="G2019" s="313"/>
      <c r="H2019" s="313"/>
      <c r="I2019" s="313"/>
      <c r="J2019" s="313"/>
      <c r="K2019" s="313"/>
      <c r="L2019" s="313"/>
      <c r="M2019" s="313"/>
      <c r="N2019" s="313"/>
      <c r="O2019" s="313"/>
      <c r="P2019" s="313"/>
      <c r="Q2019" s="313"/>
      <c r="R2019" s="313">
        <v>3690</v>
      </c>
      <c r="S2019" s="313">
        <v>921</v>
      </c>
      <c r="T2019" s="313">
        <v>7120</v>
      </c>
      <c r="U2019" s="313"/>
      <c r="V2019" s="313"/>
      <c r="W2019" s="313"/>
      <c r="X2019" s="313">
        <v>0</v>
      </c>
      <c r="Y2019" s="313">
        <v>500000000</v>
      </c>
      <c r="Z2019" s="313"/>
      <c r="AA2019" s="313" t="s">
        <v>1030</v>
      </c>
    </row>
    <row r="2020" spans="1:27" ht="15" customHeight="1">
      <c r="A2020" s="313" t="s">
        <v>303</v>
      </c>
      <c r="B2020" s="313" t="s">
        <v>252</v>
      </c>
      <c r="C2020" s="313" t="s">
        <v>7</v>
      </c>
      <c r="D2020" s="313" t="s">
        <v>449</v>
      </c>
      <c r="E2020" s="313" t="s">
        <v>13</v>
      </c>
      <c r="F2020" s="313" t="s">
        <v>11</v>
      </c>
      <c r="G2020" s="313"/>
      <c r="H2020" s="313"/>
      <c r="I2020" s="313"/>
      <c r="J2020" s="313"/>
      <c r="K2020" s="313"/>
      <c r="L2020" s="313"/>
      <c r="M2020" s="313"/>
      <c r="N2020" s="313"/>
      <c r="O2020" s="313"/>
      <c r="P2020" s="313"/>
      <c r="Q2020" s="313"/>
      <c r="R2020" s="313">
        <v>3450</v>
      </c>
      <c r="S2020" s="313">
        <v>27.6</v>
      </c>
      <c r="T2020" s="313">
        <v>6220</v>
      </c>
      <c r="U2020" s="313"/>
      <c r="V2020" s="313"/>
      <c r="W2020" s="313"/>
      <c r="X2020" s="313">
        <v>0</v>
      </c>
      <c r="Y2020" s="313">
        <v>500000000</v>
      </c>
      <c r="Z2020" s="313"/>
      <c r="AA2020" s="313" t="s">
        <v>1030</v>
      </c>
    </row>
    <row r="2021" spans="1:27" ht="15" customHeight="1">
      <c r="A2021" s="313" t="s">
        <v>304</v>
      </c>
      <c r="B2021" s="313" t="s">
        <v>226</v>
      </c>
      <c r="C2021" s="313" t="s">
        <v>7</v>
      </c>
      <c r="D2021" s="313" t="s">
        <v>449</v>
      </c>
      <c r="E2021" s="313" t="s">
        <v>13</v>
      </c>
      <c r="F2021" s="313" t="s">
        <v>11</v>
      </c>
      <c r="G2021" s="313" t="s">
        <v>449</v>
      </c>
      <c r="H2021" s="313" t="s">
        <v>469</v>
      </c>
      <c r="I2021" s="313" t="s">
        <v>229</v>
      </c>
      <c r="J2021" s="313"/>
      <c r="K2021" s="313" t="s">
        <v>339</v>
      </c>
      <c r="L2021" s="313" t="s">
        <v>385</v>
      </c>
      <c r="M2021" s="313" t="s">
        <v>39</v>
      </c>
      <c r="N2021" s="313"/>
      <c r="O2021" s="313" t="s">
        <v>379</v>
      </c>
      <c r="P2021" s="313" t="s">
        <v>342</v>
      </c>
      <c r="Q2021" s="313" t="s">
        <v>343</v>
      </c>
      <c r="R2021" s="313">
        <v>635</v>
      </c>
      <c r="S2021" s="313"/>
      <c r="T2021" s="313"/>
      <c r="U2021" s="313">
        <v>634.69000000000005</v>
      </c>
      <c r="V2021" s="313">
        <v>31.73</v>
      </c>
      <c r="W2021" s="313">
        <v>0.1</v>
      </c>
      <c r="X2021" s="313">
        <v>0</v>
      </c>
      <c r="Y2021" s="313">
        <v>500000000</v>
      </c>
      <c r="Z2021" s="313">
        <v>0</v>
      </c>
      <c r="AA2021" s="313" t="s">
        <v>1031</v>
      </c>
    </row>
    <row r="2022" spans="1:27" ht="15" customHeight="1">
      <c r="A2022" s="313" t="s">
        <v>304</v>
      </c>
      <c r="B2022" s="313" t="s">
        <v>244</v>
      </c>
      <c r="C2022" s="313" t="s">
        <v>7</v>
      </c>
      <c r="D2022" s="313" t="s">
        <v>449</v>
      </c>
      <c r="E2022" s="313" t="s">
        <v>13</v>
      </c>
      <c r="F2022" s="313" t="s">
        <v>11</v>
      </c>
      <c r="G2022" s="313" t="s">
        <v>449</v>
      </c>
      <c r="H2022" s="313" t="s">
        <v>470</v>
      </c>
      <c r="I2022" s="313" t="s">
        <v>229</v>
      </c>
      <c r="J2022" s="313"/>
      <c r="K2022" s="313" t="s">
        <v>339</v>
      </c>
      <c r="L2022" s="313" t="s">
        <v>387</v>
      </c>
      <c r="M2022" s="313" t="s">
        <v>39</v>
      </c>
      <c r="N2022" s="313"/>
      <c r="O2022" s="313" t="s">
        <v>379</v>
      </c>
      <c r="P2022" s="313" t="s">
        <v>342</v>
      </c>
      <c r="Q2022" s="313" t="s">
        <v>343</v>
      </c>
      <c r="R2022" s="313">
        <v>102</v>
      </c>
      <c r="S2022" s="313"/>
      <c r="T2022" s="313"/>
      <c r="U2022" s="313">
        <v>102.36</v>
      </c>
      <c r="V2022" s="313">
        <v>5.12</v>
      </c>
      <c r="W2022" s="313">
        <v>0.1</v>
      </c>
      <c r="X2022" s="313">
        <v>0</v>
      </c>
      <c r="Y2022" s="313">
        <v>500000000</v>
      </c>
      <c r="Z2022" s="313">
        <v>0</v>
      </c>
      <c r="AA2022" s="313" t="s">
        <v>1031</v>
      </c>
    </row>
    <row r="2023" spans="1:27" ht="15" customHeight="1">
      <c r="A2023" s="313" t="s">
        <v>304</v>
      </c>
      <c r="B2023" s="313" t="s">
        <v>223</v>
      </c>
      <c r="C2023" s="313" t="s">
        <v>7</v>
      </c>
      <c r="D2023" s="313" t="s">
        <v>449</v>
      </c>
      <c r="E2023" s="313" t="s">
        <v>13</v>
      </c>
      <c r="F2023" s="313" t="s">
        <v>11</v>
      </c>
      <c r="G2023" s="313"/>
      <c r="H2023" s="313"/>
      <c r="I2023" s="313"/>
      <c r="J2023" s="313"/>
      <c r="K2023" s="313"/>
      <c r="L2023" s="313"/>
      <c r="M2023" s="313"/>
      <c r="N2023" s="313"/>
      <c r="O2023" s="313"/>
      <c r="P2023" s="313"/>
      <c r="Q2023" s="313"/>
      <c r="R2023" s="313">
        <v>737</v>
      </c>
      <c r="S2023" s="313"/>
      <c r="T2023" s="313"/>
      <c r="U2023" s="313"/>
      <c r="V2023" s="313"/>
      <c r="W2023" s="313"/>
      <c r="X2023" s="313">
        <v>0</v>
      </c>
      <c r="Y2023" s="313">
        <v>500000000</v>
      </c>
      <c r="Z2023" s="313"/>
      <c r="AA2023" s="313" t="s">
        <v>1029</v>
      </c>
    </row>
    <row r="2024" spans="1:27" ht="15" customHeight="1">
      <c r="A2024" s="313" t="s">
        <v>304</v>
      </c>
      <c r="B2024" s="313" t="s">
        <v>238</v>
      </c>
      <c r="C2024" s="313" t="s">
        <v>7</v>
      </c>
      <c r="D2024" s="313" t="s">
        <v>449</v>
      </c>
      <c r="E2024" s="313" t="s">
        <v>13</v>
      </c>
      <c r="F2024" s="313" t="s">
        <v>11</v>
      </c>
      <c r="G2024" s="313" t="s">
        <v>449</v>
      </c>
      <c r="H2024" s="313" t="s">
        <v>470</v>
      </c>
      <c r="I2024" s="313" t="s">
        <v>229</v>
      </c>
      <c r="J2024" s="313" t="s">
        <v>709</v>
      </c>
      <c r="K2024" s="313" t="s">
        <v>339</v>
      </c>
      <c r="L2024" s="313" t="s">
        <v>387</v>
      </c>
      <c r="M2024" s="313" t="s">
        <v>39</v>
      </c>
      <c r="N2024" s="313"/>
      <c r="O2024" s="313" t="s">
        <v>379</v>
      </c>
      <c r="P2024" s="313" t="s">
        <v>342</v>
      </c>
      <c r="Q2024" s="313" t="s">
        <v>343</v>
      </c>
      <c r="R2024" s="313">
        <v>102</v>
      </c>
      <c r="S2024" s="313"/>
      <c r="T2024" s="313"/>
      <c r="U2024" s="313"/>
      <c r="V2024" s="313"/>
      <c r="W2024" s="313"/>
      <c r="X2024" s="313">
        <v>0</v>
      </c>
      <c r="Y2024" s="313">
        <v>500000000</v>
      </c>
      <c r="Z2024" s="313"/>
      <c r="AA2024" s="313" t="s">
        <v>1029</v>
      </c>
    </row>
    <row r="2025" spans="1:27" ht="15" customHeight="1">
      <c r="A2025" s="313" t="s">
        <v>304</v>
      </c>
      <c r="B2025" s="313" t="s">
        <v>233</v>
      </c>
      <c r="C2025" s="313" t="s">
        <v>7</v>
      </c>
      <c r="D2025" s="313" t="s">
        <v>449</v>
      </c>
      <c r="E2025" s="313" t="s">
        <v>13</v>
      </c>
      <c r="F2025" s="313" t="s">
        <v>11</v>
      </c>
      <c r="G2025" s="313"/>
      <c r="H2025" s="313"/>
      <c r="I2025" s="313"/>
      <c r="J2025" s="313"/>
      <c r="K2025" s="313"/>
      <c r="L2025" s="313"/>
      <c r="M2025" s="313"/>
      <c r="N2025" s="313"/>
      <c r="O2025" s="313"/>
      <c r="P2025" s="313"/>
      <c r="Q2025" s="313"/>
      <c r="R2025" s="313">
        <v>102</v>
      </c>
      <c r="S2025" s="313"/>
      <c r="T2025" s="313"/>
      <c r="U2025" s="313"/>
      <c r="V2025" s="313"/>
      <c r="W2025" s="313"/>
      <c r="X2025" s="313">
        <v>0</v>
      </c>
      <c r="Y2025" s="313">
        <v>500000000</v>
      </c>
      <c r="Z2025" s="313"/>
      <c r="AA2025" s="313" t="s">
        <v>1029</v>
      </c>
    </row>
    <row r="2026" spans="1:27" ht="15" customHeight="1">
      <c r="A2026" s="313" t="s">
        <v>304</v>
      </c>
      <c r="B2026" s="313" t="s">
        <v>230</v>
      </c>
      <c r="C2026" s="313" t="s">
        <v>7</v>
      </c>
      <c r="D2026" s="313" t="s">
        <v>449</v>
      </c>
      <c r="E2026" s="313" t="s">
        <v>13</v>
      </c>
      <c r="F2026" s="313" t="s">
        <v>11</v>
      </c>
      <c r="G2026" s="313" t="s">
        <v>449</v>
      </c>
      <c r="H2026" s="313" t="s">
        <v>1015</v>
      </c>
      <c r="I2026" s="313" t="s">
        <v>229</v>
      </c>
      <c r="J2026" s="313" t="s">
        <v>709</v>
      </c>
      <c r="K2026" s="313" t="s">
        <v>339</v>
      </c>
      <c r="L2026" s="313" t="s">
        <v>999</v>
      </c>
      <c r="M2026" s="313" t="s">
        <v>39</v>
      </c>
      <c r="N2026" s="313"/>
      <c r="O2026" s="313" t="s">
        <v>379</v>
      </c>
      <c r="P2026" s="313" t="s">
        <v>342</v>
      </c>
      <c r="Q2026" s="313" t="s">
        <v>343</v>
      </c>
      <c r="R2026" s="313">
        <v>635</v>
      </c>
      <c r="S2026" s="313"/>
      <c r="T2026" s="313"/>
      <c r="U2026" s="313"/>
      <c r="V2026" s="313"/>
      <c r="W2026" s="313"/>
      <c r="X2026" s="313">
        <v>0</v>
      </c>
      <c r="Y2026" s="313">
        <v>500000000</v>
      </c>
      <c r="Z2026" s="313"/>
      <c r="AA2026" s="313" t="s">
        <v>1029</v>
      </c>
    </row>
    <row r="2027" spans="1:27" ht="15" customHeight="1">
      <c r="A2027" s="313" t="s">
        <v>304</v>
      </c>
      <c r="B2027" s="313" t="s">
        <v>250</v>
      </c>
      <c r="C2027" s="313" t="s">
        <v>7</v>
      </c>
      <c r="D2027" s="313" t="s">
        <v>449</v>
      </c>
      <c r="E2027" s="313" t="s">
        <v>13</v>
      </c>
      <c r="F2027" s="313" t="s">
        <v>11</v>
      </c>
      <c r="G2027" s="313"/>
      <c r="H2027" s="313"/>
      <c r="I2027" s="313"/>
      <c r="J2027" s="313"/>
      <c r="K2027" s="313"/>
      <c r="L2027" s="313"/>
      <c r="M2027" s="313"/>
      <c r="N2027" s="313"/>
      <c r="O2027" s="313"/>
      <c r="P2027" s="313"/>
      <c r="Q2027" s="313"/>
      <c r="R2027" s="313">
        <v>93.2</v>
      </c>
      <c r="S2027" s="313">
        <v>0</v>
      </c>
      <c r="T2027" s="313">
        <v>102</v>
      </c>
      <c r="U2027" s="313"/>
      <c r="V2027" s="313"/>
      <c r="W2027" s="313"/>
      <c r="X2027" s="313">
        <v>0</v>
      </c>
      <c r="Y2027" s="313">
        <v>500000000</v>
      </c>
      <c r="Z2027" s="313"/>
      <c r="AA2027" s="313" t="s">
        <v>1030</v>
      </c>
    </row>
    <row r="2028" spans="1:27" ht="15" customHeight="1">
      <c r="A2028" s="313" t="s">
        <v>304</v>
      </c>
      <c r="B2028" s="313" t="s">
        <v>252</v>
      </c>
      <c r="C2028" s="313" t="s">
        <v>7</v>
      </c>
      <c r="D2028" s="313" t="s">
        <v>449</v>
      </c>
      <c r="E2028" s="313" t="s">
        <v>13</v>
      </c>
      <c r="F2028" s="313" t="s">
        <v>11</v>
      </c>
      <c r="G2028" s="313"/>
      <c r="H2028" s="313"/>
      <c r="I2028" s="313"/>
      <c r="J2028" s="313"/>
      <c r="K2028" s="313"/>
      <c r="L2028" s="313"/>
      <c r="M2028" s="313"/>
      <c r="N2028" s="313"/>
      <c r="O2028" s="313"/>
      <c r="P2028" s="313"/>
      <c r="Q2028" s="313"/>
      <c r="R2028" s="313">
        <v>9.14</v>
      </c>
      <c r="S2028" s="313">
        <v>0</v>
      </c>
      <c r="T2028" s="313">
        <v>102</v>
      </c>
      <c r="U2028" s="313"/>
      <c r="V2028" s="313"/>
      <c r="W2028" s="313"/>
      <c r="X2028" s="313">
        <v>0</v>
      </c>
      <c r="Y2028" s="313">
        <v>500000000</v>
      </c>
      <c r="Z2028" s="313"/>
      <c r="AA2028" s="313" t="s">
        <v>1030</v>
      </c>
    </row>
    <row r="2029" spans="1:27" ht="15" customHeight="1">
      <c r="A2029" s="313" t="s">
        <v>305</v>
      </c>
      <c r="B2029" s="313" t="s">
        <v>295</v>
      </c>
      <c r="C2029" s="313" t="s">
        <v>7</v>
      </c>
      <c r="D2029" s="313" t="s">
        <v>449</v>
      </c>
      <c r="E2029" s="313" t="s">
        <v>13</v>
      </c>
      <c r="F2029" s="313" t="s">
        <v>11</v>
      </c>
      <c r="G2029" s="313"/>
      <c r="H2029" s="313"/>
      <c r="I2029" s="313"/>
      <c r="J2029" s="313"/>
      <c r="K2029" s="313"/>
      <c r="L2029" s="313"/>
      <c r="M2029" s="313"/>
      <c r="N2029" s="313"/>
      <c r="O2029" s="313"/>
      <c r="P2029" s="313"/>
      <c r="Q2029" s="313"/>
      <c r="R2029" s="313">
        <v>483</v>
      </c>
      <c r="S2029" s="313"/>
      <c r="T2029" s="313"/>
      <c r="U2029" s="313"/>
      <c r="V2029" s="313"/>
      <c r="W2029" s="313"/>
      <c r="X2029" s="313">
        <v>0</v>
      </c>
      <c r="Y2029" s="313">
        <v>500000000</v>
      </c>
      <c r="Z2029" s="313"/>
      <c r="AA2029" s="313" t="s">
        <v>1029</v>
      </c>
    </row>
    <row r="2030" spans="1:27" ht="15" customHeight="1">
      <c r="A2030" s="313" t="s">
        <v>305</v>
      </c>
      <c r="B2030" s="313" t="s">
        <v>293</v>
      </c>
      <c r="C2030" s="313" t="s">
        <v>7</v>
      </c>
      <c r="D2030" s="313" t="s">
        <v>449</v>
      </c>
      <c r="E2030" s="313" t="s">
        <v>13</v>
      </c>
      <c r="F2030" s="313" t="s">
        <v>11</v>
      </c>
      <c r="G2030" s="313"/>
      <c r="H2030" s="313"/>
      <c r="I2030" s="313"/>
      <c r="J2030" s="313"/>
      <c r="K2030" s="313"/>
      <c r="L2030" s="313"/>
      <c r="M2030" s="313"/>
      <c r="N2030" s="313"/>
      <c r="O2030" s="313"/>
      <c r="P2030" s="313"/>
      <c r="Q2030" s="313"/>
      <c r="R2030" s="313">
        <v>1130</v>
      </c>
      <c r="S2030" s="313"/>
      <c r="T2030" s="313"/>
      <c r="U2030" s="313"/>
      <c r="V2030" s="313"/>
      <c r="W2030" s="313"/>
      <c r="X2030" s="313">
        <v>0</v>
      </c>
      <c r="Y2030" s="313">
        <v>500000000</v>
      </c>
      <c r="Z2030" s="313"/>
      <c r="AA2030" s="313" t="s">
        <v>1029</v>
      </c>
    </row>
    <row r="2031" spans="1:27" ht="15" customHeight="1">
      <c r="A2031" s="313" t="s">
        <v>305</v>
      </c>
      <c r="B2031" s="313" t="s">
        <v>298</v>
      </c>
      <c r="C2031" s="313" t="s">
        <v>7</v>
      </c>
      <c r="D2031" s="313" t="s">
        <v>449</v>
      </c>
      <c r="E2031" s="313" t="s">
        <v>13</v>
      </c>
      <c r="F2031" s="313" t="s">
        <v>11</v>
      </c>
      <c r="G2031" s="313"/>
      <c r="H2031" s="313"/>
      <c r="I2031" s="313"/>
      <c r="J2031" s="313"/>
      <c r="K2031" s="313"/>
      <c r="L2031" s="313"/>
      <c r="M2031" s="313"/>
      <c r="N2031" s="313"/>
      <c r="O2031" s="313"/>
      <c r="P2031" s="313"/>
      <c r="Q2031" s="313"/>
      <c r="R2031" s="313">
        <v>97.7</v>
      </c>
      <c r="S2031" s="313"/>
      <c r="T2031" s="313"/>
      <c r="U2031" s="313"/>
      <c r="V2031" s="313"/>
      <c r="W2031" s="313"/>
      <c r="X2031" s="313">
        <v>0</v>
      </c>
      <c r="Y2031" s="313">
        <v>500000000</v>
      </c>
      <c r="Z2031" s="313"/>
      <c r="AA2031" s="313" t="s">
        <v>1029</v>
      </c>
    </row>
    <row r="2032" spans="1:27" ht="15" customHeight="1">
      <c r="A2032" s="313" t="s">
        <v>305</v>
      </c>
      <c r="B2032" s="313" t="s">
        <v>299</v>
      </c>
      <c r="C2032" s="313" t="s">
        <v>7</v>
      </c>
      <c r="D2032" s="313" t="s">
        <v>449</v>
      </c>
      <c r="E2032" s="313" t="s">
        <v>13</v>
      </c>
      <c r="F2032" s="313" t="s">
        <v>11</v>
      </c>
      <c r="G2032" s="313"/>
      <c r="H2032" s="313"/>
      <c r="I2032" s="313"/>
      <c r="J2032" s="313"/>
      <c r="K2032" s="313"/>
      <c r="L2032" s="313"/>
      <c r="M2032" s="313"/>
      <c r="N2032" s="313"/>
      <c r="O2032" s="313"/>
      <c r="P2032" s="313"/>
      <c r="Q2032" s="313"/>
      <c r="R2032" s="313">
        <v>554</v>
      </c>
      <c r="S2032" s="313"/>
      <c r="T2032" s="313"/>
      <c r="U2032" s="313"/>
      <c r="V2032" s="313"/>
      <c r="W2032" s="313"/>
      <c r="X2032" s="313">
        <v>0</v>
      </c>
      <c r="Y2032" s="313">
        <v>500000000</v>
      </c>
      <c r="Z2032" s="313"/>
      <c r="AA2032" s="313" t="s">
        <v>1029</v>
      </c>
    </row>
    <row r="2033" spans="1:27" ht="15" customHeight="1">
      <c r="A2033" s="313" t="s">
        <v>305</v>
      </c>
      <c r="B2033" s="313" t="s">
        <v>297</v>
      </c>
      <c r="C2033" s="313" t="s">
        <v>7</v>
      </c>
      <c r="D2033" s="313" t="s">
        <v>449</v>
      </c>
      <c r="E2033" s="313" t="s">
        <v>13</v>
      </c>
      <c r="F2033" s="313" t="s">
        <v>11</v>
      </c>
      <c r="G2033" s="313"/>
      <c r="H2033" s="313"/>
      <c r="I2033" s="313"/>
      <c r="J2033" s="313"/>
      <c r="K2033" s="313"/>
      <c r="L2033" s="313"/>
      <c r="M2033" s="313"/>
      <c r="N2033" s="313"/>
      <c r="O2033" s="313"/>
      <c r="P2033" s="313"/>
      <c r="Q2033" s="313"/>
      <c r="R2033" s="313">
        <v>652</v>
      </c>
      <c r="S2033" s="313"/>
      <c r="T2033" s="313"/>
      <c r="U2033" s="313"/>
      <c r="V2033" s="313"/>
      <c r="W2033" s="313"/>
      <c r="X2033" s="313">
        <v>0</v>
      </c>
      <c r="Y2033" s="313">
        <v>500000000</v>
      </c>
      <c r="Z2033" s="313"/>
      <c r="AA2033" s="313" t="s">
        <v>1029</v>
      </c>
    </row>
    <row r="2034" spans="1:27" ht="15" customHeight="1">
      <c r="A2034" s="313" t="s">
        <v>305</v>
      </c>
      <c r="B2034" s="313" t="s">
        <v>261</v>
      </c>
      <c r="C2034" s="313" t="s">
        <v>7</v>
      </c>
      <c r="D2034" s="313" t="s">
        <v>449</v>
      </c>
      <c r="E2034" s="313" t="s">
        <v>13</v>
      </c>
      <c r="F2034" s="313" t="s">
        <v>11</v>
      </c>
      <c r="G2034" s="313"/>
      <c r="H2034" s="313"/>
      <c r="I2034" s="313"/>
      <c r="J2034" s="313"/>
      <c r="K2034" s="313"/>
      <c r="L2034" s="313"/>
      <c r="M2034" s="313"/>
      <c r="N2034" s="313"/>
      <c r="O2034" s="313"/>
      <c r="P2034" s="313"/>
      <c r="Q2034" s="313"/>
      <c r="R2034" s="313">
        <v>270</v>
      </c>
      <c r="S2034" s="313">
        <v>0</v>
      </c>
      <c r="T2034" s="313">
        <v>593</v>
      </c>
      <c r="U2034" s="313"/>
      <c r="V2034" s="313"/>
      <c r="W2034" s="313"/>
      <c r="X2034" s="313">
        <v>0</v>
      </c>
      <c r="Y2034" s="313">
        <v>500000000</v>
      </c>
      <c r="Z2034" s="313"/>
      <c r="AA2034" s="313" t="s">
        <v>1030</v>
      </c>
    </row>
    <row r="2035" spans="1:27" ht="15" customHeight="1">
      <c r="A2035" s="313" t="s">
        <v>305</v>
      </c>
      <c r="B2035" s="313" t="s">
        <v>266</v>
      </c>
      <c r="C2035" s="313" t="s">
        <v>7</v>
      </c>
      <c r="D2035" s="313" t="s">
        <v>449</v>
      </c>
      <c r="E2035" s="313" t="s">
        <v>13</v>
      </c>
      <c r="F2035" s="313" t="s">
        <v>11</v>
      </c>
      <c r="G2035" s="313"/>
      <c r="H2035" s="313"/>
      <c r="I2035" s="313"/>
      <c r="J2035" s="313"/>
      <c r="K2035" s="313"/>
      <c r="L2035" s="313"/>
      <c r="M2035" s="313"/>
      <c r="N2035" s="313"/>
      <c r="O2035" s="313"/>
      <c r="P2035" s="313"/>
      <c r="Q2035" s="313"/>
      <c r="R2035" s="313">
        <v>324</v>
      </c>
      <c r="S2035" s="313">
        <v>0</v>
      </c>
      <c r="T2035" s="313">
        <v>593</v>
      </c>
      <c r="U2035" s="313"/>
      <c r="V2035" s="313"/>
      <c r="W2035" s="313"/>
      <c r="X2035" s="313">
        <v>0</v>
      </c>
      <c r="Y2035" s="313">
        <v>500000000</v>
      </c>
      <c r="Z2035" s="313"/>
      <c r="AA2035" s="313" t="s">
        <v>1030</v>
      </c>
    </row>
    <row r="2036" spans="1:27" ht="15" customHeight="1">
      <c r="A2036" s="313" t="s">
        <v>305</v>
      </c>
      <c r="B2036" s="313" t="s">
        <v>271</v>
      </c>
      <c r="C2036" s="313" t="s">
        <v>7</v>
      </c>
      <c r="D2036" s="313" t="s">
        <v>449</v>
      </c>
      <c r="E2036" s="313" t="s">
        <v>13</v>
      </c>
      <c r="F2036" s="313" t="s">
        <v>11</v>
      </c>
      <c r="G2036" s="313"/>
      <c r="H2036" s="313"/>
      <c r="I2036" s="313"/>
      <c r="J2036" s="313"/>
      <c r="K2036" s="313"/>
      <c r="L2036" s="313"/>
      <c r="M2036" s="313"/>
      <c r="N2036" s="313"/>
      <c r="O2036" s="313"/>
      <c r="P2036" s="313"/>
      <c r="Q2036" s="313"/>
      <c r="R2036" s="313">
        <v>15.1</v>
      </c>
      <c r="S2036" s="313">
        <v>0</v>
      </c>
      <c r="T2036" s="313">
        <v>45.2</v>
      </c>
      <c r="U2036" s="313"/>
      <c r="V2036" s="313"/>
      <c r="W2036" s="313"/>
      <c r="X2036" s="313">
        <v>0</v>
      </c>
      <c r="Y2036" s="313">
        <v>500000000</v>
      </c>
      <c r="Z2036" s="313"/>
      <c r="AA2036" s="313" t="s">
        <v>1030</v>
      </c>
    </row>
    <row r="2037" spans="1:27" ht="15" customHeight="1">
      <c r="A2037" s="313" t="s">
        <v>305</v>
      </c>
      <c r="B2037" s="313" t="s">
        <v>275</v>
      </c>
      <c r="C2037" s="313" t="s">
        <v>7</v>
      </c>
      <c r="D2037" s="313" t="s">
        <v>449</v>
      </c>
      <c r="E2037" s="313" t="s">
        <v>13</v>
      </c>
      <c r="F2037" s="313" t="s">
        <v>11</v>
      </c>
      <c r="G2037" s="313"/>
      <c r="H2037" s="313"/>
      <c r="I2037" s="313"/>
      <c r="J2037" s="313"/>
      <c r="K2037" s="313"/>
      <c r="L2037" s="313"/>
      <c r="M2037" s="313"/>
      <c r="N2037" s="313"/>
      <c r="O2037" s="313"/>
      <c r="P2037" s="313"/>
      <c r="Q2037" s="313"/>
      <c r="R2037" s="313">
        <v>15.1</v>
      </c>
      <c r="S2037" s="313">
        <v>0</v>
      </c>
      <c r="T2037" s="313">
        <v>45.2</v>
      </c>
      <c r="U2037" s="313"/>
      <c r="V2037" s="313"/>
      <c r="W2037" s="313"/>
      <c r="X2037" s="313">
        <v>0</v>
      </c>
      <c r="Y2037" s="313">
        <v>500000000</v>
      </c>
      <c r="Z2037" s="313"/>
      <c r="AA2037" s="313" t="s">
        <v>1030</v>
      </c>
    </row>
    <row r="2038" spans="1:27" ht="15" customHeight="1">
      <c r="A2038" s="313" t="s">
        <v>305</v>
      </c>
      <c r="B2038" s="313" t="s">
        <v>273</v>
      </c>
      <c r="C2038" s="313" t="s">
        <v>7</v>
      </c>
      <c r="D2038" s="313" t="s">
        <v>449</v>
      </c>
      <c r="E2038" s="313" t="s">
        <v>13</v>
      </c>
      <c r="F2038" s="313" t="s">
        <v>11</v>
      </c>
      <c r="G2038" s="313"/>
      <c r="H2038" s="313"/>
      <c r="I2038" s="313"/>
      <c r="J2038" s="313"/>
      <c r="K2038" s="313"/>
      <c r="L2038" s="313"/>
      <c r="M2038" s="313"/>
      <c r="N2038" s="313"/>
      <c r="O2038" s="313"/>
      <c r="P2038" s="313"/>
      <c r="Q2038" s="313"/>
      <c r="R2038" s="313">
        <v>15.1</v>
      </c>
      <c r="S2038" s="313">
        <v>0</v>
      </c>
      <c r="T2038" s="313">
        <v>45.2</v>
      </c>
      <c r="U2038" s="313"/>
      <c r="V2038" s="313"/>
      <c r="W2038" s="313"/>
      <c r="X2038" s="313">
        <v>0</v>
      </c>
      <c r="Y2038" s="313">
        <v>500000000</v>
      </c>
      <c r="Z2038" s="313"/>
      <c r="AA2038" s="313" t="s">
        <v>1030</v>
      </c>
    </row>
    <row r="2039" spans="1:27" ht="15" customHeight="1">
      <c r="A2039" s="313" t="s">
        <v>305</v>
      </c>
      <c r="B2039" s="313" t="s">
        <v>277</v>
      </c>
      <c r="C2039" s="313" t="s">
        <v>7</v>
      </c>
      <c r="D2039" s="313" t="s">
        <v>449</v>
      </c>
      <c r="E2039" s="313" t="s">
        <v>13</v>
      </c>
      <c r="F2039" s="313" t="s">
        <v>11</v>
      </c>
      <c r="G2039" s="313"/>
      <c r="H2039" s="313"/>
      <c r="I2039" s="313"/>
      <c r="J2039" s="313"/>
      <c r="K2039" s="313"/>
      <c r="L2039" s="313"/>
      <c r="M2039" s="313"/>
      <c r="N2039" s="313"/>
      <c r="O2039" s="313"/>
      <c r="P2039" s="313"/>
      <c r="Q2039" s="313"/>
      <c r="R2039" s="313">
        <v>110</v>
      </c>
      <c r="S2039" s="313"/>
      <c r="T2039" s="313"/>
      <c r="U2039" s="313"/>
      <c r="V2039" s="313"/>
      <c r="W2039" s="313"/>
      <c r="X2039" s="313">
        <v>0</v>
      </c>
      <c r="Y2039" s="313">
        <v>500000000</v>
      </c>
      <c r="Z2039" s="313"/>
      <c r="AA2039" s="313" t="s">
        <v>1029</v>
      </c>
    </row>
    <row r="2040" spans="1:27" ht="15" customHeight="1">
      <c r="A2040" s="313" t="s">
        <v>305</v>
      </c>
      <c r="B2040" s="313" t="s">
        <v>256</v>
      </c>
      <c r="C2040" s="313" t="s">
        <v>7</v>
      </c>
      <c r="D2040" s="313" t="s">
        <v>449</v>
      </c>
      <c r="E2040" s="313" t="s">
        <v>13</v>
      </c>
      <c r="F2040" s="313" t="s">
        <v>11</v>
      </c>
      <c r="G2040" s="313"/>
      <c r="H2040" s="313"/>
      <c r="I2040" s="313"/>
      <c r="J2040" s="313"/>
      <c r="K2040" s="313"/>
      <c r="L2040" s="313"/>
      <c r="M2040" s="313"/>
      <c r="N2040" s="313"/>
      <c r="O2040" s="313"/>
      <c r="P2040" s="313"/>
      <c r="Q2040" s="313"/>
      <c r="R2040" s="313">
        <v>118</v>
      </c>
      <c r="S2040" s="313"/>
      <c r="T2040" s="313"/>
      <c r="U2040" s="313"/>
      <c r="V2040" s="313"/>
      <c r="W2040" s="313"/>
      <c r="X2040" s="313">
        <v>0</v>
      </c>
      <c r="Y2040" s="313">
        <v>500000000</v>
      </c>
      <c r="Z2040" s="313"/>
      <c r="AA2040" s="313" t="s">
        <v>1029</v>
      </c>
    </row>
    <row r="2041" spans="1:27" ht="15" customHeight="1">
      <c r="A2041" s="313" t="s">
        <v>305</v>
      </c>
      <c r="B2041" s="313" t="s">
        <v>254</v>
      </c>
      <c r="C2041" s="313" t="s">
        <v>7</v>
      </c>
      <c r="D2041" s="313" t="s">
        <v>449</v>
      </c>
      <c r="E2041" s="313" t="s">
        <v>13</v>
      </c>
      <c r="F2041" s="313" t="s">
        <v>11</v>
      </c>
      <c r="G2041" s="313"/>
      <c r="H2041" s="313"/>
      <c r="I2041" s="313"/>
      <c r="J2041" s="313"/>
      <c r="K2041" s="313"/>
      <c r="L2041" s="313"/>
      <c r="M2041" s="313"/>
      <c r="N2041" s="313"/>
      <c r="O2041" s="313"/>
      <c r="P2041" s="313"/>
      <c r="Q2041" s="313"/>
      <c r="R2041" s="313">
        <v>866</v>
      </c>
      <c r="S2041" s="313"/>
      <c r="T2041" s="313"/>
      <c r="U2041" s="313"/>
      <c r="V2041" s="313"/>
      <c r="W2041" s="313"/>
      <c r="X2041" s="313">
        <v>0</v>
      </c>
      <c r="Y2041" s="313">
        <v>500000000</v>
      </c>
      <c r="Z2041" s="313"/>
      <c r="AA2041" s="313" t="s">
        <v>1029</v>
      </c>
    </row>
    <row r="2042" spans="1:27" ht="15" customHeight="1">
      <c r="A2042" s="313" t="s">
        <v>305</v>
      </c>
      <c r="B2042" s="313" t="s">
        <v>260</v>
      </c>
      <c r="C2042" s="313" t="s">
        <v>7</v>
      </c>
      <c r="D2042" s="313" t="s">
        <v>449</v>
      </c>
      <c r="E2042" s="313" t="s">
        <v>13</v>
      </c>
      <c r="F2042" s="313" t="s">
        <v>11</v>
      </c>
      <c r="G2042" s="313"/>
      <c r="H2042" s="313"/>
      <c r="I2042" s="313"/>
      <c r="J2042" s="313"/>
      <c r="K2042" s="313"/>
      <c r="L2042" s="313"/>
      <c r="M2042" s="313"/>
      <c r="N2042" s="313"/>
      <c r="O2042" s="313"/>
      <c r="P2042" s="313"/>
      <c r="Q2042" s="313"/>
      <c r="R2042" s="313">
        <v>270</v>
      </c>
      <c r="S2042" s="313">
        <v>0</v>
      </c>
      <c r="T2042" s="313">
        <v>593</v>
      </c>
      <c r="U2042" s="313"/>
      <c r="V2042" s="313"/>
      <c r="W2042" s="313"/>
      <c r="X2042" s="313">
        <v>0</v>
      </c>
      <c r="Y2042" s="313">
        <v>500000000</v>
      </c>
      <c r="Z2042" s="313"/>
      <c r="AA2042" s="313" t="s">
        <v>1030</v>
      </c>
    </row>
    <row r="2043" spans="1:27" ht="15" customHeight="1">
      <c r="A2043" s="313" t="s">
        <v>305</v>
      </c>
      <c r="B2043" s="313" t="s">
        <v>259</v>
      </c>
      <c r="C2043" s="313" t="s">
        <v>7</v>
      </c>
      <c r="D2043" s="313" t="s">
        <v>449</v>
      </c>
      <c r="E2043" s="313" t="s">
        <v>13</v>
      </c>
      <c r="F2043" s="313" t="s">
        <v>11</v>
      </c>
      <c r="G2043" s="313"/>
      <c r="H2043" s="313"/>
      <c r="I2043" s="313"/>
      <c r="J2043" s="313"/>
      <c r="K2043" s="313"/>
      <c r="L2043" s="313"/>
      <c r="M2043" s="313"/>
      <c r="N2043" s="313"/>
      <c r="O2043" s="313"/>
      <c r="P2043" s="313"/>
      <c r="Q2043" s="313"/>
      <c r="R2043" s="313">
        <v>593</v>
      </c>
      <c r="S2043" s="313"/>
      <c r="T2043" s="313"/>
      <c r="U2043" s="313"/>
      <c r="V2043" s="313"/>
      <c r="W2043" s="313"/>
      <c r="X2043" s="313">
        <v>0</v>
      </c>
      <c r="Y2043" s="313">
        <v>500000000</v>
      </c>
      <c r="Z2043" s="313"/>
      <c r="AA2043" s="313" t="s">
        <v>1029</v>
      </c>
    </row>
    <row r="2044" spans="1:27" ht="15" customHeight="1">
      <c r="A2044" s="313" t="s">
        <v>305</v>
      </c>
      <c r="B2044" s="313" t="s">
        <v>265</v>
      </c>
      <c r="C2044" s="313" t="s">
        <v>7</v>
      </c>
      <c r="D2044" s="313" t="s">
        <v>449</v>
      </c>
      <c r="E2044" s="313" t="s">
        <v>13</v>
      </c>
      <c r="F2044" s="313" t="s">
        <v>11</v>
      </c>
      <c r="G2044" s="313"/>
      <c r="H2044" s="313"/>
      <c r="I2044" s="313"/>
      <c r="J2044" s="313"/>
      <c r="K2044" s="313"/>
      <c r="L2044" s="313"/>
      <c r="M2044" s="313"/>
      <c r="N2044" s="313"/>
      <c r="O2044" s="313"/>
      <c r="P2044" s="313"/>
      <c r="Q2044" s="313"/>
      <c r="R2044" s="313">
        <v>324</v>
      </c>
      <c r="S2044" s="313">
        <v>0</v>
      </c>
      <c r="T2044" s="313">
        <v>593</v>
      </c>
      <c r="U2044" s="313"/>
      <c r="V2044" s="313"/>
      <c r="W2044" s="313"/>
      <c r="X2044" s="313">
        <v>0</v>
      </c>
      <c r="Y2044" s="313">
        <v>500000000</v>
      </c>
      <c r="Z2044" s="313"/>
      <c r="AA2044" s="313" t="s">
        <v>1030</v>
      </c>
    </row>
    <row r="2045" spans="1:27" ht="15" customHeight="1">
      <c r="A2045" s="313" t="s">
        <v>305</v>
      </c>
      <c r="B2045" s="313" t="s">
        <v>258</v>
      </c>
      <c r="C2045" s="313" t="s">
        <v>7</v>
      </c>
      <c r="D2045" s="313" t="s">
        <v>449</v>
      </c>
      <c r="E2045" s="313" t="s">
        <v>13</v>
      </c>
      <c r="F2045" s="313" t="s">
        <v>11</v>
      </c>
      <c r="G2045" s="313"/>
      <c r="H2045" s="313"/>
      <c r="I2045" s="313"/>
      <c r="J2045" s="313"/>
      <c r="K2045" s="313"/>
      <c r="L2045" s="313"/>
      <c r="M2045" s="313"/>
      <c r="N2045" s="313"/>
      <c r="O2045" s="313"/>
      <c r="P2045" s="313"/>
      <c r="Q2045" s="313"/>
      <c r="R2045" s="313">
        <v>748</v>
      </c>
      <c r="S2045" s="313"/>
      <c r="T2045" s="313"/>
      <c r="U2045" s="313"/>
      <c r="V2045" s="313"/>
      <c r="W2045" s="313"/>
      <c r="X2045" s="313">
        <v>0</v>
      </c>
      <c r="Y2045" s="313">
        <v>500000000</v>
      </c>
      <c r="Z2045" s="313"/>
      <c r="AA2045" s="313" t="s">
        <v>1029</v>
      </c>
    </row>
    <row r="2046" spans="1:27" ht="15" customHeight="1">
      <c r="A2046" s="313" t="s">
        <v>305</v>
      </c>
      <c r="B2046" s="313" t="s">
        <v>270</v>
      </c>
      <c r="C2046" s="313" t="s">
        <v>7</v>
      </c>
      <c r="D2046" s="313" t="s">
        <v>449</v>
      </c>
      <c r="E2046" s="313" t="s">
        <v>13</v>
      </c>
      <c r="F2046" s="313" t="s">
        <v>11</v>
      </c>
      <c r="G2046" s="313"/>
      <c r="H2046" s="313"/>
      <c r="I2046" s="313"/>
      <c r="J2046" s="313"/>
      <c r="K2046" s="313"/>
      <c r="L2046" s="313"/>
      <c r="M2046" s="313"/>
      <c r="N2046" s="313"/>
      <c r="O2046" s="313"/>
      <c r="P2046" s="313"/>
      <c r="Q2046" s="313"/>
      <c r="R2046" s="313">
        <v>45.2</v>
      </c>
      <c r="S2046" s="313"/>
      <c r="T2046" s="313"/>
      <c r="U2046" s="313"/>
      <c r="V2046" s="313"/>
      <c r="W2046" s="313"/>
      <c r="X2046" s="313">
        <v>0</v>
      </c>
      <c r="Y2046" s="313">
        <v>500000000</v>
      </c>
      <c r="Z2046" s="313"/>
      <c r="AA2046" s="313" t="s">
        <v>1029</v>
      </c>
    </row>
    <row r="2047" spans="1:27" ht="15" customHeight="1">
      <c r="A2047" s="313" t="s">
        <v>305</v>
      </c>
      <c r="B2047" s="313" t="s">
        <v>269</v>
      </c>
      <c r="C2047" s="313" t="s">
        <v>7</v>
      </c>
      <c r="D2047" s="313" t="s">
        <v>449</v>
      </c>
      <c r="E2047" s="313" t="s">
        <v>13</v>
      </c>
      <c r="F2047" s="313" t="s">
        <v>11</v>
      </c>
      <c r="G2047" s="313"/>
      <c r="H2047" s="313"/>
      <c r="I2047" s="313"/>
      <c r="J2047" s="313"/>
      <c r="K2047" s="313"/>
      <c r="L2047" s="313"/>
      <c r="M2047" s="313"/>
      <c r="N2047" s="313"/>
      <c r="O2047" s="313"/>
      <c r="P2047" s="313"/>
      <c r="Q2047" s="313"/>
      <c r="R2047" s="313">
        <v>45.2</v>
      </c>
      <c r="S2047" s="313"/>
      <c r="T2047" s="313"/>
      <c r="U2047" s="313"/>
      <c r="V2047" s="313"/>
      <c r="W2047" s="313"/>
      <c r="X2047" s="313">
        <v>0</v>
      </c>
      <c r="Y2047" s="313">
        <v>500000000</v>
      </c>
      <c r="Z2047" s="313"/>
      <c r="AA2047" s="313" t="s">
        <v>1029</v>
      </c>
    </row>
    <row r="2048" spans="1:27" ht="15" customHeight="1">
      <c r="A2048" s="313" t="s">
        <v>305</v>
      </c>
      <c r="B2048" s="313" t="s">
        <v>263</v>
      </c>
      <c r="C2048" s="313" t="s">
        <v>7</v>
      </c>
      <c r="D2048" s="313" t="s">
        <v>449</v>
      </c>
      <c r="E2048" s="313" t="s">
        <v>13</v>
      </c>
      <c r="F2048" s="313" t="s">
        <v>11</v>
      </c>
      <c r="G2048" s="313"/>
      <c r="H2048" s="313"/>
      <c r="I2048" s="313"/>
      <c r="J2048" s="313"/>
      <c r="K2048" s="313"/>
      <c r="L2048" s="313"/>
      <c r="M2048" s="313"/>
      <c r="N2048" s="313"/>
      <c r="O2048" s="313"/>
      <c r="P2048" s="313"/>
      <c r="Q2048" s="313"/>
      <c r="R2048" s="313">
        <v>270</v>
      </c>
      <c r="S2048" s="313">
        <v>0</v>
      </c>
      <c r="T2048" s="313">
        <v>593</v>
      </c>
      <c r="U2048" s="313"/>
      <c r="V2048" s="313"/>
      <c r="W2048" s="313"/>
      <c r="X2048" s="313">
        <v>0</v>
      </c>
      <c r="Y2048" s="313">
        <v>500000000</v>
      </c>
      <c r="Z2048" s="313"/>
      <c r="AA2048" s="313" t="s">
        <v>1030</v>
      </c>
    </row>
    <row r="2049" spans="1:27" ht="15" customHeight="1">
      <c r="A2049" s="313" t="s">
        <v>305</v>
      </c>
      <c r="B2049" s="313" t="s">
        <v>272</v>
      </c>
      <c r="C2049" s="313" t="s">
        <v>7</v>
      </c>
      <c r="D2049" s="313" t="s">
        <v>449</v>
      </c>
      <c r="E2049" s="313" t="s">
        <v>13</v>
      </c>
      <c r="F2049" s="313" t="s">
        <v>11</v>
      </c>
      <c r="G2049" s="313"/>
      <c r="H2049" s="313"/>
      <c r="I2049" s="313"/>
      <c r="J2049" s="313"/>
      <c r="K2049" s="313"/>
      <c r="L2049" s="313"/>
      <c r="M2049" s="313"/>
      <c r="N2049" s="313"/>
      <c r="O2049" s="313"/>
      <c r="P2049" s="313"/>
      <c r="Q2049" s="313"/>
      <c r="R2049" s="313">
        <v>15.1</v>
      </c>
      <c r="S2049" s="313">
        <v>0</v>
      </c>
      <c r="T2049" s="313">
        <v>45.2</v>
      </c>
      <c r="U2049" s="313"/>
      <c r="V2049" s="313"/>
      <c r="W2049" s="313"/>
      <c r="X2049" s="313">
        <v>0</v>
      </c>
      <c r="Y2049" s="313">
        <v>500000000</v>
      </c>
      <c r="Z2049" s="313"/>
      <c r="AA2049" s="313" t="s">
        <v>1030</v>
      </c>
    </row>
    <row r="2050" spans="1:27" ht="15" customHeight="1">
      <c r="A2050" s="313" t="s">
        <v>305</v>
      </c>
      <c r="B2050" s="313" t="s">
        <v>274</v>
      </c>
      <c r="C2050" s="313" t="s">
        <v>7</v>
      </c>
      <c r="D2050" s="313" t="s">
        <v>449</v>
      </c>
      <c r="E2050" s="313" t="s">
        <v>13</v>
      </c>
      <c r="F2050" s="313" t="s">
        <v>11</v>
      </c>
      <c r="G2050" s="313"/>
      <c r="H2050" s="313"/>
      <c r="I2050" s="313"/>
      <c r="J2050" s="313"/>
      <c r="K2050" s="313"/>
      <c r="L2050" s="313"/>
      <c r="M2050" s="313"/>
      <c r="N2050" s="313"/>
      <c r="O2050" s="313"/>
      <c r="P2050" s="313"/>
      <c r="Q2050" s="313"/>
      <c r="R2050" s="313">
        <v>15.1</v>
      </c>
      <c r="S2050" s="313">
        <v>0</v>
      </c>
      <c r="T2050" s="313">
        <v>45.2</v>
      </c>
      <c r="U2050" s="313"/>
      <c r="V2050" s="313"/>
      <c r="W2050" s="313"/>
      <c r="X2050" s="313">
        <v>0</v>
      </c>
      <c r="Y2050" s="313">
        <v>500000000</v>
      </c>
      <c r="Z2050" s="313"/>
      <c r="AA2050" s="313" t="s">
        <v>1030</v>
      </c>
    </row>
    <row r="2051" spans="1:27" ht="15" customHeight="1">
      <c r="A2051" s="313" t="s">
        <v>305</v>
      </c>
      <c r="B2051" s="313" t="s">
        <v>276</v>
      </c>
      <c r="C2051" s="313" t="s">
        <v>7</v>
      </c>
      <c r="D2051" s="313" t="s">
        <v>449</v>
      </c>
      <c r="E2051" s="313" t="s">
        <v>13</v>
      </c>
      <c r="F2051" s="313" t="s">
        <v>11</v>
      </c>
      <c r="G2051" s="313"/>
      <c r="H2051" s="313"/>
      <c r="I2051" s="313"/>
      <c r="J2051" s="313"/>
      <c r="K2051" s="313"/>
      <c r="L2051" s="313"/>
      <c r="M2051" s="313"/>
      <c r="N2051" s="313"/>
      <c r="O2051" s="313"/>
      <c r="P2051" s="313"/>
      <c r="Q2051" s="313"/>
      <c r="R2051" s="313">
        <v>15.1</v>
      </c>
      <c r="S2051" s="313">
        <v>0</v>
      </c>
      <c r="T2051" s="313">
        <v>45.2</v>
      </c>
      <c r="U2051" s="313"/>
      <c r="V2051" s="313"/>
      <c r="W2051" s="313"/>
      <c r="X2051" s="313">
        <v>0</v>
      </c>
      <c r="Y2051" s="313">
        <v>500000000</v>
      </c>
      <c r="Z2051" s="313"/>
      <c r="AA2051" s="313" t="s">
        <v>1030</v>
      </c>
    </row>
    <row r="2052" spans="1:27" ht="15" customHeight="1">
      <c r="A2052" s="313" t="s">
        <v>305</v>
      </c>
      <c r="B2052" s="313" t="s">
        <v>287</v>
      </c>
      <c r="C2052" s="313" t="s">
        <v>7</v>
      </c>
      <c r="D2052" s="313" t="s">
        <v>449</v>
      </c>
      <c r="E2052" s="313" t="s">
        <v>13</v>
      </c>
      <c r="F2052" s="313" t="s">
        <v>11</v>
      </c>
      <c r="G2052" s="313"/>
      <c r="H2052" s="313"/>
      <c r="I2052" s="313"/>
      <c r="J2052" s="313"/>
      <c r="K2052" s="313"/>
      <c r="L2052" s="313"/>
      <c r="M2052" s="313"/>
      <c r="N2052" s="313"/>
      <c r="O2052" s="313"/>
      <c r="P2052" s="313"/>
      <c r="Q2052" s="313"/>
      <c r="R2052" s="313">
        <v>66.8</v>
      </c>
      <c r="S2052" s="313"/>
      <c r="T2052" s="313"/>
      <c r="U2052" s="313"/>
      <c r="V2052" s="313"/>
      <c r="W2052" s="313"/>
      <c r="X2052" s="313">
        <v>0</v>
      </c>
      <c r="Y2052" s="313">
        <v>500000000</v>
      </c>
      <c r="Z2052" s="313"/>
      <c r="AA2052" s="313" t="s">
        <v>1029</v>
      </c>
    </row>
    <row r="2053" spans="1:27" ht="15" customHeight="1">
      <c r="A2053" s="313" t="s">
        <v>305</v>
      </c>
      <c r="B2053" s="313" t="s">
        <v>285</v>
      </c>
      <c r="C2053" s="313" t="s">
        <v>7</v>
      </c>
      <c r="D2053" s="313" t="s">
        <v>449</v>
      </c>
      <c r="E2053" s="313" t="s">
        <v>13</v>
      </c>
      <c r="F2053" s="313" t="s">
        <v>11</v>
      </c>
      <c r="G2053" s="313"/>
      <c r="H2053" s="313"/>
      <c r="I2053" s="313"/>
      <c r="J2053" s="313"/>
      <c r="K2053" s="313"/>
      <c r="L2053" s="313"/>
      <c r="M2053" s="313"/>
      <c r="N2053" s="313"/>
      <c r="O2053" s="313"/>
      <c r="P2053" s="313"/>
      <c r="Q2053" s="313"/>
      <c r="R2053" s="313">
        <v>276</v>
      </c>
      <c r="S2053" s="313"/>
      <c r="T2053" s="313"/>
      <c r="U2053" s="313"/>
      <c r="V2053" s="313"/>
      <c r="W2053" s="313"/>
      <c r="X2053" s="313">
        <v>0</v>
      </c>
      <c r="Y2053" s="313">
        <v>500000000</v>
      </c>
      <c r="Z2053" s="313"/>
      <c r="AA2053" s="313" t="s">
        <v>1029</v>
      </c>
    </row>
    <row r="2054" spans="1:27" ht="15" customHeight="1">
      <c r="A2054" s="313" t="s">
        <v>305</v>
      </c>
      <c r="B2054" s="313" t="s">
        <v>290</v>
      </c>
      <c r="C2054" s="313" t="s">
        <v>7</v>
      </c>
      <c r="D2054" s="313" t="s">
        <v>449</v>
      </c>
      <c r="E2054" s="313" t="s">
        <v>13</v>
      </c>
      <c r="F2054" s="313" t="s">
        <v>11</v>
      </c>
      <c r="G2054" s="313"/>
      <c r="H2054" s="313"/>
      <c r="I2054" s="313"/>
      <c r="J2054" s="313"/>
      <c r="K2054" s="313"/>
      <c r="L2054" s="313"/>
      <c r="M2054" s="313"/>
      <c r="N2054" s="313"/>
      <c r="O2054" s="313"/>
      <c r="P2054" s="313"/>
      <c r="Q2054" s="313"/>
      <c r="R2054" s="313">
        <v>32.200000000000003</v>
      </c>
      <c r="S2054" s="313"/>
      <c r="T2054" s="313"/>
      <c r="U2054" s="313"/>
      <c r="V2054" s="313"/>
      <c r="W2054" s="313"/>
      <c r="X2054" s="313">
        <v>0</v>
      </c>
      <c r="Y2054" s="313">
        <v>500000000</v>
      </c>
      <c r="Z2054" s="313"/>
      <c r="AA2054" s="313" t="s">
        <v>1029</v>
      </c>
    </row>
    <row r="2055" spans="1:27" ht="15" customHeight="1">
      <c r="A2055" s="313" t="s">
        <v>305</v>
      </c>
      <c r="B2055" s="313" t="s">
        <v>291</v>
      </c>
      <c r="C2055" s="313" t="s">
        <v>7</v>
      </c>
      <c r="D2055" s="313" t="s">
        <v>449</v>
      </c>
      <c r="E2055" s="313" t="s">
        <v>13</v>
      </c>
      <c r="F2055" s="313" t="s">
        <v>11</v>
      </c>
      <c r="G2055" s="313"/>
      <c r="H2055" s="313"/>
      <c r="I2055" s="313"/>
      <c r="J2055" s="313"/>
      <c r="K2055" s="313"/>
      <c r="L2055" s="313"/>
      <c r="M2055" s="313"/>
      <c r="N2055" s="313"/>
      <c r="O2055" s="313"/>
      <c r="P2055" s="313"/>
      <c r="Q2055" s="313"/>
      <c r="R2055" s="313">
        <v>96.5</v>
      </c>
      <c r="S2055" s="313"/>
      <c r="T2055" s="313"/>
      <c r="U2055" s="313"/>
      <c r="V2055" s="313"/>
      <c r="W2055" s="313"/>
      <c r="X2055" s="313">
        <v>0</v>
      </c>
      <c r="Y2055" s="313">
        <v>500000000</v>
      </c>
      <c r="Z2055" s="313"/>
      <c r="AA2055" s="313" t="s">
        <v>1029</v>
      </c>
    </row>
    <row r="2056" spans="1:27" ht="15" customHeight="1">
      <c r="A2056" s="313" t="s">
        <v>305</v>
      </c>
      <c r="B2056" s="313" t="s">
        <v>292</v>
      </c>
      <c r="C2056" s="313" t="s">
        <v>7</v>
      </c>
      <c r="D2056" s="313" t="s">
        <v>449</v>
      </c>
      <c r="E2056" s="313" t="s">
        <v>13</v>
      </c>
      <c r="F2056" s="313" t="s">
        <v>11</v>
      </c>
      <c r="G2056" s="313"/>
      <c r="H2056" s="313"/>
      <c r="I2056" s="313"/>
      <c r="J2056" s="313"/>
      <c r="K2056" s="313"/>
      <c r="L2056" s="313"/>
      <c r="M2056" s="313"/>
      <c r="N2056" s="313"/>
      <c r="O2056" s="313"/>
      <c r="P2056" s="313"/>
      <c r="Q2056" s="313"/>
      <c r="R2056" s="313">
        <v>80.5</v>
      </c>
      <c r="S2056" s="313"/>
      <c r="T2056" s="313"/>
      <c r="U2056" s="313"/>
      <c r="V2056" s="313"/>
      <c r="W2056" s="313"/>
      <c r="X2056" s="313">
        <v>0</v>
      </c>
      <c r="Y2056" s="313">
        <v>500000000</v>
      </c>
      <c r="Z2056" s="313"/>
      <c r="AA2056" s="313" t="s">
        <v>1029</v>
      </c>
    </row>
    <row r="2057" spans="1:27" ht="15" customHeight="1">
      <c r="A2057" s="313" t="s">
        <v>305</v>
      </c>
      <c r="B2057" s="313" t="s">
        <v>289</v>
      </c>
      <c r="C2057" s="313" t="s">
        <v>7</v>
      </c>
      <c r="D2057" s="313" t="s">
        <v>449</v>
      </c>
      <c r="E2057" s="313" t="s">
        <v>13</v>
      </c>
      <c r="F2057" s="313" t="s">
        <v>11</v>
      </c>
      <c r="G2057" s="313"/>
      <c r="H2057" s="313"/>
      <c r="I2057" s="313"/>
      <c r="J2057" s="313"/>
      <c r="K2057" s="313"/>
      <c r="L2057" s="313"/>
      <c r="M2057" s="313"/>
      <c r="N2057" s="313"/>
      <c r="O2057" s="313"/>
      <c r="P2057" s="313"/>
      <c r="Q2057" s="313"/>
      <c r="R2057" s="313">
        <v>209</v>
      </c>
      <c r="S2057" s="313"/>
      <c r="T2057" s="313"/>
      <c r="U2057" s="313"/>
      <c r="V2057" s="313"/>
      <c r="W2057" s="313"/>
      <c r="X2057" s="313">
        <v>0</v>
      </c>
      <c r="Y2057" s="313">
        <v>500000000</v>
      </c>
      <c r="Z2057" s="313"/>
      <c r="AA2057" s="313" t="s">
        <v>1029</v>
      </c>
    </row>
    <row r="2058" spans="1:27" ht="15" customHeight="1">
      <c r="A2058" s="313" t="s">
        <v>305</v>
      </c>
      <c r="B2058" s="313" t="s">
        <v>278</v>
      </c>
      <c r="C2058" s="313" t="s">
        <v>7</v>
      </c>
      <c r="D2058" s="313" t="s">
        <v>449</v>
      </c>
      <c r="E2058" s="313" t="s">
        <v>13</v>
      </c>
      <c r="F2058" s="313" t="s">
        <v>11</v>
      </c>
      <c r="G2058" s="313"/>
      <c r="H2058" s="313"/>
      <c r="I2058" s="313"/>
      <c r="J2058" s="313"/>
      <c r="K2058" s="313"/>
      <c r="L2058" s="313"/>
      <c r="M2058" s="313"/>
      <c r="N2058" s="313"/>
      <c r="O2058" s="313"/>
      <c r="P2058" s="313"/>
      <c r="Q2058" s="313"/>
      <c r="R2058" s="313">
        <v>70</v>
      </c>
      <c r="S2058" s="313"/>
      <c r="T2058" s="313"/>
      <c r="U2058" s="313"/>
      <c r="V2058" s="313"/>
      <c r="W2058" s="313"/>
      <c r="X2058" s="313">
        <v>0</v>
      </c>
      <c r="Y2058" s="313">
        <v>500000000</v>
      </c>
      <c r="Z2058" s="313"/>
      <c r="AA2058" s="313" t="s">
        <v>1029</v>
      </c>
    </row>
    <row r="2059" spans="1:27" ht="15" customHeight="1">
      <c r="A2059" s="313" t="s">
        <v>305</v>
      </c>
      <c r="B2059" s="313" t="s">
        <v>282</v>
      </c>
      <c r="C2059" s="313" t="s">
        <v>7</v>
      </c>
      <c r="D2059" s="313" t="s">
        <v>449</v>
      </c>
      <c r="E2059" s="313" t="s">
        <v>13</v>
      </c>
      <c r="F2059" s="313" t="s">
        <v>11</v>
      </c>
      <c r="G2059" s="313"/>
      <c r="H2059" s="313"/>
      <c r="I2059" s="313"/>
      <c r="J2059" s="313"/>
      <c r="K2059" s="313"/>
      <c r="L2059" s="313"/>
      <c r="M2059" s="313"/>
      <c r="N2059" s="313"/>
      <c r="O2059" s="313"/>
      <c r="P2059" s="313"/>
      <c r="Q2059" s="313"/>
      <c r="R2059" s="313">
        <v>39.799999999999997</v>
      </c>
      <c r="S2059" s="313"/>
      <c r="T2059" s="313"/>
      <c r="U2059" s="313"/>
      <c r="V2059" s="313"/>
      <c r="W2059" s="313"/>
      <c r="X2059" s="313">
        <v>0</v>
      </c>
      <c r="Y2059" s="313">
        <v>500000000</v>
      </c>
      <c r="Z2059" s="313"/>
      <c r="AA2059" s="313" t="s">
        <v>1029</v>
      </c>
    </row>
    <row r="2060" spans="1:27" ht="15" customHeight="1">
      <c r="A2060" s="313" t="s">
        <v>305</v>
      </c>
      <c r="B2060" s="313" t="s">
        <v>281</v>
      </c>
      <c r="C2060" s="313" t="s">
        <v>7</v>
      </c>
      <c r="D2060" s="313" t="s">
        <v>449</v>
      </c>
      <c r="E2060" s="313" t="s">
        <v>13</v>
      </c>
      <c r="F2060" s="313" t="s">
        <v>11</v>
      </c>
      <c r="G2060" s="313"/>
      <c r="H2060" s="313"/>
      <c r="I2060" s="313"/>
      <c r="J2060" s="313"/>
      <c r="K2060" s="313"/>
      <c r="L2060" s="313"/>
      <c r="M2060" s="313"/>
      <c r="N2060" s="313"/>
      <c r="O2060" s="313"/>
      <c r="P2060" s="313"/>
      <c r="Q2060" s="313"/>
      <c r="R2060" s="313">
        <v>39.799999999999997</v>
      </c>
      <c r="S2060" s="313"/>
      <c r="T2060" s="313"/>
      <c r="U2060" s="313"/>
      <c r="V2060" s="313"/>
      <c r="W2060" s="313"/>
      <c r="X2060" s="313">
        <v>0</v>
      </c>
      <c r="Y2060" s="313">
        <v>500000000</v>
      </c>
      <c r="Z2060" s="313"/>
      <c r="AA2060" s="313" t="s">
        <v>1029</v>
      </c>
    </row>
    <row r="2061" spans="1:27" ht="15" customHeight="1">
      <c r="A2061" s="313" t="s">
        <v>305</v>
      </c>
      <c r="B2061" s="313" t="s">
        <v>280</v>
      </c>
      <c r="C2061" s="313" t="s">
        <v>7</v>
      </c>
      <c r="D2061" s="313" t="s">
        <v>449</v>
      </c>
      <c r="E2061" s="313" t="s">
        <v>13</v>
      </c>
      <c r="F2061" s="313" t="s">
        <v>11</v>
      </c>
      <c r="G2061" s="313"/>
      <c r="H2061" s="313"/>
      <c r="I2061" s="313"/>
      <c r="J2061" s="313"/>
      <c r="K2061" s="313"/>
      <c r="L2061" s="313"/>
      <c r="M2061" s="313"/>
      <c r="N2061" s="313"/>
      <c r="O2061" s="313"/>
      <c r="P2061" s="313"/>
      <c r="Q2061" s="313"/>
      <c r="R2061" s="313">
        <v>39.799999999999997</v>
      </c>
      <c r="S2061" s="313"/>
      <c r="T2061" s="313"/>
      <c r="U2061" s="313"/>
      <c r="V2061" s="313"/>
      <c r="W2061" s="313"/>
      <c r="X2061" s="313">
        <v>0</v>
      </c>
      <c r="Y2061" s="313">
        <v>500000000</v>
      </c>
      <c r="Z2061" s="313"/>
      <c r="AA2061" s="313" t="s">
        <v>1029</v>
      </c>
    </row>
    <row r="2062" spans="1:27" ht="15" customHeight="1">
      <c r="A2062" s="313" t="s">
        <v>305</v>
      </c>
      <c r="B2062" s="313" t="s">
        <v>279</v>
      </c>
      <c r="C2062" s="313" t="s">
        <v>7</v>
      </c>
      <c r="D2062" s="313" t="s">
        <v>449</v>
      </c>
      <c r="E2062" s="313" t="s">
        <v>13</v>
      </c>
      <c r="F2062" s="313" t="s">
        <v>11</v>
      </c>
      <c r="G2062" s="313"/>
      <c r="H2062" s="313"/>
      <c r="I2062" s="313"/>
      <c r="J2062" s="313"/>
      <c r="K2062" s="313"/>
      <c r="L2062" s="313"/>
      <c r="M2062" s="313"/>
      <c r="N2062" s="313"/>
      <c r="O2062" s="313"/>
      <c r="P2062" s="313"/>
      <c r="Q2062" s="313"/>
      <c r="R2062" s="313">
        <v>70</v>
      </c>
      <c r="S2062" s="313"/>
      <c r="T2062" s="313"/>
      <c r="U2062" s="313"/>
      <c r="V2062" s="313"/>
      <c r="W2062" s="313"/>
      <c r="X2062" s="313">
        <v>0</v>
      </c>
      <c r="Y2062" s="313">
        <v>500000000</v>
      </c>
      <c r="Z2062" s="313"/>
      <c r="AA2062" s="313" t="s">
        <v>1029</v>
      </c>
    </row>
    <row r="2063" spans="1:27" ht="15" customHeight="1">
      <c r="A2063" s="313" t="s">
        <v>305</v>
      </c>
      <c r="B2063" s="313" t="s">
        <v>283</v>
      </c>
      <c r="C2063" s="313" t="s">
        <v>7</v>
      </c>
      <c r="D2063" s="313" t="s">
        <v>449</v>
      </c>
      <c r="E2063" s="313" t="s">
        <v>13</v>
      </c>
      <c r="F2063" s="313" t="s">
        <v>11</v>
      </c>
      <c r="G2063" s="313"/>
      <c r="H2063" s="313"/>
      <c r="I2063" s="313"/>
      <c r="J2063" s="313"/>
      <c r="K2063" s="313"/>
      <c r="L2063" s="313"/>
      <c r="M2063" s="313"/>
      <c r="N2063" s="313"/>
      <c r="O2063" s="313"/>
      <c r="P2063" s="313"/>
      <c r="Q2063" s="313"/>
      <c r="R2063" s="313">
        <v>39.799999999999997</v>
      </c>
      <c r="S2063" s="313"/>
      <c r="T2063" s="313"/>
      <c r="U2063" s="313"/>
      <c r="V2063" s="313"/>
      <c r="W2063" s="313"/>
      <c r="X2063" s="313">
        <v>0</v>
      </c>
      <c r="Y2063" s="313">
        <v>500000000</v>
      </c>
      <c r="Z2063" s="313"/>
      <c r="AA2063" s="313" t="s">
        <v>1029</v>
      </c>
    </row>
    <row r="2064" spans="1:27" ht="15" customHeight="1">
      <c r="A2064" s="313" t="s">
        <v>305</v>
      </c>
      <c r="B2064" s="313" t="s">
        <v>267</v>
      </c>
      <c r="C2064" s="313" t="s">
        <v>7</v>
      </c>
      <c r="D2064" s="313" t="s">
        <v>449</v>
      </c>
      <c r="E2064" s="313" t="s">
        <v>13</v>
      </c>
      <c r="F2064" s="313" t="s">
        <v>11</v>
      </c>
      <c r="G2064" s="313"/>
      <c r="H2064" s="313"/>
      <c r="I2064" s="313"/>
      <c r="J2064" s="313"/>
      <c r="K2064" s="313"/>
      <c r="L2064" s="313"/>
      <c r="M2064" s="313"/>
      <c r="N2064" s="313"/>
      <c r="O2064" s="313"/>
      <c r="P2064" s="313"/>
      <c r="Q2064" s="313"/>
      <c r="R2064" s="313">
        <v>162</v>
      </c>
      <c r="S2064" s="313">
        <v>0</v>
      </c>
      <c r="T2064" s="313">
        <v>593</v>
      </c>
      <c r="U2064" s="313"/>
      <c r="V2064" s="313"/>
      <c r="W2064" s="313"/>
      <c r="X2064" s="313">
        <v>0</v>
      </c>
      <c r="Y2064" s="313">
        <v>500000000</v>
      </c>
      <c r="Z2064" s="313"/>
      <c r="AA2064" s="313" t="s">
        <v>1030</v>
      </c>
    </row>
    <row r="2065" spans="1:27" ht="15" customHeight="1">
      <c r="A2065" s="313" t="s">
        <v>305</v>
      </c>
      <c r="B2065" s="313" t="s">
        <v>268</v>
      </c>
      <c r="C2065" s="313" t="s">
        <v>7</v>
      </c>
      <c r="D2065" s="313" t="s">
        <v>449</v>
      </c>
      <c r="E2065" s="313" t="s">
        <v>13</v>
      </c>
      <c r="F2065" s="313" t="s">
        <v>11</v>
      </c>
      <c r="G2065" s="313"/>
      <c r="H2065" s="313"/>
      <c r="I2065" s="313"/>
      <c r="J2065" s="313"/>
      <c r="K2065" s="313"/>
      <c r="L2065" s="313"/>
      <c r="M2065" s="313"/>
      <c r="N2065" s="313"/>
      <c r="O2065" s="313"/>
      <c r="P2065" s="313"/>
      <c r="Q2065" s="313"/>
      <c r="R2065" s="313">
        <v>162</v>
      </c>
      <c r="S2065" s="313">
        <v>0</v>
      </c>
      <c r="T2065" s="313">
        <v>593</v>
      </c>
      <c r="U2065" s="313"/>
      <c r="V2065" s="313"/>
      <c r="W2065" s="313"/>
      <c r="X2065" s="313">
        <v>0</v>
      </c>
      <c r="Y2065" s="313">
        <v>500000000</v>
      </c>
      <c r="Z2065" s="313"/>
      <c r="AA2065" s="313" t="s">
        <v>1030</v>
      </c>
    </row>
    <row r="2066" spans="1:27" ht="15" customHeight="1">
      <c r="A2066" s="313" t="s">
        <v>306</v>
      </c>
      <c r="B2066" s="313" t="s">
        <v>295</v>
      </c>
      <c r="C2066" s="313" t="s">
        <v>7</v>
      </c>
      <c r="D2066" s="313" t="s">
        <v>449</v>
      </c>
      <c r="E2066" s="313" t="s">
        <v>13</v>
      </c>
      <c r="F2066" s="313" t="s">
        <v>11</v>
      </c>
      <c r="G2066" s="313"/>
      <c r="H2066" s="313" t="s">
        <v>1000</v>
      </c>
      <c r="I2066" s="313"/>
      <c r="J2066" s="313"/>
      <c r="K2066" s="313"/>
      <c r="L2066" s="313" t="s">
        <v>1000</v>
      </c>
      <c r="M2066" s="313"/>
      <c r="N2066" s="313"/>
      <c r="O2066" s="313" t="s">
        <v>348</v>
      </c>
      <c r="P2066" s="313" t="s">
        <v>693</v>
      </c>
      <c r="Q2066" s="313" t="s">
        <v>694</v>
      </c>
      <c r="R2066" s="313">
        <v>483</v>
      </c>
      <c r="S2066" s="313"/>
      <c r="T2066" s="313"/>
      <c r="U2066" s="313"/>
      <c r="V2066" s="313"/>
      <c r="W2066" s="313"/>
      <c r="X2066" s="313">
        <v>0</v>
      </c>
      <c r="Y2066" s="313">
        <v>500000000</v>
      </c>
      <c r="Z2066" s="313"/>
      <c r="AA2066" s="313" t="s">
        <v>1029</v>
      </c>
    </row>
    <row r="2067" spans="1:27" ht="15" customHeight="1">
      <c r="A2067" s="313" t="s">
        <v>306</v>
      </c>
      <c r="B2067" s="313" t="s">
        <v>293</v>
      </c>
      <c r="C2067" s="313" t="s">
        <v>7</v>
      </c>
      <c r="D2067" s="313" t="s">
        <v>449</v>
      </c>
      <c r="E2067" s="313" t="s">
        <v>13</v>
      </c>
      <c r="F2067" s="313" t="s">
        <v>11</v>
      </c>
      <c r="G2067" s="313"/>
      <c r="H2067" s="313"/>
      <c r="I2067" s="313"/>
      <c r="J2067" s="313"/>
      <c r="K2067" s="313"/>
      <c r="L2067" s="313"/>
      <c r="M2067" s="313"/>
      <c r="N2067" s="313"/>
      <c r="O2067" s="313"/>
      <c r="P2067" s="313"/>
      <c r="Q2067" s="313"/>
      <c r="R2067" s="313">
        <v>483</v>
      </c>
      <c r="S2067" s="313"/>
      <c r="T2067" s="313"/>
      <c r="U2067" s="313"/>
      <c r="V2067" s="313"/>
      <c r="W2067" s="313"/>
      <c r="X2067" s="313">
        <v>0</v>
      </c>
      <c r="Y2067" s="313">
        <v>500000000</v>
      </c>
      <c r="Z2067" s="313"/>
      <c r="AA2067" s="313" t="s">
        <v>1029</v>
      </c>
    </row>
    <row r="2068" spans="1:27" ht="15" customHeight="1">
      <c r="A2068" s="313" t="s">
        <v>306</v>
      </c>
      <c r="B2068" s="313" t="s">
        <v>256</v>
      </c>
      <c r="C2068" s="313" t="s">
        <v>7</v>
      </c>
      <c r="D2068" s="313" t="s">
        <v>449</v>
      </c>
      <c r="E2068" s="313" t="s">
        <v>13</v>
      </c>
      <c r="F2068" s="313" t="s">
        <v>11</v>
      </c>
      <c r="G2068" s="313" t="s">
        <v>449</v>
      </c>
      <c r="H2068" s="313" t="s">
        <v>771</v>
      </c>
      <c r="I2068" s="313" t="s">
        <v>229</v>
      </c>
      <c r="J2068" s="313" t="s">
        <v>768</v>
      </c>
      <c r="K2068" s="313" t="s">
        <v>697</v>
      </c>
      <c r="L2068" s="313" t="s">
        <v>698</v>
      </c>
      <c r="M2068" s="313" t="s">
        <v>46</v>
      </c>
      <c r="N2068" s="313"/>
      <c r="O2068" s="313" t="s">
        <v>364</v>
      </c>
      <c r="P2068" s="313" t="s">
        <v>699</v>
      </c>
      <c r="Q2068" s="313" t="s">
        <v>343</v>
      </c>
      <c r="R2068" s="313">
        <v>118</v>
      </c>
      <c r="S2068" s="313"/>
      <c r="T2068" s="313"/>
      <c r="U2068" s="313"/>
      <c r="V2068" s="313"/>
      <c r="W2068" s="313"/>
      <c r="X2068" s="313">
        <v>0</v>
      </c>
      <c r="Y2068" s="313">
        <v>500000000</v>
      </c>
      <c r="Z2068" s="313"/>
      <c r="AA2068" s="313" t="s">
        <v>1029</v>
      </c>
    </row>
    <row r="2069" spans="1:27" ht="15" customHeight="1">
      <c r="A2069" s="313" t="s">
        <v>306</v>
      </c>
      <c r="B2069" s="313" t="s">
        <v>254</v>
      </c>
      <c r="C2069" s="313" t="s">
        <v>7</v>
      </c>
      <c r="D2069" s="313" t="s">
        <v>449</v>
      </c>
      <c r="E2069" s="313" t="s">
        <v>13</v>
      </c>
      <c r="F2069" s="313" t="s">
        <v>11</v>
      </c>
      <c r="G2069" s="313"/>
      <c r="H2069" s="313"/>
      <c r="I2069" s="313"/>
      <c r="J2069" s="313"/>
      <c r="K2069" s="313"/>
      <c r="L2069" s="313"/>
      <c r="M2069" s="313"/>
      <c r="N2069" s="313"/>
      <c r="O2069" s="313"/>
      <c r="P2069" s="313"/>
      <c r="Q2069" s="313"/>
      <c r="R2069" s="313">
        <v>118</v>
      </c>
      <c r="S2069" s="313"/>
      <c r="T2069" s="313"/>
      <c r="U2069" s="313"/>
      <c r="V2069" s="313"/>
      <c r="W2069" s="313"/>
      <c r="X2069" s="313">
        <v>0</v>
      </c>
      <c r="Y2069" s="313">
        <v>500000000</v>
      </c>
      <c r="Z2069" s="313"/>
      <c r="AA2069" s="313" t="s">
        <v>1029</v>
      </c>
    </row>
    <row r="2070" spans="1:27" ht="15" customHeight="1">
      <c r="A2070" s="313" t="s">
        <v>306</v>
      </c>
      <c r="B2070" s="313" t="s">
        <v>287</v>
      </c>
      <c r="C2070" s="313" t="s">
        <v>7</v>
      </c>
      <c r="D2070" s="313" t="s">
        <v>449</v>
      </c>
      <c r="E2070" s="313" t="s">
        <v>13</v>
      </c>
      <c r="F2070" s="313" t="s">
        <v>11</v>
      </c>
      <c r="G2070" s="313" t="s">
        <v>181</v>
      </c>
      <c r="H2070" s="313" t="s">
        <v>708</v>
      </c>
      <c r="I2070" s="313" t="s">
        <v>288</v>
      </c>
      <c r="J2070" s="313" t="s">
        <v>709</v>
      </c>
      <c r="K2070" s="313" t="s">
        <v>697</v>
      </c>
      <c r="L2070" s="313" t="s">
        <v>710</v>
      </c>
      <c r="M2070" s="313" t="s">
        <v>47</v>
      </c>
      <c r="N2070" s="313"/>
      <c r="O2070" s="313" t="s">
        <v>348</v>
      </c>
      <c r="P2070" s="313" t="s">
        <v>699</v>
      </c>
      <c r="Q2070" s="313" t="s">
        <v>343</v>
      </c>
      <c r="R2070" s="313">
        <v>66.8</v>
      </c>
      <c r="S2070" s="313"/>
      <c r="T2070" s="313"/>
      <c r="U2070" s="313"/>
      <c r="V2070" s="313"/>
      <c r="W2070" s="313"/>
      <c r="X2070" s="313">
        <v>0</v>
      </c>
      <c r="Y2070" s="313">
        <v>500000000</v>
      </c>
      <c r="Z2070" s="313"/>
      <c r="AA2070" s="313" t="s">
        <v>1029</v>
      </c>
    </row>
    <row r="2071" spans="1:27" ht="15" customHeight="1">
      <c r="A2071" s="313" t="s">
        <v>306</v>
      </c>
      <c r="B2071" s="313" t="s">
        <v>285</v>
      </c>
      <c r="C2071" s="313" t="s">
        <v>7</v>
      </c>
      <c r="D2071" s="313" t="s">
        <v>449</v>
      </c>
      <c r="E2071" s="313" t="s">
        <v>13</v>
      </c>
      <c r="F2071" s="313" t="s">
        <v>11</v>
      </c>
      <c r="G2071" s="313"/>
      <c r="H2071" s="313"/>
      <c r="I2071" s="313"/>
      <c r="J2071" s="313"/>
      <c r="K2071" s="313"/>
      <c r="L2071" s="313"/>
      <c r="M2071" s="313"/>
      <c r="N2071" s="313"/>
      <c r="O2071" s="313"/>
      <c r="P2071" s="313"/>
      <c r="Q2071" s="313"/>
      <c r="R2071" s="313">
        <v>66.8</v>
      </c>
      <c r="S2071" s="313"/>
      <c r="T2071" s="313"/>
      <c r="U2071" s="313"/>
      <c r="V2071" s="313"/>
      <c r="W2071" s="313"/>
      <c r="X2071" s="313">
        <v>0</v>
      </c>
      <c r="Y2071" s="313">
        <v>500000000</v>
      </c>
      <c r="Z2071" s="313"/>
      <c r="AA2071" s="313" t="s">
        <v>1029</v>
      </c>
    </row>
    <row r="2072" spans="1:27" ht="15" customHeight="1">
      <c r="A2072" s="313" t="s">
        <v>307</v>
      </c>
      <c r="B2072" s="313" t="s">
        <v>298</v>
      </c>
      <c r="C2072" s="313" t="s">
        <v>7</v>
      </c>
      <c r="D2072" s="313" t="s">
        <v>449</v>
      </c>
      <c r="E2072" s="313" t="s">
        <v>13</v>
      </c>
      <c r="F2072" s="313" t="s">
        <v>11</v>
      </c>
      <c r="G2072" s="313" t="s">
        <v>709</v>
      </c>
      <c r="H2072" s="313" t="s">
        <v>754</v>
      </c>
      <c r="I2072" s="313" t="s">
        <v>251</v>
      </c>
      <c r="J2072" s="313" t="s">
        <v>755</v>
      </c>
      <c r="K2072" s="313" t="s">
        <v>702</v>
      </c>
      <c r="L2072" s="313" t="s">
        <v>756</v>
      </c>
      <c r="M2072" s="313" t="s">
        <v>48</v>
      </c>
      <c r="N2072" s="313"/>
      <c r="O2072" s="313" t="s">
        <v>357</v>
      </c>
      <c r="P2072" s="313" t="s">
        <v>699</v>
      </c>
      <c r="Q2072" s="313" t="s">
        <v>343</v>
      </c>
      <c r="R2072" s="313">
        <v>97.7</v>
      </c>
      <c r="S2072" s="313"/>
      <c r="T2072" s="313"/>
      <c r="U2072" s="313"/>
      <c r="V2072" s="313"/>
      <c r="W2072" s="313"/>
      <c r="X2072" s="313">
        <v>0</v>
      </c>
      <c r="Y2072" s="313">
        <v>500000000</v>
      </c>
      <c r="Z2072" s="313"/>
      <c r="AA2072" s="313" t="s">
        <v>1029</v>
      </c>
    </row>
    <row r="2073" spans="1:27" ht="15" customHeight="1">
      <c r="A2073" s="313" t="s">
        <v>307</v>
      </c>
      <c r="B2073" s="313" t="s">
        <v>299</v>
      </c>
      <c r="C2073" s="313" t="s">
        <v>7</v>
      </c>
      <c r="D2073" s="313" t="s">
        <v>449</v>
      </c>
      <c r="E2073" s="313" t="s">
        <v>13</v>
      </c>
      <c r="F2073" s="313" t="s">
        <v>11</v>
      </c>
      <c r="G2073" s="313"/>
      <c r="H2073" s="313"/>
      <c r="I2073" s="313"/>
      <c r="J2073" s="313"/>
      <c r="K2073" s="313"/>
      <c r="L2073" s="313"/>
      <c r="M2073" s="313"/>
      <c r="N2073" s="313"/>
      <c r="O2073" s="313" t="s">
        <v>357</v>
      </c>
      <c r="P2073" s="313" t="s">
        <v>693</v>
      </c>
      <c r="Q2073" s="313" t="s">
        <v>694</v>
      </c>
      <c r="R2073" s="313">
        <v>554</v>
      </c>
      <c r="S2073" s="313"/>
      <c r="T2073" s="313"/>
      <c r="U2073" s="313"/>
      <c r="V2073" s="313"/>
      <c r="W2073" s="313"/>
      <c r="X2073" s="313">
        <v>0</v>
      </c>
      <c r="Y2073" s="313">
        <v>500000000</v>
      </c>
      <c r="Z2073" s="313"/>
      <c r="AA2073" s="313" t="s">
        <v>1029</v>
      </c>
    </row>
    <row r="2074" spans="1:27" ht="15" customHeight="1">
      <c r="A2074" s="313" t="s">
        <v>307</v>
      </c>
      <c r="B2074" s="313" t="s">
        <v>297</v>
      </c>
      <c r="C2074" s="313" t="s">
        <v>7</v>
      </c>
      <c r="D2074" s="313" t="s">
        <v>449</v>
      </c>
      <c r="E2074" s="313" t="s">
        <v>13</v>
      </c>
      <c r="F2074" s="313" t="s">
        <v>11</v>
      </c>
      <c r="G2074" s="313"/>
      <c r="H2074" s="313"/>
      <c r="I2074" s="313"/>
      <c r="J2074" s="313"/>
      <c r="K2074" s="313"/>
      <c r="L2074" s="313"/>
      <c r="M2074" s="313"/>
      <c r="N2074" s="313"/>
      <c r="O2074" s="313"/>
      <c r="P2074" s="313"/>
      <c r="Q2074" s="313"/>
      <c r="R2074" s="313">
        <v>652</v>
      </c>
      <c r="S2074" s="313"/>
      <c r="T2074" s="313"/>
      <c r="U2074" s="313"/>
      <c r="V2074" s="313"/>
      <c r="W2074" s="313"/>
      <c r="X2074" s="313">
        <v>0</v>
      </c>
      <c r="Y2074" s="313">
        <v>500000000</v>
      </c>
      <c r="Z2074" s="313"/>
      <c r="AA2074" s="313" t="s">
        <v>1029</v>
      </c>
    </row>
    <row r="2075" spans="1:27" ht="15" customHeight="1">
      <c r="A2075" s="313" t="s">
        <v>307</v>
      </c>
      <c r="B2075" s="313" t="s">
        <v>293</v>
      </c>
      <c r="C2075" s="313" t="s">
        <v>7</v>
      </c>
      <c r="D2075" s="313" t="s">
        <v>449</v>
      </c>
      <c r="E2075" s="313" t="s">
        <v>13</v>
      </c>
      <c r="F2075" s="313" t="s">
        <v>11</v>
      </c>
      <c r="G2075" s="313"/>
      <c r="H2075" s="313"/>
      <c r="I2075" s="313"/>
      <c r="J2075" s="313"/>
      <c r="K2075" s="313"/>
      <c r="L2075" s="313"/>
      <c r="M2075" s="313"/>
      <c r="N2075" s="313"/>
      <c r="O2075" s="313"/>
      <c r="P2075" s="313"/>
      <c r="Q2075" s="313"/>
      <c r="R2075" s="313">
        <v>652</v>
      </c>
      <c r="S2075" s="313"/>
      <c r="T2075" s="313"/>
      <c r="U2075" s="313"/>
      <c r="V2075" s="313"/>
      <c r="W2075" s="313"/>
      <c r="X2075" s="313">
        <v>0</v>
      </c>
      <c r="Y2075" s="313">
        <v>500000000</v>
      </c>
      <c r="Z2075" s="313"/>
      <c r="AA2075" s="313" t="s">
        <v>1029</v>
      </c>
    </row>
    <row r="2076" spans="1:27" ht="15" customHeight="1">
      <c r="A2076" s="313" t="s">
        <v>307</v>
      </c>
      <c r="B2076" s="313" t="s">
        <v>290</v>
      </c>
      <c r="C2076" s="313" t="s">
        <v>7</v>
      </c>
      <c r="D2076" s="313" t="s">
        <v>449</v>
      </c>
      <c r="E2076" s="313" t="s">
        <v>13</v>
      </c>
      <c r="F2076" s="313" t="s">
        <v>11</v>
      </c>
      <c r="G2076" s="313" t="s">
        <v>181</v>
      </c>
      <c r="H2076" s="313" t="s">
        <v>713</v>
      </c>
      <c r="I2076" s="313" t="s">
        <v>288</v>
      </c>
      <c r="J2076" s="313" t="s">
        <v>709</v>
      </c>
      <c r="K2076" s="313" t="s">
        <v>697</v>
      </c>
      <c r="L2076" s="313" t="s">
        <v>714</v>
      </c>
      <c r="M2076" s="313" t="s">
        <v>47</v>
      </c>
      <c r="N2076" s="313"/>
      <c r="O2076" s="313" t="s">
        <v>348</v>
      </c>
      <c r="P2076" s="313" t="s">
        <v>699</v>
      </c>
      <c r="Q2076" s="313" t="s">
        <v>343</v>
      </c>
      <c r="R2076" s="313">
        <v>32.200000000000003</v>
      </c>
      <c r="S2076" s="313"/>
      <c r="T2076" s="313"/>
      <c r="U2076" s="313"/>
      <c r="V2076" s="313"/>
      <c r="W2076" s="313"/>
      <c r="X2076" s="313">
        <v>0</v>
      </c>
      <c r="Y2076" s="313">
        <v>500000000</v>
      </c>
      <c r="Z2076" s="313"/>
      <c r="AA2076" s="313" t="s">
        <v>1029</v>
      </c>
    </row>
    <row r="2077" spans="1:27" ht="15" customHeight="1">
      <c r="A2077" s="313" t="s">
        <v>307</v>
      </c>
      <c r="B2077" s="313" t="s">
        <v>291</v>
      </c>
      <c r="C2077" s="313" t="s">
        <v>7</v>
      </c>
      <c r="D2077" s="313" t="s">
        <v>449</v>
      </c>
      <c r="E2077" s="313" t="s">
        <v>13</v>
      </c>
      <c r="F2077" s="313" t="s">
        <v>11</v>
      </c>
      <c r="G2077" s="313" t="s">
        <v>181</v>
      </c>
      <c r="H2077" s="313" t="s">
        <v>715</v>
      </c>
      <c r="I2077" s="313" t="s">
        <v>288</v>
      </c>
      <c r="J2077" s="313" t="s">
        <v>709</v>
      </c>
      <c r="K2077" s="313" t="s">
        <v>697</v>
      </c>
      <c r="L2077" s="313" t="s">
        <v>716</v>
      </c>
      <c r="M2077" s="313" t="s">
        <v>47</v>
      </c>
      <c r="N2077" s="313"/>
      <c r="O2077" s="313" t="s">
        <v>348</v>
      </c>
      <c r="P2077" s="313" t="s">
        <v>699</v>
      </c>
      <c r="Q2077" s="313" t="s">
        <v>343</v>
      </c>
      <c r="R2077" s="313">
        <v>96.5</v>
      </c>
      <c r="S2077" s="313"/>
      <c r="T2077" s="313"/>
      <c r="U2077" s="313"/>
      <c r="V2077" s="313"/>
      <c r="W2077" s="313"/>
      <c r="X2077" s="313">
        <v>0</v>
      </c>
      <c r="Y2077" s="313">
        <v>500000000</v>
      </c>
      <c r="Z2077" s="313"/>
      <c r="AA2077" s="313" t="s">
        <v>1029</v>
      </c>
    </row>
    <row r="2078" spans="1:27" ht="15" customHeight="1">
      <c r="A2078" s="313" t="s">
        <v>307</v>
      </c>
      <c r="B2078" s="313" t="s">
        <v>292</v>
      </c>
      <c r="C2078" s="313" t="s">
        <v>7</v>
      </c>
      <c r="D2078" s="313" t="s">
        <v>449</v>
      </c>
      <c r="E2078" s="313" t="s">
        <v>13</v>
      </c>
      <c r="F2078" s="313" t="s">
        <v>11</v>
      </c>
      <c r="G2078" s="313" t="s">
        <v>181</v>
      </c>
      <c r="H2078" s="313" t="s">
        <v>717</v>
      </c>
      <c r="I2078" s="313" t="s">
        <v>288</v>
      </c>
      <c r="J2078" s="313" t="s">
        <v>709</v>
      </c>
      <c r="K2078" s="313" t="s">
        <v>697</v>
      </c>
      <c r="L2078" s="313" t="s">
        <v>718</v>
      </c>
      <c r="M2078" s="313" t="s">
        <v>47</v>
      </c>
      <c r="N2078" s="313"/>
      <c r="O2078" s="313" t="s">
        <v>348</v>
      </c>
      <c r="P2078" s="313" t="s">
        <v>699</v>
      </c>
      <c r="Q2078" s="313" t="s">
        <v>343</v>
      </c>
      <c r="R2078" s="313">
        <v>80.5</v>
      </c>
      <c r="S2078" s="313"/>
      <c r="T2078" s="313"/>
      <c r="U2078" s="313"/>
      <c r="V2078" s="313"/>
      <c r="W2078" s="313"/>
      <c r="X2078" s="313">
        <v>0</v>
      </c>
      <c r="Y2078" s="313">
        <v>500000000</v>
      </c>
      <c r="Z2078" s="313"/>
      <c r="AA2078" s="313" t="s">
        <v>1029</v>
      </c>
    </row>
    <row r="2079" spans="1:27" ht="15" customHeight="1">
      <c r="A2079" s="313" t="s">
        <v>307</v>
      </c>
      <c r="B2079" s="313" t="s">
        <v>289</v>
      </c>
      <c r="C2079" s="313" t="s">
        <v>7</v>
      </c>
      <c r="D2079" s="313" t="s">
        <v>449</v>
      </c>
      <c r="E2079" s="313" t="s">
        <v>13</v>
      </c>
      <c r="F2079" s="313" t="s">
        <v>11</v>
      </c>
      <c r="G2079" s="313"/>
      <c r="H2079" s="313"/>
      <c r="I2079" s="313"/>
      <c r="J2079" s="313"/>
      <c r="K2079" s="313"/>
      <c r="L2079" s="313"/>
      <c r="M2079" s="313"/>
      <c r="N2079" s="313"/>
      <c r="O2079" s="313"/>
      <c r="P2079" s="313"/>
      <c r="Q2079" s="313"/>
      <c r="R2079" s="313">
        <v>209</v>
      </c>
      <c r="S2079" s="313"/>
      <c r="T2079" s="313"/>
      <c r="U2079" s="313"/>
      <c r="V2079" s="313"/>
      <c r="W2079" s="313"/>
      <c r="X2079" s="313">
        <v>0</v>
      </c>
      <c r="Y2079" s="313">
        <v>500000000</v>
      </c>
      <c r="Z2079" s="313"/>
      <c r="AA2079" s="313" t="s">
        <v>1029</v>
      </c>
    </row>
    <row r="2080" spans="1:27" ht="15" customHeight="1">
      <c r="A2080" s="313" t="s">
        <v>307</v>
      </c>
      <c r="B2080" s="313" t="s">
        <v>285</v>
      </c>
      <c r="C2080" s="313" t="s">
        <v>7</v>
      </c>
      <c r="D2080" s="313" t="s">
        <v>449</v>
      </c>
      <c r="E2080" s="313" t="s">
        <v>13</v>
      </c>
      <c r="F2080" s="313" t="s">
        <v>11</v>
      </c>
      <c r="G2080" s="313"/>
      <c r="H2080" s="313"/>
      <c r="I2080" s="313"/>
      <c r="J2080" s="313"/>
      <c r="K2080" s="313"/>
      <c r="L2080" s="313"/>
      <c r="M2080" s="313"/>
      <c r="N2080" s="313"/>
      <c r="O2080" s="313"/>
      <c r="P2080" s="313"/>
      <c r="Q2080" s="313"/>
      <c r="R2080" s="313">
        <v>209</v>
      </c>
      <c r="S2080" s="313"/>
      <c r="T2080" s="313"/>
      <c r="U2080" s="313"/>
      <c r="V2080" s="313"/>
      <c r="W2080" s="313"/>
      <c r="X2080" s="313">
        <v>0</v>
      </c>
      <c r="Y2080" s="313">
        <v>500000000</v>
      </c>
      <c r="Z2080" s="313"/>
      <c r="AA2080" s="313" t="s">
        <v>1029</v>
      </c>
    </row>
    <row r="2081" spans="1:27" ht="15" customHeight="1">
      <c r="A2081" s="313" t="s">
        <v>307</v>
      </c>
      <c r="B2081" s="313" t="s">
        <v>258</v>
      </c>
      <c r="C2081" s="313" t="s">
        <v>7</v>
      </c>
      <c r="D2081" s="313" t="s">
        <v>449</v>
      </c>
      <c r="E2081" s="313" t="s">
        <v>13</v>
      </c>
      <c r="F2081" s="313" t="s">
        <v>11</v>
      </c>
      <c r="G2081" s="313"/>
      <c r="H2081" s="313"/>
      <c r="I2081" s="313"/>
      <c r="J2081" s="313"/>
      <c r="K2081" s="313"/>
      <c r="L2081" s="313"/>
      <c r="M2081" s="313"/>
      <c r="N2081" s="313"/>
      <c r="O2081" s="313"/>
      <c r="P2081" s="313"/>
      <c r="Q2081" s="313"/>
      <c r="R2081" s="313">
        <v>748</v>
      </c>
      <c r="S2081" s="313"/>
      <c r="T2081" s="313"/>
      <c r="U2081" s="313"/>
      <c r="V2081" s="313"/>
      <c r="W2081" s="313"/>
      <c r="X2081" s="313">
        <v>0</v>
      </c>
      <c r="Y2081" s="313">
        <v>500000000</v>
      </c>
      <c r="Z2081" s="313"/>
      <c r="AA2081" s="313" t="s">
        <v>1029</v>
      </c>
    </row>
    <row r="2082" spans="1:27" ht="15" customHeight="1">
      <c r="A2082" s="313" t="s">
        <v>307</v>
      </c>
      <c r="B2082" s="313" t="s">
        <v>278</v>
      </c>
      <c r="C2082" s="313" t="s">
        <v>7</v>
      </c>
      <c r="D2082" s="313" t="s">
        <v>449</v>
      </c>
      <c r="E2082" s="313" t="s">
        <v>13</v>
      </c>
      <c r="F2082" s="313" t="s">
        <v>11</v>
      </c>
      <c r="G2082" s="313" t="s">
        <v>449</v>
      </c>
      <c r="H2082" s="313" t="s">
        <v>471</v>
      </c>
      <c r="I2082" s="313" t="s">
        <v>251</v>
      </c>
      <c r="J2082" s="313"/>
      <c r="K2082" s="313" t="s">
        <v>339</v>
      </c>
      <c r="L2082" s="313" t="s">
        <v>389</v>
      </c>
      <c r="M2082" s="313" t="s">
        <v>48</v>
      </c>
      <c r="N2082" s="313"/>
      <c r="O2082" s="313" t="s">
        <v>341</v>
      </c>
      <c r="P2082" s="313" t="s">
        <v>342</v>
      </c>
      <c r="Q2082" s="313" t="s">
        <v>343</v>
      </c>
      <c r="R2082" s="313">
        <v>70</v>
      </c>
      <c r="S2082" s="313"/>
      <c r="T2082" s="313"/>
      <c r="U2082" s="313">
        <v>70</v>
      </c>
      <c r="V2082" s="313">
        <v>3.5</v>
      </c>
      <c r="W2082" s="313">
        <v>0.1</v>
      </c>
      <c r="X2082" s="313">
        <v>0</v>
      </c>
      <c r="Y2082" s="313">
        <v>500000000</v>
      </c>
      <c r="Z2082" s="313">
        <v>0</v>
      </c>
      <c r="AA2082" s="313" t="s">
        <v>1031</v>
      </c>
    </row>
    <row r="2083" spans="1:27" ht="15" customHeight="1">
      <c r="A2083" s="313" t="s">
        <v>307</v>
      </c>
      <c r="B2083" s="313" t="s">
        <v>269</v>
      </c>
      <c r="C2083" s="313" t="s">
        <v>7</v>
      </c>
      <c r="D2083" s="313" t="s">
        <v>449</v>
      </c>
      <c r="E2083" s="313" t="s">
        <v>13</v>
      </c>
      <c r="F2083" s="313" t="s">
        <v>11</v>
      </c>
      <c r="G2083" s="313" t="s">
        <v>449</v>
      </c>
      <c r="H2083" s="313" t="s">
        <v>472</v>
      </c>
      <c r="I2083" s="313" t="s">
        <v>251</v>
      </c>
      <c r="J2083" s="313"/>
      <c r="K2083" s="313" t="s">
        <v>339</v>
      </c>
      <c r="L2083" s="313" t="s">
        <v>391</v>
      </c>
      <c r="M2083" s="313" t="s">
        <v>48</v>
      </c>
      <c r="N2083" s="313"/>
      <c r="O2083" s="313" t="s">
        <v>341</v>
      </c>
      <c r="P2083" s="313" t="s">
        <v>342</v>
      </c>
      <c r="Q2083" s="313" t="s">
        <v>343</v>
      </c>
      <c r="R2083" s="313">
        <v>45.2</v>
      </c>
      <c r="S2083" s="313"/>
      <c r="T2083" s="313"/>
      <c r="U2083" s="313">
        <v>45.21</v>
      </c>
      <c r="V2083" s="313">
        <v>2.2599999999999998</v>
      </c>
      <c r="W2083" s="313">
        <v>0.1</v>
      </c>
      <c r="X2083" s="313">
        <v>0</v>
      </c>
      <c r="Y2083" s="313">
        <v>500000000</v>
      </c>
      <c r="Z2083" s="313">
        <v>0</v>
      </c>
      <c r="AA2083" s="313" t="s">
        <v>1031</v>
      </c>
    </row>
    <row r="2084" spans="1:27" ht="15" customHeight="1">
      <c r="A2084" s="313" t="s">
        <v>307</v>
      </c>
      <c r="B2084" s="313" t="s">
        <v>259</v>
      </c>
      <c r="C2084" s="313" t="s">
        <v>7</v>
      </c>
      <c r="D2084" s="313" t="s">
        <v>449</v>
      </c>
      <c r="E2084" s="313" t="s">
        <v>13</v>
      </c>
      <c r="F2084" s="313" t="s">
        <v>11</v>
      </c>
      <c r="G2084" s="313" t="s">
        <v>449</v>
      </c>
      <c r="H2084" s="313" t="s">
        <v>473</v>
      </c>
      <c r="I2084" s="313" t="s">
        <v>251</v>
      </c>
      <c r="J2084" s="313"/>
      <c r="K2084" s="313" t="s">
        <v>339</v>
      </c>
      <c r="L2084" s="313" t="s">
        <v>393</v>
      </c>
      <c r="M2084" s="313" t="s">
        <v>48</v>
      </c>
      <c r="N2084" s="313"/>
      <c r="O2084" s="313" t="s">
        <v>341</v>
      </c>
      <c r="P2084" s="313" t="s">
        <v>342</v>
      </c>
      <c r="Q2084" s="313" t="s">
        <v>343</v>
      </c>
      <c r="R2084" s="313">
        <v>593</v>
      </c>
      <c r="S2084" s="313"/>
      <c r="T2084" s="313"/>
      <c r="U2084" s="313">
        <v>593.33000000000004</v>
      </c>
      <c r="V2084" s="313">
        <v>29.67</v>
      </c>
      <c r="W2084" s="313">
        <v>0.1</v>
      </c>
      <c r="X2084" s="313">
        <v>0</v>
      </c>
      <c r="Y2084" s="313">
        <v>500000000</v>
      </c>
      <c r="Z2084" s="313">
        <v>0</v>
      </c>
      <c r="AA2084" s="313" t="s">
        <v>1031</v>
      </c>
    </row>
    <row r="2085" spans="1:27" ht="15" customHeight="1">
      <c r="A2085" s="313" t="s">
        <v>307</v>
      </c>
      <c r="B2085" s="313" t="s">
        <v>282</v>
      </c>
      <c r="C2085" s="313" t="s">
        <v>7</v>
      </c>
      <c r="D2085" s="313" t="s">
        <v>449</v>
      </c>
      <c r="E2085" s="313" t="s">
        <v>13</v>
      </c>
      <c r="F2085" s="313" t="s">
        <v>11</v>
      </c>
      <c r="G2085" s="313" t="s">
        <v>449</v>
      </c>
      <c r="H2085" s="313" t="s">
        <v>474</v>
      </c>
      <c r="I2085" s="313" t="s">
        <v>251</v>
      </c>
      <c r="J2085" s="313"/>
      <c r="K2085" s="313" t="s">
        <v>339</v>
      </c>
      <c r="L2085" s="313" t="s">
        <v>395</v>
      </c>
      <c r="M2085" s="313" t="s">
        <v>48</v>
      </c>
      <c r="N2085" s="313"/>
      <c r="O2085" s="313" t="s">
        <v>341</v>
      </c>
      <c r="P2085" s="313" t="s">
        <v>342</v>
      </c>
      <c r="Q2085" s="313" t="s">
        <v>343</v>
      </c>
      <c r="R2085" s="313">
        <v>39.799999999999997</v>
      </c>
      <c r="S2085" s="313"/>
      <c r="T2085" s="313"/>
      <c r="U2085" s="313">
        <v>39.76</v>
      </c>
      <c r="V2085" s="313">
        <v>1.99</v>
      </c>
      <c r="W2085" s="313">
        <v>0.1</v>
      </c>
      <c r="X2085" s="313">
        <v>0</v>
      </c>
      <c r="Y2085" s="313">
        <v>500000000</v>
      </c>
      <c r="Z2085" s="313">
        <v>0</v>
      </c>
      <c r="AA2085" s="313" t="s">
        <v>1031</v>
      </c>
    </row>
    <row r="2086" spans="1:27" ht="15" customHeight="1">
      <c r="A2086" s="313" t="s">
        <v>307</v>
      </c>
      <c r="B2086" s="313" t="s">
        <v>277</v>
      </c>
      <c r="C2086" s="313" t="s">
        <v>7</v>
      </c>
      <c r="D2086" s="313" t="s">
        <v>449</v>
      </c>
      <c r="E2086" s="313" t="s">
        <v>13</v>
      </c>
      <c r="F2086" s="313" t="s">
        <v>11</v>
      </c>
      <c r="G2086" s="313"/>
      <c r="H2086" s="313"/>
      <c r="I2086" s="313"/>
      <c r="J2086" s="313"/>
      <c r="K2086" s="313"/>
      <c r="L2086" s="313"/>
      <c r="M2086" s="313"/>
      <c r="N2086" s="313"/>
      <c r="O2086" s="313"/>
      <c r="P2086" s="313"/>
      <c r="Q2086" s="313"/>
      <c r="R2086" s="313">
        <v>110</v>
      </c>
      <c r="S2086" s="313"/>
      <c r="T2086" s="313"/>
      <c r="U2086" s="313"/>
      <c r="V2086" s="313"/>
      <c r="W2086" s="313"/>
      <c r="X2086" s="313">
        <v>0</v>
      </c>
      <c r="Y2086" s="313">
        <v>500000000</v>
      </c>
      <c r="Z2086" s="313"/>
      <c r="AA2086" s="313" t="s">
        <v>1029</v>
      </c>
    </row>
    <row r="2087" spans="1:27" ht="15" customHeight="1">
      <c r="A2087" s="313" t="s">
        <v>307</v>
      </c>
      <c r="B2087" s="313" t="s">
        <v>281</v>
      </c>
      <c r="C2087" s="313" t="s">
        <v>7</v>
      </c>
      <c r="D2087" s="313" t="s">
        <v>449</v>
      </c>
      <c r="E2087" s="313" t="s">
        <v>13</v>
      </c>
      <c r="F2087" s="313" t="s">
        <v>11</v>
      </c>
      <c r="G2087" s="313"/>
      <c r="H2087" s="313"/>
      <c r="I2087" s="313"/>
      <c r="J2087" s="313"/>
      <c r="K2087" s="313"/>
      <c r="L2087" s="313"/>
      <c r="M2087" s="313"/>
      <c r="N2087" s="313"/>
      <c r="O2087" s="313"/>
      <c r="P2087" s="313"/>
      <c r="Q2087" s="313"/>
      <c r="R2087" s="313">
        <v>39.799999999999997</v>
      </c>
      <c r="S2087" s="313"/>
      <c r="T2087" s="313"/>
      <c r="U2087" s="313"/>
      <c r="V2087" s="313"/>
      <c r="W2087" s="313"/>
      <c r="X2087" s="313">
        <v>0</v>
      </c>
      <c r="Y2087" s="313">
        <v>500000000</v>
      </c>
      <c r="Z2087" s="313"/>
      <c r="AA2087" s="313" t="s">
        <v>1029</v>
      </c>
    </row>
    <row r="2088" spans="1:27" ht="15" customHeight="1">
      <c r="A2088" s="313" t="s">
        <v>307</v>
      </c>
      <c r="B2088" s="313" t="s">
        <v>280</v>
      </c>
      <c r="C2088" s="313" t="s">
        <v>7</v>
      </c>
      <c r="D2088" s="313" t="s">
        <v>449</v>
      </c>
      <c r="E2088" s="313" t="s">
        <v>13</v>
      </c>
      <c r="F2088" s="313" t="s">
        <v>11</v>
      </c>
      <c r="G2088" s="313"/>
      <c r="H2088" s="313"/>
      <c r="I2088" s="313"/>
      <c r="J2088" s="313"/>
      <c r="K2088" s="313"/>
      <c r="L2088" s="313"/>
      <c r="M2088" s="313"/>
      <c r="N2088" s="313"/>
      <c r="O2088" s="313"/>
      <c r="P2088" s="313"/>
      <c r="Q2088" s="313"/>
      <c r="R2088" s="313">
        <v>39.799999999999997</v>
      </c>
      <c r="S2088" s="313"/>
      <c r="T2088" s="313"/>
      <c r="U2088" s="313"/>
      <c r="V2088" s="313"/>
      <c r="W2088" s="313"/>
      <c r="X2088" s="313">
        <v>0</v>
      </c>
      <c r="Y2088" s="313">
        <v>500000000</v>
      </c>
      <c r="Z2088" s="313"/>
      <c r="AA2088" s="313" t="s">
        <v>1029</v>
      </c>
    </row>
    <row r="2089" spans="1:27" ht="15" customHeight="1">
      <c r="A2089" s="313" t="s">
        <v>307</v>
      </c>
      <c r="B2089" s="313" t="s">
        <v>254</v>
      </c>
      <c r="C2089" s="313" t="s">
        <v>7</v>
      </c>
      <c r="D2089" s="313" t="s">
        <v>449</v>
      </c>
      <c r="E2089" s="313" t="s">
        <v>13</v>
      </c>
      <c r="F2089" s="313" t="s">
        <v>11</v>
      </c>
      <c r="G2089" s="313"/>
      <c r="H2089" s="313"/>
      <c r="I2089" s="313"/>
      <c r="J2089" s="313"/>
      <c r="K2089" s="313"/>
      <c r="L2089" s="313"/>
      <c r="M2089" s="313"/>
      <c r="N2089" s="313"/>
      <c r="O2089" s="313"/>
      <c r="P2089" s="313"/>
      <c r="Q2089" s="313"/>
      <c r="R2089" s="313">
        <v>748</v>
      </c>
      <c r="S2089" s="313"/>
      <c r="T2089" s="313"/>
      <c r="U2089" s="313"/>
      <c r="V2089" s="313"/>
      <c r="W2089" s="313"/>
      <c r="X2089" s="313">
        <v>0</v>
      </c>
      <c r="Y2089" s="313">
        <v>500000000</v>
      </c>
      <c r="Z2089" s="313"/>
      <c r="AA2089" s="313" t="s">
        <v>1029</v>
      </c>
    </row>
    <row r="2090" spans="1:27" ht="15" customHeight="1">
      <c r="A2090" s="313" t="s">
        <v>307</v>
      </c>
      <c r="B2090" s="313" t="s">
        <v>270</v>
      </c>
      <c r="C2090" s="313" t="s">
        <v>7</v>
      </c>
      <c r="D2090" s="313" t="s">
        <v>449</v>
      </c>
      <c r="E2090" s="313" t="s">
        <v>13</v>
      </c>
      <c r="F2090" s="313" t="s">
        <v>11</v>
      </c>
      <c r="G2090" s="313"/>
      <c r="H2090" s="313"/>
      <c r="I2090" s="313"/>
      <c r="J2090" s="313"/>
      <c r="K2090" s="313"/>
      <c r="L2090" s="313"/>
      <c r="M2090" s="313"/>
      <c r="N2090" s="313"/>
      <c r="O2090" s="313"/>
      <c r="P2090" s="313"/>
      <c r="Q2090" s="313"/>
      <c r="R2090" s="313">
        <v>45.2</v>
      </c>
      <c r="S2090" s="313"/>
      <c r="T2090" s="313"/>
      <c r="U2090" s="313"/>
      <c r="V2090" s="313"/>
      <c r="W2090" s="313"/>
      <c r="X2090" s="313">
        <v>0</v>
      </c>
      <c r="Y2090" s="313">
        <v>500000000</v>
      </c>
      <c r="Z2090" s="313"/>
      <c r="AA2090" s="313" t="s">
        <v>1029</v>
      </c>
    </row>
    <row r="2091" spans="1:27" ht="15" customHeight="1">
      <c r="A2091" s="313" t="s">
        <v>307</v>
      </c>
      <c r="B2091" s="313" t="s">
        <v>279</v>
      </c>
      <c r="C2091" s="313" t="s">
        <v>7</v>
      </c>
      <c r="D2091" s="313" t="s">
        <v>449</v>
      </c>
      <c r="E2091" s="313" t="s">
        <v>13</v>
      </c>
      <c r="F2091" s="313" t="s">
        <v>11</v>
      </c>
      <c r="G2091" s="313"/>
      <c r="H2091" s="313"/>
      <c r="I2091" s="313"/>
      <c r="J2091" s="313"/>
      <c r="K2091" s="313"/>
      <c r="L2091" s="313"/>
      <c r="M2091" s="313"/>
      <c r="N2091" s="313"/>
      <c r="O2091" s="313"/>
      <c r="P2091" s="313"/>
      <c r="Q2091" s="313"/>
      <c r="R2091" s="313">
        <v>70</v>
      </c>
      <c r="S2091" s="313"/>
      <c r="T2091" s="313"/>
      <c r="U2091" s="313"/>
      <c r="V2091" s="313"/>
      <c r="W2091" s="313"/>
      <c r="X2091" s="313">
        <v>0</v>
      </c>
      <c r="Y2091" s="313">
        <v>500000000</v>
      </c>
      <c r="Z2091" s="313"/>
      <c r="AA2091" s="313" t="s">
        <v>1029</v>
      </c>
    </row>
    <row r="2092" spans="1:27" ht="15" customHeight="1">
      <c r="A2092" s="313" t="s">
        <v>307</v>
      </c>
      <c r="B2092" s="313" t="s">
        <v>283</v>
      </c>
      <c r="C2092" s="313" t="s">
        <v>7</v>
      </c>
      <c r="D2092" s="313" t="s">
        <v>449</v>
      </c>
      <c r="E2092" s="313" t="s">
        <v>13</v>
      </c>
      <c r="F2092" s="313" t="s">
        <v>11</v>
      </c>
      <c r="G2092" s="313"/>
      <c r="H2092" s="313"/>
      <c r="I2092" s="313"/>
      <c r="J2092" s="313"/>
      <c r="K2092" s="313"/>
      <c r="L2092" s="313"/>
      <c r="M2092" s="313"/>
      <c r="N2092" s="313"/>
      <c r="O2092" s="313"/>
      <c r="P2092" s="313"/>
      <c r="Q2092" s="313"/>
      <c r="R2092" s="313">
        <v>39.799999999999997</v>
      </c>
      <c r="S2092" s="313"/>
      <c r="T2092" s="313"/>
      <c r="U2092" s="313"/>
      <c r="V2092" s="313"/>
      <c r="W2092" s="313"/>
      <c r="X2092" s="313">
        <v>0</v>
      </c>
      <c r="Y2092" s="313">
        <v>500000000</v>
      </c>
      <c r="Z2092" s="313"/>
      <c r="AA2092" s="313" t="s">
        <v>1029</v>
      </c>
    </row>
    <row r="2093" spans="1:27" ht="15" customHeight="1">
      <c r="A2093" s="313" t="s">
        <v>307</v>
      </c>
      <c r="B2093" s="313" t="s">
        <v>261</v>
      </c>
      <c r="C2093" s="313" t="s">
        <v>7</v>
      </c>
      <c r="D2093" s="313" t="s">
        <v>449</v>
      </c>
      <c r="E2093" s="313" t="s">
        <v>13</v>
      </c>
      <c r="F2093" s="313" t="s">
        <v>11</v>
      </c>
      <c r="G2093" s="313"/>
      <c r="H2093" s="313"/>
      <c r="I2093" s="313"/>
      <c r="J2093" s="313"/>
      <c r="K2093" s="313"/>
      <c r="L2093" s="313"/>
      <c r="M2093" s="313"/>
      <c r="N2093" s="313"/>
      <c r="O2093" s="313"/>
      <c r="P2093" s="313"/>
      <c r="Q2093" s="313"/>
      <c r="R2093" s="313">
        <v>270</v>
      </c>
      <c r="S2093" s="313">
        <v>0</v>
      </c>
      <c r="T2093" s="313">
        <v>593</v>
      </c>
      <c r="U2093" s="313"/>
      <c r="V2093" s="313"/>
      <c r="W2093" s="313"/>
      <c r="X2093" s="313">
        <v>0</v>
      </c>
      <c r="Y2093" s="313">
        <v>500000000</v>
      </c>
      <c r="Z2093" s="313"/>
      <c r="AA2093" s="313" t="s">
        <v>1030</v>
      </c>
    </row>
    <row r="2094" spans="1:27" ht="15" customHeight="1">
      <c r="A2094" s="313" t="s">
        <v>307</v>
      </c>
      <c r="B2094" s="313" t="s">
        <v>266</v>
      </c>
      <c r="C2094" s="313" t="s">
        <v>7</v>
      </c>
      <c r="D2094" s="313" t="s">
        <v>449</v>
      </c>
      <c r="E2094" s="313" t="s">
        <v>13</v>
      </c>
      <c r="F2094" s="313" t="s">
        <v>11</v>
      </c>
      <c r="G2094" s="313"/>
      <c r="H2094" s="313"/>
      <c r="I2094" s="313"/>
      <c r="J2094" s="313"/>
      <c r="K2094" s="313"/>
      <c r="L2094" s="313"/>
      <c r="M2094" s="313"/>
      <c r="N2094" s="313"/>
      <c r="O2094" s="313"/>
      <c r="P2094" s="313"/>
      <c r="Q2094" s="313"/>
      <c r="R2094" s="313">
        <v>324</v>
      </c>
      <c r="S2094" s="313">
        <v>0</v>
      </c>
      <c r="T2094" s="313">
        <v>593</v>
      </c>
      <c r="U2094" s="313"/>
      <c r="V2094" s="313"/>
      <c r="W2094" s="313"/>
      <c r="X2094" s="313">
        <v>0</v>
      </c>
      <c r="Y2094" s="313">
        <v>500000000</v>
      </c>
      <c r="Z2094" s="313"/>
      <c r="AA2094" s="313" t="s">
        <v>1030</v>
      </c>
    </row>
    <row r="2095" spans="1:27" ht="15" customHeight="1">
      <c r="A2095" s="313" t="s">
        <v>307</v>
      </c>
      <c r="B2095" s="313" t="s">
        <v>275</v>
      </c>
      <c r="C2095" s="313" t="s">
        <v>7</v>
      </c>
      <c r="D2095" s="313" t="s">
        <v>449</v>
      </c>
      <c r="E2095" s="313" t="s">
        <v>13</v>
      </c>
      <c r="F2095" s="313" t="s">
        <v>11</v>
      </c>
      <c r="G2095" s="313"/>
      <c r="H2095" s="313"/>
      <c r="I2095" s="313"/>
      <c r="J2095" s="313"/>
      <c r="K2095" s="313"/>
      <c r="L2095" s="313"/>
      <c r="M2095" s="313"/>
      <c r="N2095" s="313"/>
      <c r="O2095" s="313"/>
      <c r="P2095" s="313"/>
      <c r="Q2095" s="313"/>
      <c r="R2095" s="313">
        <v>15.1</v>
      </c>
      <c r="S2095" s="313">
        <v>0</v>
      </c>
      <c r="T2095" s="313">
        <v>45.2</v>
      </c>
      <c r="U2095" s="313"/>
      <c r="V2095" s="313"/>
      <c r="W2095" s="313"/>
      <c r="X2095" s="313">
        <v>0</v>
      </c>
      <c r="Y2095" s="313">
        <v>500000000</v>
      </c>
      <c r="Z2095" s="313"/>
      <c r="AA2095" s="313" t="s">
        <v>1030</v>
      </c>
    </row>
    <row r="2096" spans="1:27" ht="15" customHeight="1">
      <c r="A2096" s="313" t="s">
        <v>307</v>
      </c>
      <c r="B2096" s="313" t="s">
        <v>273</v>
      </c>
      <c r="C2096" s="313" t="s">
        <v>7</v>
      </c>
      <c r="D2096" s="313" t="s">
        <v>449</v>
      </c>
      <c r="E2096" s="313" t="s">
        <v>13</v>
      </c>
      <c r="F2096" s="313" t="s">
        <v>11</v>
      </c>
      <c r="G2096" s="313"/>
      <c r="H2096" s="313"/>
      <c r="I2096" s="313"/>
      <c r="J2096" s="313"/>
      <c r="K2096" s="313"/>
      <c r="L2096" s="313"/>
      <c r="M2096" s="313"/>
      <c r="N2096" s="313"/>
      <c r="O2096" s="313"/>
      <c r="P2096" s="313"/>
      <c r="Q2096" s="313"/>
      <c r="R2096" s="313">
        <v>15.1</v>
      </c>
      <c r="S2096" s="313">
        <v>0</v>
      </c>
      <c r="T2096" s="313">
        <v>45.2</v>
      </c>
      <c r="U2096" s="313"/>
      <c r="V2096" s="313"/>
      <c r="W2096" s="313"/>
      <c r="X2096" s="313">
        <v>0</v>
      </c>
      <c r="Y2096" s="313">
        <v>500000000</v>
      </c>
      <c r="Z2096" s="313"/>
      <c r="AA2096" s="313" t="s">
        <v>1030</v>
      </c>
    </row>
    <row r="2097" spans="1:27" ht="15" customHeight="1">
      <c r="A2097" s="313" t="s">
        <v>307</v>
      </c>
      <c r="B2097" s="313" t="s">
        <v>260</v>
      </c>
      <c r="C2097" s="313" t="s">
        <v>7</v>
      </c>
      <c r="D2097" s="313" t="s">
        <v>449</v>
      </c>
      <c r="E2097" s="313" t="s">
        <v>13</v>
      </c>
      <c r="F2097" s="313" t="s">
        <v>11</v>
      </c>
      <c r="G2097" s="313"/>
      <c r="H2097" s="313"/>
      <c r="I2097" s="313"/>
      <c r="J2097" s="313"/>
      <c r="K2097" s="313"/>
      <c r="L2097" s="313"/>
      <c r="M2097" s="313"/>
      <c r="N2097" s="313"/>
      <c r="O2097" s="313"/>
      <c r="P2097" s="313"/>
      <c r="Q2097" s="313"/>
      <c r="R2097" s="313">
        <v>270</v>
      </c>
      <c r="S2097" s="313">
        <v>0</v>
      </c>
      <c r="T2097" s="313">
        <v>593</v>
      </c>
      <c r="U2097" s="313"/>
      <c r="V2097" s="313"/>
      <c r="W2097" s="313"/>
      <c r="X2097" s="313">
        <v>0</v>
      </c>
      <c r="Y2097" s="313">
        <v>500000000</v>
      </c>
      <c r="Z2097" s="313"/>
      <c r="AA2097" s="313" t="s">
        <v>1030</v>
      </c>
    </row>
    <row r="2098" spans="1:27" ht="15" customHeight="1">
      <c r="A2098" s="313" t="s">
        <v>307</v>
      </c>
      <c r="B2098" s="313" t="s">
        <v>265</v>
      </c>
      <c r="C2098" s="313" t="s">
        <v>7</v>
      </c>
      <c r="D2098" s="313" t="s">
        <v>449</v>
      </c>
      <c r="E2098" s="313" t="s">
        <v>13</v>
      </c>
      <c r="F2098" s="313" t="s">
        <v>11</v>
      </c>
      <c r="G2098" s="313"/>
      <c r="H2098" s="313"/>
      <c r="I2098" s="313"/>
      <c r="J2098" s="313"/>
      <c r="K2098" s="313"/>
      <c r="L2098" s="313"/>
      <c r="M2098" s="313"/>
      <c r="N2098" s="313"/>
      <c r="O2098" s="313"/>
      <c r="P2098" s="313"/>
      <c r="Q2098" s="313"/>
      <c r="R2098" s="313">
        <v>324</v>
      </c>
      <c r="S2098" s="313">
        <v>0</v>
      </c>
      <c r="T2098" s="313">
        <v>593</v>
      </c>
      <c r="U2098" s="313"/>
      <c r="V2098" s="313"/>
      <c r="W2098" s="313"/>
      <c r="X2098" s="313">
        <v>0</v>
      </c>
      <c r="Y2098" s="313">
        <v>500000000</v>
      </c>
      <c r="Z2098" s="313"/>
      <c r="AA2098" s="313" t="s">
        <v>1030</v>
      </c>
    </row>
    <row r="2099" spans="1:27" ht="15" customHeight="1">
      <c r="A2099" s="313" t="s">
        <v>307</v>
      </c>
      <c r="B2099" s="313" t="s">
        <v>263</v>
      </c>
      <c r="C2099" s="313" t="s">
        <v>7</v>
      </c>
      <c r="D2099" s="313" t="s">
        <v>449</v>
      </c>
      <c r="E2099" s="313" t="s">
        <v>13</v>
      </c>
      <c r="F2099" s="313" t="s">
        <v>11</v>
      </c>
      <c r="G2099" s="313"/>
      <c r="H2099" s="313"/>
      <c r="I2099" s="313"/>
      <c r="J2099" s="313"/>
      <c r="K2099" s="313"/>
      <c r="L2099" s="313"/>
      <c r="M2099" s="313"/>
      <c r="N2099" s="313"/>
      <c r="O2099" s="313"/>
      <c r="P2099" s="313"/>
      <c r="Q2099" s="313"/>
      <c r="R2099" s="313">
        <v>270</v>
      </c>
      <c r="S2099" s="313">
        <v>0</v>
      </c>
      <c r="T2099" s="313">
        <v>593</v>
      </c>
      <c r="U2099" s="313"/>
      <c r="V2099" s="313"/>
      <c r="W2099" s="313"/>
      <c r="X2099" s="313">
        <v>0</v>
      </c>
      <c r="Y2099" s="313">
        <v>500000000</v>
      </c>
      <c r="Z2099" s="313"/>
      <c r="AA2099" s="313" t="s">
        <v>1030</v>
      </c>
    </row>
    <row r="2100" spans="1:27" ht="15" customHeight="1">
      <c r="A2100" s="313" t="s">
        <v>307</v>
      </c>
      <c r="B2100" s="313" t="s">
        <v>272</v>
      </c>
      <c r="C2100" s="313" t="s">
        <v>7</v>
      </c>
      <c r="D2100" s="313" t="s">
        <v>449</v>
      </c>
      <c r="E2100" s="313" t="s">
        <v>13</v>
      </c>
      <c r="F2100" s="313" t="s">
        <v>11</v>
      </c>
      <c r="G2100" s="313"/>
      <c r="H2100" s="313"/>
      <c r="I2100" s="313"/>
      <c r="J2100" s="313"/>
      <c r="K2100" s="313"/>
      <c r="L2100" s="313"/>
      <c r="M2100" s="313"/>
      <c r="N2100" s="313"/>
      <c r="O2100" s="313"/>
      <c r="P2100" s="313"/>
      <c r="Q2100" s="313"/>
      <c r="R2100" s="313">
        <v>15.1</v>
      </c>
      <c r="S2100" s="313">
        <v>0</v>
      </c>
      <c r="T2100" s="313">
        <v>45.2</v>
      </c>
      <c r="U2100" s="313"/>
      <c r="V2100" s="313"/>
      <c r="W2100" s="313"/>
      <c r="X2100" s="313">
        <v>0</v>
      </c>
      <c r="Y2100" s="313">
        <v>500000000</v>
      </c>
      <c r="Z2100" s="313"/>
      <c r="AA2100" s="313" t="s">
        <v>1030</v>
      </c>
    </row>
    <row r="2101" spans="1:27" ht="15" customHeight="1">
      <c r="A2101" s="313" t="s">
        <v>307</v>
      </c>
      <c r="B2101" s="313" t="s">
        <v>274</v>
      </c>
      <c r="C2101" s="313" t="s">
        <v>7</v>
      </c>
      <c r="D2101" s="313" t="s">
        <v>449</v>
      </c>
      <c r="E2101" s="313" t="s">
        <v>13</v>
      </c>
      <c r="F2101" s="313" t="s">
        <v>11</v>
      </c>
      <c r="G2101" s="313"/>
      <c r="H2101" s="313"/>
      <c r="I2101" s="313"/>
      <c r="J2101" s="313"/>
      <c r="K2101" s="313"/>
      <c r="L2101" s="313"/>
      <c r="M2101" s="313"/>
      <c r="N2101" s="313"/>
      <c r="O2101" s="313"/>
      <c r="P2101" s="313"/>
      <c r="Q2101" s="313"/>
      <c r="R2101" s="313">
        <v>15.1</v>
      </c>
      <c r="S2101" s="313">
        <v>0</v>
      </c>
      <c r="T2101" s="313">
        <v>45.2</v>
      </c>
      <c r="U2101" s="313"/>
      <c r="V2101" s="313"/>
      <c r="W2101" s="313"/>
      <c r="X2101" s="313">
        <v>0</v>
      </c>
      <c r="Y2101" s="313">
        <v>500000000</v>
      </c>
      <c r="Z2101" s="313"/>
      <c r="AA2101" s="313" t="s">
        <v>1030</v>
      </c>
    </row>
    <row r="2102" spans="1:27" ht="15" customHeight="1">
      <c r="A2102" s="313" t="s">
        <v>307</v>
      </c>
      <c r="B2102" s="313" t="s">
        <v>276</v>
      </c>
      <c r="C2102" s="313" t="s">
        <v>7</v>
      </c>
      <c r="D2102" s="313" t="s">
        <v>449</v>
      </c>
      <c r="E2102" s="313" t="s">
        <v>13</v>
      </c>
      <c r="F2102" s="313" t="s">
        <v>11</v>
      </c>
      <c r="G2102" s="313"/>
      <c r="H2102" s="313"/>
      <c r="I2102" s="313"/>
      <c r="J2102" s="313"/>
      <c r="K2102" s="313"/>
      <c r="L2102" s="313"/>
      <c r="M2102" s="313"/>
      <c r="N2102" s="313"/>
      <c r="O2102" s="313"/>
      <c r="P2102" s="313"/>
      <c r="Q2102" s="313"/>
      <c r="R2102" s="313">
        <v>15.1</v>
      </c>
      <c r="S2102" s="313">
        <v>0</v>
      </c>
      <c r="T2102" s="313">
        <v>45.2</v>
      </c>
      <c r="U2102" s="313"/>
      <c r="V2102" s="313"/>
      <c r="W2102" s="313"/>
      <c r="X2102" s="313">
        <v>0</v>
      </c>
      <c r="Y2102" s="313">
        <v>500000000</v>
      </c>
      <c r="Z2102" s="313"/>
      <c r="AA2102" s="313" t="s">
        <v>1030</v>
      </c>
    </row>
    <row r="2103" spans="1:27" ht="15" customHeight="1">
      <c r="A2103" s="313" t="s">
        <v>307</v>
      </c>
      <c r="B2103" s="313" t="s">
        <v>267</v>
      </c>
      <c r="C2103" s="313" t="s">
        <v>7</v>
      </c>
      <c r="D2103" s="313" t="s">
        <v>449</v>
      </c>
      <c r="E2103" s="313" t="s">
        <v>13</v>
      </c>
      <c r="F2103" s="313" t="s">
        <v>11</v>
      </c>
      <c r="G2103" s="313"/>
      <c r="H2103" s="313"/>
      <c r="I2103" s="313"/>
      <c r="J2103" s="313"/>
      <c r="K2103" s="313"/>
      <c r="L2103" s="313"/>
      <c r="M2103" s="313"/>
      <c r="N2103" s="313"/>
      <c r="O2103" s="313"/>
      <c r="P2103" s="313"/>
      <c r="Q2103" s="313"/>
      <c r="R2103" s="313">
        <v>162</v>
      </c>
      <c r="S2103" s="313">
        <v>0</v>
      </c>
      <c r="T2103" s="313">
        <v>593</v>
      </c>
      <c r="U2103" s="313"/>
      <c r="V2103" s="313"/>
      <c r="W2103" s="313"/>
      <c r="X2103" s="313">
        <v>0</v>
      </c>
      <c r="Y2103" s="313">
        <v>500000000</v>
      </c>
      <c r="Z2103" s="313"/>
      <c r="AA2103" s="313" t="s">
        <v>1030</v>
      </c>
    </row>
    <row r="2104" spans="1:27" ht="15" customHeight="1">
      <c r="A2104" s="313" t="s">
        <v>307</v>
      </c>
      <c r="B2104" s="313" t="s">
        <v>268</v>
      </c>
      <c r="C2104" s="313" t="s">
        <v>7</v>
      </c>
      <c r="D2104" s="313" t="s">
        <v>449</v>
      </c>
      <c r="E2104" s="313" t="s">
        <v>13</v>
      </c>
      <c r="F2104" s="313" t="s">
        <v>11</v>
      </c>
      <c r="G2104" s="313"/>
      <c r="H2104" s="313"/>
      <c r="I2104" s="313"/>
      <c r="J2104" s="313"/>
      <c r="K2104" s="313"/>
      <c r="L2104" s="313"/>
      <c r="M2104" s="313"/>
      <c r="N2104" s="313"/>
      <c r="O2104" s="313"/>
      <c r="P2104" s="313"/>
      <c r="Q2104" s="313"/>
      <c r="R2104" s="313">
        <v>162</v>
      </c>
      <c r="S2104" s="313">
        <v>0</v>
      </c>
      <c r="T2104" s="313">
        <v>593</v>
      </c>
      <c r="U2104" s="313"/>
      <c r="V2104" s="313"/>
      <c r="W2104" s="313"/>
      <c r="X2104" s="313">
        <v>0</v>
      </c>
      <c r="Y2104" s="313">
        <v>500000000</v>
      </c>
      <c r="Z2104" s="313"/>
      <c r="AA2104" s="313" t="s">
        <v>1030</v>
      </c>
    </row>
    <row r="2105" spans="1:27" ht="15" customHeight="1">
      <c r="A2105" s="313" t="s">
        <v>307</v>
      </c>
      <c r="B2105" s="313" t="s">
        <v>271</v>
      </c>
      <c r="C2105" s="313" t="s">
        <v>7</v>
      </c>
      <c r="D2105" s="313" t="s">
        <v>449</v>
      </c>
      <c r="E2105" s="313" t="s">
        <v>13</v>
      </c>
      <c r="F2105" s="313" t="s">
        <v>11</v>
      </c>
      <c r="G2105" s="313"/>
      <c r="H2105" s="313"/>
      <c r="I2105" s="313"/>
      <c r="J2105" s="313"/>
      <c r="K2105" s="313"/>
      <c r="L2105" s="313"/>
      <c r="M2105" s="313"/>
      <c r="N2105" s="313"/>
      <c r="O2105" s="313"/>
      <c r="P2105" s="313"/>
      <c r="Q2105" s="313"/>
      <c r="R2105" s="313">
        <v>15.1</v>
      </c>
      <c r="S2105" s="313">
        <v>0</v>
      </c>
      <c r="T2105" s="313">
        <v>45.2</v>
      </c>
      <c r="U2105" s="313"/>
      <c r="V2105" s="313"/>
      <c r="W2105" s="313"/>
      <c r="X2105" s="313">
        <v>0</v>
      </c>
      <c r="Y2105" s="313">
        <v>500000000</v>
      </c>
      <c r="Z2105" s="313"/>
      <c r="AA2105" s="313" t="s">
        <v>1030</v>
      </c>
    </row>
    <row r="2106" spans="1:27" ht="15" customHeight="1">
      <c r="A2106" s="313" t="s">
        <v>308</v>
      </c>
      <c r="B2106" s="313" t="s">
        <v>297</v>
      </c>
      <c r="C2106" s="313" t="s">
        <v>7</v>
      </c>
      <c r="D2106" s="313" t="s">
        <v>449</v>
      </c>
      <c r="E2106" s="313" t="s">
        <v>13</v>
      </c>
      <c r="F2106" s="313" t="s">
        <v>11</v>
      </c>
      <c r="G2106" s="313"/>
      <c r="H2106" s="313" t="s">
        <v>1000</v>
      </c>
      <c r="I2106" s="313"/>
      <c r="J2106" s="313"/>
      <c r="K2106" s="313"/>
      <c r="L2106" s="313" t="s">
        <v>1000</v>
      </c>
      <c r="M2106" s="313"/>
      <c r="N2106" s="313"/>
      <c r="O2106" s="313"/>
      <c r="P2106" s="313"/>
      <c r="Q2106" s="313"/>
      <c r="R2106" s="313">
        <v>143</v>
      </c>
      <c r="S2106" s="313">
        <v>0</v>
      </c>
      <c r="T2106" s="313">
        <v>155</v>
      </c>
      <c r="U2106" s="313"/>
      <c r="V2106" s="313"/>
      <c r="W2106" s="313"/>
      <c r="X2106" s="313">
        <v>0</v>
      </c>
      <c r="Y2106" s="313">
        <v>500000000</v>
      </c>
      <c r="Z2106" s="313"/>
      <c r="AA2106" s="313" t="s">
        <v>1030</v>
      </c>
    </row>
    <row r="2107" spans="1:27" ht="15" customHeight="1">
      <c r="A2107" s="313" t="s">
        <v>308</v>
      </c>
      <c r="B2107" s="313" t="s">
        <v>293</v>
      </c>
      <c r="C2107" s="313" t="s">
        <v>7</v>
      </c>
      <c r="D2107" s="313" t="s">
        <v>449</v>
      </c>
      <c r="E2107" s="313" t="s">
        <v>13</v>
      </c>
      <c r="F2107" s="313" t="s">
        <v>11</v>
      </c>
      <c r="G2107" s="313"/>
      <c r="H2107" s="313"/>
      <c r="I2107" s="313"/>
      <c r="J2107" s="313"/>
      <c r="K2107" s="313"/>
      <c r="L2107" s="313"/>
      <c r="M2107" s="313"/>
      <c r="N2107" s="313"/>
      <c r="O2107" s="313"/>
      <c r="P2107" s="313"/>
      <c r="Q2107" s="313"/>
      <c r="R2107" s="313">
        <v>143</v>
      </c>
      <c r="S2107" s="313">
        <v>0</v>
      </c>
      <c r="T2107" s="313">
        <v>155</v>
      </c>
      <c r="U2107" s="313"/>
      <c r="V2107" s="313"/>
      <c r="W2107" s="313"/>
      <c r="X2107" s="313">
        <v>0</v>
      </c>
      <c r="Y2107" s="313">
        <v>500000000</v>
      </c>
      <c r="Z2107" s="313"/>
      <c r="AA2107" s="313" t="s">
        <v>1030</v>
      </c>
    </row>
    <row r="2108" spans="1:27" ht="15" customHeight="1">
      <c r="A2108" s="313" t="s">
        <v>308</v>
      </c>
      <c r="B2108" s="313" t="s">
        <v>258</v>
      </c>
      <c r="C2108" s="313" t="s">
        <v>7</v>
      </c>
      <c r="D2108" s="313" t="s">
        <v>449</v>
      </c>
      <c r="E2108" s="313" t="s">
        <v>13</v>
      </c>
      <c r="F2108" s="313" t="s">
        <v>11</v>
      </c>
      <c r="G2108" s="313"/>
      <c r="H2108" s="313"/>
      <c r="I2108" s="313"/>
      <c r="J2108" s="313"/>
      <c r="K2108" s="313"/>
      <c r="L2108" s="313"/>
      <c r="M2108" s="313"/>
      <c r="N2108" s="313"/>
      <c r="O2108" s="313"/>
      <c r="P2108" s="313"/>
      <c r="Q2108" s="313"/>
      <c r="R2108" s="313">
        <v>70</v>
      </c>
      <c r="S2108" s="313"/>
      <c r="T2108" s="313"/>
      <c r="U2108" s="313"/>
      <c r="V2108" s="313"/>
      <c r="W2108" s="313"/>
      <c r="X2108" s="313">
        <v>0</v>
      </c>
      <c r="Y2108" s="313">
        <v>500000000</v>
      </c>
      <c r="Z2108" s="313"/>
      <c r="AA2108" s="313" t="s">
        <v>1029</v>
      </c>
    </row>
    <row r="2109" spans="1:27" ht="15" customHeight="1">
      <c r="A2109" s="313" t="s">
        <v>308</v>
      </c>
      <c r="B2109" s="313" t="s">
        <v>254</v>
      </c>
      <c r="C2109" s="313" t="s">
        <v>7</v>
      </c>
      <c r="D2109" s="313" t="s">
        <v>449</v>
      </c>
      <c r="E2109" s="313" t="s">
        <v>13</v>
      </c>
      <c r="F2109" s="313" t="s">
        <v>11</v>
      </c>
      <c r="G2109" s="313"/>
      <c r="H2109" s="313"/>
      <c r="I2109" s="313"/>
      <c r="J2109" s="313"/>
      <c r="K2109" s="313"/>
      <c r="L2109" s="313"/>
      <c r="M2109" s="313"/>
      <c r="N2109" s="313"/>
      <c r="O2109" s="313"/>
      <c r="P2109" s="313"/>
      <c r="Q2109" s="313"/>
      <c r="R2109" s="313">
        <v>70</v>
      </c>
      <c r="S2109" s="313"/>
      <c r="T2109" s="313"/>
      <c r="U2109" s="313"/>
      <c r="V2109" s="313"/>
      <c r="W2109" s="313"/>
      <c r="X2109" s="313">
        <v>0</v>
      </c>
      <c r="Y2109" s="313">
        <v>500000000</v>
      </c>
      <c r="Z2109" s="313"/>
      <c r="AA2109" s="313" t="s">
        <v>1029</v>
      </c>
    </row>
    <row r="2110" spans="1:27" ht="15" customHeight="1">
      <c r="A2110" s="313" t="s">
        <v>308</v>
      </c>
      <c r="B2110" s="313" t="s">
        <v>277</v>
      </c>
      <c r="C2110" s="313" t="s">
        <v>7</v>
      </c>
      <c r="D2110" s="313" t="s">
        <v>449</v>
      </c>
      <c r="E2110" s="313" t="s">
        <v>13</v>
      </c>
      <c r="F2110" s="313" t="s">
        <v>11</v>
      </c>
      <c r="G2110" s="313"/>
      <c r="H2110" s="313"/>
      <c r="I2110" s="313"/>
      <c r="J2110" s="313"/>
      <c r="K2110" s="313"/>
      <c r="L2110" s="313"/>
      <c r="M2110" s="313"/>
      <c r="N2110" s="313"/>
      <c r="O2110" s="313"/>
      <c r="P2110" s="313"/>
      <c r="Q2110" s="313"/>
      <c r="R2110" s="313">
        <v>70</v>
      </c>
      <c r="S2110" s="313"/>
      <c r="T2110" s="313"/>
      <c r="U2110" s="313"/>
      <c r="V2110" s="313"/>
      <c r="W2110" s="313"/>
      <c r="X2110" s="313">
        <v>0</v>
      </c>
      <c r="Y2110" s="313">
        <v>500000000</v>
      </c>
      <c r="Z2110" s="313"/>
      <c r="AA2110" s="313" t="s">
        <v>1029</v>
      </c>
    </row>
    <row r="2111" spans="1:27" ht="15" customHeight="1">
      <c r="A2111" s="313" t="s">
        <v>308</v>
      </c>
      <c r="B2111" s="313" t="s">
        <v>278</v>
      </c>
      <c r="C2111" s="313" t="s">
        <v>7</v>
      </c>
      <c r="D2111" s="313" t="s">
        <v>449</v>
      </c>
      <c r="E2111" s="313" t="s">
        <v>13</v>
      </c>
      <c r="F2111" s="313" t="s">
        <v>11</v>
      </c>
      <c r="G2111" s="313"/>
      <c r="H2111" s="313"/>
      <c r="I2111" s="313"/>
      <c r="J2111" s="313"/>
      <c r="K2111" s="313"/>
      <c r="L2111" s="313"/>
      <c r="M2111" s="313"/>
      <c r="N2111" s="313"/>
      <c r="O2111" s="313"/>
      <c r="P2111" s="313"/>
      <c r="Q2111" s="313"/>
      <c r="R2111" s="313">
        <v>70</v>
      </c>
      <c r="S2111" s="313"/>
      <c r="T2111" s="313"/>
      <c r="U2111" s="313"/>
      <c r="V2111" s="313"/>
      <c r="W2111" s="313"/>
      <c r="X2111" s="313">
        <v>0</v>
      </c>
      <c r="Y2111" s="313">
        <v>500000000</v>
      </c>
      <c r="Z2111" s="313"/>
      <c r="AA2111" s="313" t="s">
        <v>1029</v>
      </c>
    </row>
    <row r="2112" spans="1:27" ht="15" customHeight="1">
      <c r="A2112" s="313" t="s">
        <v>308</v>
      </c>
      <c r="B2112" s="313" t="s">
        <v>279</v>
      </c>
      <c r="C2112" s="313" t="s">
        <v>7</v>
      </c>
      <c r="D2112" s="313" t="s">
        <v>449</v>
      </c>
      <c r="E2112" s="313" t="s">
        <v>13</v>
      </c>
      <c r="F2112" s="313" t="s">
        <v>11</v>
      </c>
      <c r="G2112" s="313"/>
      <c r="H2112" s="313"/>
      <c r="I2112" s="313"/>
      <c r="J2112" s="313"/>
      <c r="K2112" s="313"/>
      <c r="L2112" s="313"/>
      <c r="M2112" s="313"/>
      <c r="N2112" s="313"/>
      <c r="O2112" s="313"/>
      <c r="P2112" s="313"/>
      <c r="Q2112" s="313"/>
      <c r="R2112" s="313">
        <v>70</v>
      </c>
      <c r="S2112" s="313"/>
      <c r="T2112" s="313"/>
      <c r="U2112" s="313"/>
      <c r="V2112" s="313"/>
      <c r="W2112" s="313"/>
      <c r="X2112" s="313">
        <v>0</v>
      </c>
      <c r="Y2112" s="313">
        <v>500000000</v>
      </c>
      <c r="Z2112" s="313"/>
      <c r="AA2112" s="313" t="s">
        <v>1029</v>
      </c>
    </row>
    <row r="2113" spans="1:27" ht="15" customHeight="1">
      <c r="A2113" s="313" t="s">
        <v>308</v>
      </c>
      <c r="B2113" s="313" t="s">
        <v>290</v>
      </c>
      <c r="C2113" s="313" t="s">
        <v>7</v>
      </c>
      <c r="D2113" s="313" t="s">
        <v>449</v>
      </c>
      <c r="E2113" s="313" t="s">
        <v>13</v>
      </c>
      <c r="F2113" s="313" t="s">
        <v>11</v>
      </c>
      <c r="G2113" s="313"/>
      <c r="H2113" s="313"/>
      <c r="I2113" s="313"/>
      <c r="J2113" s="313"/>
      <c r="K2113" s="313"/>
      <c r="L2113" s="313"/>
      <c r="M2113" s="313"/>
      <c r="N2113" s="313"/>
      <c r="O2113" s="313"/>
      <c r="P2113" s="313"/>
      <c r="Q2113" s="313"/>
      <c r="R2113" s="313">
        <v>1.77</v>
      </c>
      <c r="S2113" s="313">
        <v>0</v>
      </c>
      <c r="T2113" s="313">
        <v>32.200000000000003</v>
      </c>
      <c r="U2113" s="313"/>
      <c r="V2113" s="313"/>
      <c r="W2113" s="313"/>
      <c r="X2113" s="313">
        <v>0</v>
      </c>
      <c r="Y2113" s="313">
        <v>500000000</v>
      </c>
      <c r="Z2113" s="313"/>
      <c r="AA2113" s="313" t="s">
        <v>1030</v>
      </c>
    </row>
    <row r="2114" spans="1:27" ht="15" customHeight="1">
      <c r="A2114" s="313" t="s">
        <v>308</v>
      </c>
      <c r="B2114" s="313" t="s">
        <v>291</v>
      </c>
      <c r="C2114" s="313" t="s">
        <v>7</v>
      </c>
      <c r="D2114" s="313" t="s">
        <v>449</v>
      </c>
      <c r="E2114" s="313" t="s">
        <v>13</v>
      </c>
      <c r="F2114" s="313" t="s">
        <v>11</v>
      </c>
      <c r="G2114" s="313"/>
      <c r="H2114" s="313"/>
      <c r="I2114" s="313"/>
      <c r="J2114" s="313"/>
      <c r="K2114" s="313"/>
      <c r="L2114" s="313"/>
      <c r="M2114" s="313"/>
      <c r="N2114" s="313"/>
      <c r="O2114" s="313"/>
      <c r="P2114" s="313"/>
      <c r="Q2114" s="313"/>
      <c r="R2114" s="313">
        <v>6.64</v>
      </c>
      <c r="S2114" s="313">
        <v>0</v>
      </c>
      <c r="T2114" s="313">
        <v>96.5</v>
      </c>
      <c r="U2114" s="313"/>
      <c r="V2114" s="313"/>
      <c r="W2114" s="313"/>
      <c r="X2114" s="313">
        <v>0</v>
      </c>
      <c r="Y2114" s="313">
        <v>500000000</v>
      </c>
      <c r="Z2114" s="313"/>
      <c r="AA2114" s="313" t="s">
        <v>1030</v>
      </c>
    </row>
    <row r="2115" spans="1:27" ht="15" customHeight="1">
      <c r="A2115" s="313" t="s">
        <v>308</v>
      </c>
      <c r="B2115" s="313" t="s">
        <v>292</v>
      </c>
      <c r="C2115" s="313" t="s">
        <v>7</v>
      </c>
      <c r="D2115" s="313" t="s">
        <v>449</v>
      </c>
      <c r="E2115" s="313" t="s">
        <v>13</v>
      </c>
      <c r="F2115" s="313" t="s">
        <v>11</v>
      </c>
      <c r="G2115" s="313"/>
      <c r="H2115" s="313"/>
      <c r="I2115" s="313"/>
      <c r="J2115" s="313"/>
      <c r="K2115" s="313"/>
      <c r="L2115" s="313"/>
      <c r="M2115" s="313"/>
      <c r="N2115" s="313"/>
      <c r="O2115" s="313"/>
      <c r="P2115" s="313"/>
      <c r="Q2115" s="313"/>
      <c r="R2115" s="313">
        <v>4.05</v>
      </c>
      <c r="S2115" s="313">
        <v>0</v>
      </c>
      <c r="T2115" s="313">
        <v>80.5</v>
      </c>
      <c r="U2115" s="313"/>
      <c r="V2115" s="313"/>
      <c r="W2115" s="313"/>
      <c r="X2115" s="313">
        <v>0</v>
      </c>
      <c r="Y2115" s="313">
        <v>500000000</v>
      </c>
      <c r="Z2115" s="313"/>
      <c r="AA2115" s="313" t="s">
        <v>1030</v>
      </c>
    </row>
    <row r="2116" spans="1:27" ht="15" customHeight="1">
      <c r="A2116" s="313" t="s">
        <v>308</v>
      </c>
      <c r="B2116" s="313" t="s">
        <v>289</v>
      </c>
      <c r="C2116" s="313" t="s">
        <v>7</v>
      </c>
      <c r="D2116" s="313" t="s">
        <v>449</v>
      </c>
      <c r="E2116" s="313" t="s">
        <v>13</v>
      </c>
      <c r="F2116" s="313" t="s">
        <v>11</v>
      </c>
      <c r="G2116" s="313"/>
      <c r="H2116" s="313"/>
      <c r="I2116" s="313"/>
      <c r="J2116" s="313"/>
      <c r="K2116" s="313"/>
      <c r="L2116" s="313"/>
      <c r="M2116" s="313"/>
      <c r="N2116" s="313"/>
      <c r="O2116" s="313"/>
      <c r="P2116" s="313"/>
      <c r="Q2116" s="313"/>
      <c r="R2116" s="313">
        <v>12.5</v>
      </c>
      <c r="S2116" s="313">
        <v>0</v>
      </c>
      <c r="T2116" s="313">
        <v>96.5</v>
      </c>
      <c r="U2116" s="313"/>
      <c r="V2116" s="313"/>
      <c r="W2116" s="313"/>
      <c r="X2116" s="313">
        <v>0</v>
      </c>
      <c r="Y2116" s="313">
        <v>500000000</v>
      </c>
      <c r="Z2116" s="313"/>
      <c r="AA2116" s="313" t="s">
        <v>1030</v>
      </c>
    </row>
    <row r="2117" spans="1:27" ht="15" customHeight="1">
      <c r="A2117" s="313" t="s">
        <v>308</v>
      </c>
      <c r="B2117" s="313" t="s">
        <v>285</v>
      </c>
      <c r="C2117" s="313" t="s">
        <v>7</v>
      </c>
      <c r="D2117" s="313" t="s">
        <v>449</v>
      </c>
      <c r="E2117" s="313" t="s">
        <v>13</v>
      </c>
      <c r="F2117" s="313" t="s">
        <v>11</v>
      </c>
      <c r="G2117" s="313"/>
      <c r="H2117" s="313"/>
      <c r="I2117" s="313"/>
      <c r="J2117" s="313"/>
      <c r="K2117" s="313"/>
      <c r="L2117" s="313"/>
      <c r="M2117" s="313"/>
      <c r="N2117" s="313"/>
      <c r="O2117" s="313"/>
      <c r="P2117" s="313"/>
      <c r="Q2117" s="313"/>
      <c r="R2117" s="313">
        <v>12.5</v>
      </c>
      <c r="S2117" s="313">
        <v>0</v>
      </c>
      <c r="T2117" s="313">
        <v>96.5</v>
      </c>
      <c r="U2117" s="313"/>
      <c r="V2117" s="313"/>
      <c r="W2117" s="313"/>
      <c r="X2117" s="313">
        <v>0</v>
      </c>
      <c r="Y2117" s="313">
        <v>500000000</v>
      </c>
      <c r="Z2117" s="313"/>
      <c r="AA2117" s="313" t="s">
        <v>1030</v>
      </c>
    </row>
    <row r="2118" spans="1:27" ht="15" customHeight="1">
      <c r="A2118" s="313" t="s">
        <v>308</v>
      </c>
      <c r="B2118" s="313" t="s">
        <v>298</v>
      </c>
      <c r="C2118" s="313" t="s">
        <v>7</v>
      </c>
      <c r="D2118" s="313" t="s">
        <v>449</v>
      </c>
      <c r="E2118" s="313" t="s">
        <v>13</v>
      </c>
      <c r="F2118" s="313" t="s">
        <v>11</v>
      </c>
      <c r="G2118" s="313"/>
      <c r="H2118" s="313"/>
      <c r="I2118" s="313"/>
      <c r="J2118" s="313"/>
      <c r="K2118" s="313"/>
      <c r="L2118" s="313"/>
      <c r="M2118" s="313"/>
      <c r="N2118" s="313"/>
      <c r="O2118" s="313"/>
      <c r="P2118" s="313"/>
      <c r="Q2118" s="313"/>
      <c r="R2118" s="313">
        <v>11.9</v>
      </c>
      <c r="S2118" s="313">
        <v>0</v>
      </c>
      <c r="T2118" s="313">
        <v>97.7</v>
      </c>
      <c r="U2118" s="313"/>
      <c r="V2118" s="313"/>
      <c r="W2118" s="313"/>
      <c r="X2118" s="313">
        <v>0</v>
      </c>
      <c r="Y2118" s="313">
        <v>500000000</v>
      </c>
      <c r="Z2118" s="313"/>
      <c r="AA2118" s="313" t="s">
        <v>1030</v>
      </c>
    </row>
    <row r="2119" spans="1:27" ht="15" customHeight="1">
      <c r="A2119" s="313" t="s">
        <v>308</v>
      </c>
      <c r="B2119" s="313" t="s">
        <v>299</v>
      </c>
      <c r="C2119" s="313" t="s">
        <v>7</v>
      </c>
      <c r="D2119" s="313" t="s">
        <v>449</v>
      </c>
      <c r="E2119" s="313" t="s">
        <v>13</v>
      </c>
      <c r="F2119" s="313" t="s">
        <v>11</v>
      </c>
      <c r="G2119" s="313"/>
      <c r="H2119" s="313"/>
      <c r="I2119" s="313"/>
      <c r="J2119" s="313"/>
      <c r="K2119" s="313"/>
      <c r="L2119" s="313"/>
      <c r="M2119" s="313"/>
      <c r="N2119" s="313"/>
      <c r="O2119" s="313"/>
      <c r="P2119" s="313"/>
      <c r="Q2119" s="313"/>
      <c r="R2119" s="313">
        <v>131</v>
      </c>
      <c r="S2119" s="313">
        <v>0</v>
      </c>
      <c r="T2119" s="313">
        <v>155</v>
      </c>
      <c r="U2119" s="313"/>
      <c r="V2119" s="313"/>
      <c r="W2119" s="313"/>
      <c r="X2119" s="313">
        <v>0</v>
      </c>
      <c r="Y2119" s="313">
        <v>500000000</v>
      </c>
      <c r="Z2119" s="313"/>
      <c r="AA2119" s="313" t="s">
        <v>1030</v>
      </c>
    </row>
    <row r="2120" spans="1:27" ht="15" customHeight="1">
      <c r="A2120" s="313" t="s">
        <v>309</v>
      </c>
      <c r="B2120" s="313" t="s">
        <v>297</v>
      </c>
      <c r="C2120" s="313" t="s">
        <v>7</v>
      </c>
      <c r="D2120" s="313" t="s">
        <v>449</v>
      </c>
      <c r="E2120" s="313" t="s">
        <v>13</v>
      </c>
      <c r="F2120" s="313" t="s">
        <v>11</v>
      </c>
      <c r="G2120" s="313"/>
      <c r="H2120" s="313" t="s">
        <v>1000</v>
      </c>
      <c r="I2120" s="313"/>
      <c r="J2120" s="313"/>
      <c r="K2120" s="313"/>
      <c r="L2120" s="313" t="s">
        <v>1000</v>
      </c>
      <c r="M2120" s="313"/>
      <c r="N2120" s="313"/>
      <c r="O2120" s="313"/>
      <c r="P2120" s="313"/>
      <c r="Q2120" s="313"/>
      <c r="R2120" s="313">
        <v>156</v>
      </c>
      <c r="S2120" s="313">
        <v>0</v>
      </c>
      <c r="T2120" s="313">
        <v>376</v>
      </c>
      <c r="U2120" s="313"/>
      <c r="V2120" s="313"/>
      <c r="W2120" s="313"/>
      <c r="X2120" s="313">
        <v>0</v>
      </c>
      <c r="Y2120" s="313">
        <v>500000000</v>
      </c>
      <c r="Z2120" s="313"/>
      <c r="AA2120" s="313" t="s">
        <v>1030</v>
      </c>
    </row>
    <row r="2121" spans="1:27" ht="15" customHeight="1">
      <c r="A2121" s="313" t="s">
        <v>309</v>
      </c>
      <c r="B2121" s="313" t="s">
        <v>293</v>
      </c>
      <c r="C2121" s="313" t="s">
        <v>7</v>
      </c>
      <c r="D2121" s="313" t="s">
        <v>449</v>
      </c>
      <c r="E2121" s="313" t="s">
        <v>13</v>
      </c>
      <c r="F2121" s="313" t="s">
        <v>11</v>
      </c>
      <c r="G2121" s="313"/>
      <c r="H2121" s="313"/>
      <c r="I2121" s="313"/>
      <c r="J2121" s="313"/>
      <c r="K2121" s="313"/>
      <c r="L2121" s="313"/>
      <c r="M2121" s="313"/>
      <c r="N2121" s="313"/>
      <c r="O2121" s="313"/>
      <c r="P2121" s="313"/>
      <c r="Q2121" s="313"/>
      <c r="R2121" s="313">
        <v>156</v>
      </c>
      <c r="S2121" s="313">
        <v>0</v>
      </c>
      <c r="T2121" s="313">
        <v>376</v>
      </c>
      <c r="U2121" s="313"/>
      <c r="V2121" s="313"/>
      <c r="W2121" s="313"/>
      <c r="X2121" s="313">
        <v>0</v>
      </c>
      <c r="Y2121" s="313">
        <v>500000000</v>
      </c>
      <c r="Z2121" s="313"/>
      <c r="AA2121" s="313" t="s">
        <v>1030</v>
      </c>
    </row>
    <row r="2122" spans="1:27" ht="15" customHeight="1">
      <c r="A2122" s="313" t="s">
        <v>309</v>
      </c>
      <c r="B2122" s="313" t="s">
        <v>258</v>
      </c>
      <c r="C2122" s="313" t="s">
        <v>7</v>
      </c>
      <c r="D2122" s="313" t="s">
        <v>449</v>
      </c>
      <c r="E2122" s="313" t="s">
        <v>13</v>
      </c>
      <c r="F2122" s="313" t="s">
        <v>11</v>
      </c>
      <c r="G2122" s="313"/>
      <c r="H2122" s="313"/>
      <c r="I2122" s="313"/>
      <c r="J2122" s="313"/>
      <c r="K2122" s="313"/>
      <c r="L2122" s="313"/>
      <c r="M2122" s="313"/>
      <c r="N2122" s="313"/>
      <c r="O2122" s="313"/>
      <c r="P2122" s="313"/>
      <c r="Q2122" s="313"/>
      <c r="R2122" s="313">
        <v>45.2</v>
      </c>
      <c r="S2122" s="313"/>
      <c r="T2122" s="313"/>
      <c r="U2122" s="313"/>
      <c r="V2122" s="313"/>
      <c r="W2122" s="313"/>
      <c r="X2122" s="313">
        <v>0</v>
      </c>
      <c r="Y2122" s="313">
        <v>500000000</v>
      </c>
      <c r="Z2122" s="313"/>
      <c r="AA2122" s="313" t="s">
        <v>1029</v>
      </c>
    </row>
    <row r="2123" spans="1:27" ht="15" customHeight="1">
      <c r="A2123" s="313" t="s">
        <v>309</v>
      </c>
      <c r="B2123" s="313" t="s">
        <v>254</v>
      </c>
      <c r="C2123" s="313" t="s">
        <v>7</v>
      </c>
      <c r="D2123" s="313" t="s">
        <v>449</v>
      </c>
      <c r="E2123" s="313" t="s">
        <v>13</v>
      </c>
      <c r="F2123" s="313" t="s">
        <v>11</v>
      </c>
      <c r="G2123" s="313"/>
      <c r="H2123" s="313"/>
      <c r="I2123" s="313"/>
      <c r="J2123" s="313"/>
      <c r="K2123" s="313"/>
      <c r="L2123" s="313"/>
      <c r="M2123" s="313"/>
      <c r="N2123" s="313"/>
      <c r="O2123" s="313"/>
      <c r="P2123" s="313"/>
      <c r="Q2123" s="313"/>
      <c r="R2123" s="313">
        <v>45.2</v>
      </c>
      <c r="S2123" s="313"/>
      <c r="T2123" s="313"/>
      <c r="U2123" s="313"/>
      <c r="V2123" s="313"/>
      <c r="W2123" s="313"/>
      <c r="X2123" s="313">
        <v>0</v>
      </c>
      <c r="Y2123" s="313">
        <v>500000000</v>
      </c>
      <c r="Z2123" s="313"/>
      <c r="AA2123" s="313" t="s">
        <v>1029</v>
      </c>
    </row>
    <row r="2124" spans="1:27" ht="15" customHeight="1">
      <c r="A2124" s="313" t="s">
        <v>309</v>
      </c>
      <c r="B2124" s="313" t="s">
        <v>269</v>
      </c>
      <c r="C2124" s="313" t="s">
        <v>7</v>
      </c>
      <c r="D2124" s="313" t="s">
        <v>449</v>
      </c>
      <c r="E2124" s="313" t="s">
        <v>13</v>
      </c>
      <c r="F2124" s="313" t="s">
        <v>11</v>
      </c>
      <c r="G2124" s="313"/>
      <c r="H2124" s="313"/>
      <c r="I2124" s="313"/>
      <c r="J2124" s="313"/>
      <c r="K2124" s="313"/>
      <c r="L2124" s="313"/>
      <c r="M2124" s="313"/>
      <c r="N2124" s="313"/>
      <c r="O2124" s="313"/>
      <c r="P2124" s="313"/>
      <c r="Q2124" s="313"/>
      <c r="R2124" s="313">
        <v>45.2</v>
      </c>
      <c r="S2124" s="313"/>
      <c r="T2124" s="313"/>
      <c r="U2124" s="313"/>
      <c r="V2124" s="313"/>
      <c r="W2124" s="313"/>
      <c r="X2124" s="313">
        <v>0</v>
      </c>
      <c r="Y2124" s="313">
        <v>500000000</v>
      </c>
      <c r="Z2124" s="313"/>
      <c r="AA2124" s="313" t="s">
        <v>1029</v>
      </c>
    </row>
    <row r="2125" spans="1:27" ht="15" customHeight="1">
      <c r="A2125" s="313" t="s">
        <v>309</v>
      </c>
      <c r="B2125" s="313" t="s">
        <v>275</v>
      </c>
      <c r="C2125" s="313" t="s">
        <v>7</v>
      </c>
      <c r="D2125" s="313" t="s">
        <v>449</v>
      </c>
      <c r="E2125" s="313" t="s">
        <v>13</v>
      </c>
      <c r="F2125" s="313" t="s">
        <v>11</v>
      </c>
      <c r="G2125" s="313"/>
      <c r="H2125" s="313"/>
      <c r="I2125" s="313"/>
      <c r="J2125" s="313"/>
      <c r="K2125" s="313"/>
      <c r="L2125" s="313"/>
      <c r="M2125" s="313"/>
      <c r="N2125" s="313"/>
      <c r="O2125" s="313"/>
      <c r="P2125" s="313"/>
      <c r="Q2125" s="313"/>
      <c r="R2125" s="313">
        <v>15.1</v>
      </c>
      <c r="S2125" s="313">
        <v>0</v>
      </c>
      <c r="T2125" s="313">
        <v>45.2</v>
      </c>
      <c r="U2125" s="313"/>
      <c r="V2125" s="313"/>
      <c r="W2125" s="313"/>
      <c r="X2125" s="313">
        <v>0</v>
      </c>
      <c r="Y2125" s="313">
        <v>500000000</v>
      </c>
      <c r="Z2125" s="313"/>
      <c r="AA2125" s="313" t="s">
        <v>1030</v>
      </c>
    </row>
    <row r="2126" spans="1:27" ht="15" customHeight="1">
      <c r="A2126" s="313" t="s">
        <v>309</v>
      </c>
      <c r="B2126" s="313" t="s">
        <v>273</v>
      </c>
      <c r="C2126" s="313" t="s">
        <v>7</v>
      </c>
      <c r="D2126" s="313" t="s">
        <v>449</v>
      </c>
      <c r="E2126" s="313" t="s">
        <v>13</v>
      </c>
      <c r="F2126" s="313" t="s">
        <v>11</v>
      </c>
      <c r="G2126" s="313"/>
      <c r="H2126" s="313"/>
      <c r="I2126" s="313"/>
      <c r="J2126" s="313"/>
      <c r="K2126" s="313"/>
      <c r="L2126" s="313"/>
      <c r="M2126" s="313"/>
      <c r="N2126" s="313"/>
      <c r="O2126" s="313"/>
      <c r="P2126" s="313"/>
      <c r="Q2126" s="313"/>
      <c r="R2126" s="313">
        <v>15.1</v>
      </c>
      <c r="S2126" s="313">
        <v>0</v>
      </c>
      <c r="T2126" s="313">
        <v>45.2</v>
      </c>
      <c r="U2126" s="313"/>
      <c r="V2126" s="313"/>
      <c r="W2126" s="313"/>
      <c r="X2126" s="313">
        <v>0</v>
      </c>
      <c r="Y2126" s="313">
        <v>500000000</v>
      </c>
      <c r="Z2126" s="313"/>
      <c r="AA2126" s="313" t="s">
        <v>1030</v>
      </c>
    </row>
    <row r="2127" spans="1:27" ht="15" customHeight="1">
      <c r="A2127" s="313" t="s">
        <v>309</v>
      </c>
      <c r="B2127" s="313" t="s">
        <v>270</v>
      </c>
      <c r="C2127" s="313" t="s">
        <v>7</v>
      </c>
      <c r="D2127" s="313" t="s">
        <v>449</v>
      </c>
      <c r="E2127" s="313" t="s">
        <v>13</v>
      </c>
      <c r="F2127" s="313" t="s">
        <v>11</v>
      </c>
      <c r="G2127" s="313"/>
      <c r="H2127" s="313"/>
      <c r="I2127" s="313"/>
      <c r="J2127" s="313"/>
      <c r="K2127" s="313"/>
      <c r="L2127" s="313"/>
      <c r="M2127" s="313"/>
      <c r="N2127" s="313"/>
      <c r="O2127" s="313"/>
      <c r="P2127" s="313"/>
      <c r="Q2127" s="313"/>
      <c r="R2127" s="313">
        <v>45.2</v>
      </c>
      <c r="S2127" s="313"/>
      <c r="T2127" s="313"/>
      <c r="U2127" s="313"/>
      <c r="V2127" s="313"/>
      <c r="W2127" s="313"/>
      <c r="X2127" s="313">
        <v>0</v>
      </c>
      <c r="Y2127" s="313">
        <v>500000000</v>
      </c>
      <c r="Z2127" s="313"/>
      <c r="AA2127" s="313" t="s">
        <v>1029</v>
      </c>
    </row>
    <row r="2128" spans="1:27" ht="15" customHeight="1">
      <c r="A2128" s="313" t="s">
        <v>309</v>
      </c>
      <c r="B2128" s="313" t="s">
        <v>272</v>
      </c>
      <c r="C2128" s="313" t="s">
        <v>7</v>
      </c>
      <c r="D2128" s="313" t="s">
        <v>449</v>
      </c>
      <c r="E2128" s="313" t="s">
        <v>13</v>
      </c>
      <c r="F2128" s="313" t="s">
        <v>11</v>
      </c>
      <c r="G2128" s="313"/>
      <c r="H2128" s="313"/>
      <c r="I2128" s="313"/>
      <c r="J2128" s="313"/>
      <c r="K2128" s="313"/>
      <c r="L2128" s="313"/>
      <c r="M2128" s="313"/>
      <c r="N2128" s="313"/>
      <c r="O2128" s="313"/>
      <c r="P2128" s="313"/>
      <c r="Q2128" s="313"/>
      <c r="R2128" s="313">
        <v>15.1</v>
      </c>
      <c r="S2128" s="313">
        <v>0</v>
      </c>
      <c r="T2128" s="313">
        <v>45.2</v>
      </c>
      <c r="U2128" s="313"/>
      <c r="V2128" s="313"/>
      <c r="W2128" s="313"/>
      <c r="X2128" s="313">
        <v>0</v>
      </c>
      <c r="Y2128" s="313">
        <v>500000000</v>
      </c>
      <c r="Z2128" s="313"/>
      <c r="AA2128" s="313" t="s">
        <v>1030</v>
      </c>
    </row>
    <row r="2129" spans="1:27" ht="15" customHeight="1">
      <c r="A2129" s="313" t="s">
        <v>309</v>
      </c>
      <c r="B2129" s="313" t="s">
        <v>274</v>
      </c>
      <c r="C2129" s="313" t="s">
        <v>7</v>
      </c>
      <c r="D2129" s="313" t="s">
        <v>449</v>
      </c>
      <c r="E2129" s="313" t="s">
        <v>13</v>
      </c>
      <c r="F2129" s="313" t="s">
        <v>11</v>
      </c>
      <c r="G2129" s="313"/>
      <c r="H2129" s="313"/>
      <c r="I2129" s="313"/>
      <c r="J2129" s="313"/>
      <c r="K2129" s="313"/>
      <c r="L2129" s="313"/>
      <c r="M2129" s="313"/>
      <c r="N2129" s="313"/>
      <c r="O2129" s="313"/>
      <c r="P2129" s="313"/>
      <c r="Q2129" s="313"/>
      <c r="R2129" s="313">
        <v>15.1</v>
      </c>
      <c r="S2129" s="313">
        <v>0</v>
      </c>
      <c r="T2129" s="313">
        <v>45.2</v>
      </c>
      <c r="U2129" s="313"/>
      <c r="V2129" s="313"/>
      <c r="W2129" s="313"/>
      <c r="X2129" s="313">
        <v>0</v>
      </c>
      <c r="Y2129" s="313">
        <v>500000000</v>
      </c>
      <c r="Z2129" s="313"/>
      <c r="AA2129" s="313" t="s">
        <v>1030</v>
      </c>
    </row>
    <row r="2130" spans="1:27" ht="15" customHeight="1">
      <c r="A2130" s="313" t="s">
        <v>309</v>
      </c>
      <c r="B2130" s="313" t="s">
        <v>276</v>
      </c>
      <c r="C2130" s="313" t="s">
        <v>7</v>
      </c>
      <c r="D2130" s="313" t="s">
        <v>449</v>
      </c>
      <c r="E2130" s="313" t="s">
        <v>13</v>
      </c>
      <c r="F2130" s="313" t="s">
        <v>11</v>
      </c>
      <c r="G2130" s="313"/>
      <c r="H2130" s="313"/>
      <c r="I2130" s="313"/>
      <c r="J2130" s="313"/>
      <c r="K2130" s="313"/>
      <c r="L2130" s="313"/>
      <c r="M2130" s="313"/>
      <c r="N2130" s="313"/>
      <c r="O2130" s="313"/>
      <c r="P2130" s="313"/>
      <c r="Q2130" s="313"/>
      <c r="R2130" s="313">
        <v>15.1</v>
      </c>
      <c r="S2130" s="313">
        <v>0</v>
      </c>
      <c r="T2130" s="313">
        <v>45.2</v>
      </c>
      <c r="U2130" s="313"/>
      <c r="V2130" s="313"/>
      <c r="W2130" s="313"/>
      <c r="X2130" s="313">
        <v>0</v>
      </c>
      <c r="Y2130" s="313">
        <v>500000000</v>
      </c>
      <c r="Z2130" s="313"/>
      <c r="AA2130" s="313" t="s">
        <v>1030</v>
      </c>
    </row>
    <row r="2131" spans="1:27" ht="15" customHeight="1">
      <c r="A2131" s="313" t="s">
        <v>309</v>
      </c>
      <c r="B2131" s="313" t="s">
        <v>271</v>
      </c>
      <c r="C2131" s="313" t="s">
        <v>7</v>
      </c>
      <c r="D2131" s="313" t="s">
        <v>449</v>
      </c>
      <c r="E2131" s="313" t="s">
        <v>13</v>
      </c>
      <c r="F2131" s="313" t="s">
        <v>11</v>
      </c>
      <c r="G2131" s="313"/>
      <c r="H2131" s="313"/>
      <c r="I2131" s="313"/>
      <c r="J2131" s="313"/>
      <c r="K2131" s="313"/>
      <c r="L2131" s="313"/>
      <c r="M2131" s="313"/>
      <c r="N2131" s="313"/>
      <c r="O2131" s="313"/>
      <c r="P2131" s="313"/>
      <c r="Q2131" s="313"/>
      <c r="R2131" s="313">
        <v>15.1</v>
      </c>
      <c r="S2131" s="313">
        <v>0</v>
      </c>
      <c r="T2131" s="313">
        <v>45.2</v>
      </c>
      <c r="U2131" s="313"/>
      <c r="V2131" s="313"/>
      <c r="W2131" s="313"/>
      <c r="X2131" s="313">
        <v>0</v>
      </c>
      <c r="Y2131" s="313">
        <v>500000000</v>
      </c>
      <c r="Z2131" s="313"/>
      <c r="AA2131" s="313" t="s">
        <v>1030</v>
      </c>
    </row>
    <row r="2132" spans="1:27" ht="15" customHeight="1">
      <c r="A2132" s="313" t="s">
        <v>309</v>
      </c>
      <c r="B2132" s="313" t="s">
        <v>290</v>
      </c>
      <c r="C2132" s="313" t="s">
        <v>7</v>
      </c>
      <c r="D2132" s="313" t="s">
        <v>449</v>
      </c>
      <c r="E2132" s="313" t="s">
        <v>13</v>
      </c>
      <c r="F2132" s="313" t="s">
        <v>11</v>
      </c>
      <c r="G2132" s="313"/>
      <c r="H2132" s="313"/>
      <c r="I2132" s="313"/>
      <c r="J2132" s="313"/>
      <c r="K2132" s="313"/>
      <c r="L2132" s="313"/>
      <c r="M2132" s="313"/>
      <c r="N2132" s="313"/>
      <c r="O2132" s="313"/>
      <c r="P2132" s="313"/>
      <c r="Q2132" s="313"/>
      <c r="R2132" s="313">
        <v>1.99</v>
      </c>
      <c r="S2132" s="313">
        <v>0</v>
      </c>
      <c r="T2132" s="313">
        <v>32.200000000000003</v>
      </c>
      <c r="U2132" s="313"/>
      <c r="V2132" s="313"/>
      <c r="W2132" s="313"/>
      <c r="X2132" s="313">
        <v>0</v>
      </c>
      <c r="Y2132" s="313">
        <v>500000000</v>
      </c>
      <c r="Z2132" s="313"/>
      <c r="AA2132" s="313" t="s">
        <v>1030</v>
      </c>
    </row>
    <row r="2133" spans="1:27" ht="15" customHeight="1">
      <c r="A2133" s="313" t="s">
        <v>309</v>
      </c>
      <c r="B2133" s="313" t="s">
        <v>291</v>
      </c>
      <c r="C2133" s="313" t="s">
        <v>7</v>
      </c>
      <c r="D2133" s="313" t="s">
        <v>449</v>
      </c>
      <c r="E2133" s="313" t="s">
        <v>13</v>
      </c>
      <c r="F2133" s="313" t="s">
        <v>11</v>
      </c>
      <c r="G2133" s="313"/>
      <c r="H2133" s="313"/>
      <c r="I2133" s="313"/>
      <c r="J2133" s="313"/>
      <c r="K2133" s="313"/>
      <c r="L2133" s="313"/>
      <c r="M2133" s="313"/>
      <c r="N2133" s="313"/>
      <c r="O2133" s="313"/>
      <c r="P2133" s="313"/>
      <c r="Q2133" s="313"/>
      <c r="R2133" s="313">
        <v>4.6900000000000004</v>
      </c>
      <c r="S2133" s="313">
        <v>0</v>
      </c>
      <c r="T2133" s="313">
        <v>96.5</v>
      </c>
      <c r="U2133" s="313"/>
      <c r="V2133" s="313"/>
      <c r="W2133" s="313"/>
      <c r="X2133" s="313">
        <v>0</v>
      </c>
      <c r="Y2133" s="313">
        <v>500000000</v>
      </c>
      <c r="Z2133" s="313"/>
      <c r="AA2133" s="313" t="s">
        <v>1030</v>
      </c>
    </row>
    <row r="2134" spans="1:27" ht="15" customHeight="1">
      <c r="A2134" s="313" t="s">
        <v>309</v>
      </c>
      <c r="B2134" s="313" t="s">
        <v>292</v>
      </c>
      <c r="C2134" s="313" t="s">
        <v>7</v>
      </c>
      <c r="D2134" s="313" t="s">
        <v>449</v>
      </c>
      <c r="E2134" s="313" t="s">
        <v>13</v>
      </c>
      <c r="F2134" s="313" t="s">
        <v>11</v>
      </c>
      <c r="G2134" s="313"/>
      <c r="H2134" s="313"/>
      <c r="I2134" s="313"/>
      <c r="J2134" s="313"/>
      <c r="K2134" s="313"/>
      <c r="L2134" s="313"/>
      <c r="M2134" s="313"/>
      <c r="N2134" s="313"/>
      <c r="O2134" s="313"/>
      <c r="P2134" s="313"/>
      <c r="Q2134" s="313"/>
      <c r="R2134" s="313">
        <v>1.45</v>
      </c>
      <c r="S2134" s="313">
        <v>0</v>
      </c>
      <c r="T2134" s="313">
        <v>80.5</v>
      </c>
      <c r="U2134" s="313"/>
      <c r="V2134" s="313"/>
      <c r="W2134" s="313"/>
      <c r="X2134" s="313">
        <v>0</v>
      </c>
      <c r="Y2134" s="313">
        <v>500000000</v>
      </c>
      <c r="Z2134" s="313"/>
      <c r="AA2134" s="313" t="s">
        <v>1030</v>
      </c>
    </row>
    <row r="2135" spans="1:27" ht="15" customHeight="1">
      <c r="A2135" s="313" t="s">
        <v>309</v>
      </c>
      <c r="B2135" s="313" t="s">
        <v>289</v>
      </c>
      <c r="C2135" s="313" t="s">
        <v>7</v>
      </c>
      <c r="D2135" s="313" t="s">
        <v>449</v>
      </c>
      <c r="E2135" s="313" t="s">
        <v>13</v>
      </c>
      <c r="F2135" s="313" t="s">
        <v>11</v>
      </c>
      <c r="G2135" s="313"/>
      <c r="H2135" s="313"/>
      <c r="I2135" s="313"/>
      <c r="J2135" s="313"/>
      <c r="K2135" s="313"/>
      <c r="L2135" s="313"/>
      <c r="M2135" s="313"/>
      <c r="N2135" s="313"/>
      <c r="O2135" s="313"/>
      <c r="P2135" s="313"/>
      <c r="Q2135" s="313"/>
      <c r="R2135" s="313">
        <v>8.14</v>
      </c>
      <c r="S2135" s="313">
        <v>0</v>
      </c>
      <c r="T2135" s="313">
        <v>96.5</v>
      </c>
      <c r="U2135" s="313"/>
      <c r="V2135" s="313"/>
      <c r="W2135" s="313"/>
      <c r="X2135" s="313">
        <v>0</v>
      </c>
      <c r="Y2135" s="313">
        <v>500000000</v>
      </c>
      <c r="Z2135" s="313"/>
      <c r="AA2135" s="313" t="s">
        <v>1030</v>
      </c>
    </row>
    <row r="2136" spans="1:27" ht="15" customHeight="1">
      <c r="A2136" s="313" t="s">
        <v>309</v>
      </c>
      <c r="B2136" s="313" t="s">
        <v>285</v>
      </c>
      <c r="C2136" s="313" t="s">
        <v>7</v>
      </c>
      <c r="D2136" s="313" t="s">
        <v>449</v>
      </c>
      <c r="E2136" s="313" t="s">
        <v>13</v>
      </c>
      <c r="F2136" s="313" t="s">
        <v>11</v>
      </c>
      <c r="G2136" s="313"/>
      <c r="H2136" s="313"/>
      <c r="I2136" s="313"/>
      <c r="J2136" s="313"/>
      <c r="K2136" s="313"/>
      <c r="L2136" s="313"/>
      <c r="M2136" s="313"/>
      <c r="N2136" s="313"/>
      <c r="O2136" s="313"/>
      <c r="P2136" s="313"/>
      <c r="Q2136" s="313"/>
      <c r="R2136" s="313">
        <v>8.14</v>
      </c>
      <c r="S2136" s="313">
        <v>0</v>
      </c>
      <c r="T2136" s="313">
        <v>96.5</v>
      </c>
      <c r="U2136" s="313"/>
      <c r="V2136" s="313"/>
      <c r="W2136" s="313"/>
      <c r="X2136" s="313">
        <v>0</v>
      </c>
      <c r="Y2136" s="313">
        <v>500000000</v>
      </c>
      <c r="Z2136" s="313"/>
      <c r="AA2136" s="313" t="s">
        <v>1030</v>
      </c>
    </row>
    <row r="2137" spans="1:27" ht="15" customHeight="1">
      <c r="A2137" s="313" t="s">
        <v>309</v>
      </c>
      <c r="B2137" s="313" t="s">
        <v>298</v>
      </c>
      <c r="C2137" s="313" t="s">
        <v>7</v>
      </c>
      <c r="D2137" s="313" t="s">
        <v>449</v>
      </c>
      <c r="E2137" s="313" t="s">
        <v>13</v>
      </c>
      <c r="F2137" s="313" t="s">
        <v>11</v>
      </c>
      <c r="G2137" s="313"/>
      <c r="H2137" s="313"/>
      <c r="I2137" s="313"/>
      <c r="J2137" s="313"/>
      <c r="K2137" s="313"/>
      <c r="L2137" s="313"/>
      <c r="M2137" s="313"/>
      <c r="N2137" s="313"/>
      <c r="O2137" s="313"/>
      <c r="P2137" s="313"/>
      <c r="Q2137" s="313"/>
      <c r="R2137" s="313">
        <v>12.6</v>
      </c>
      <c r="S2137" s="313">
        <v>0</v>
      </c>
      <c r="T2137" s="313">
        <v>97.7</v>
      </c>
      <c r="U2137" s="313"/>
      <c r="V2137" s="313"/>
      <c r="W2137" s="313"/>
      <c r="X2137" s="313">
        <v>0</v>
      </c>
      <c r="Y2137" s="313">
        <v>500000000</v>
      </c>
      <c r="Z2137" s="313"/>
      <c r="AA2137" s="313" t="s">
        <v>1030</v>
      </c>
    </row>
    <row r="2138" spans="1:27" ht="15" customHeight="1">
      <c r="A2138" s="313" t="s">
        <v>309</v>
      </c>
      <c r="B2138" s="313" t="s">
        <v>299</v>
      </c>
      <c r="C2138" s="313" t="s">
        <v>7</v>
      </c>
      <c r="D2138" s="313" t="s">
        <v>449</v>
      </c>
      <c r="E2138" s="313" t="s">
        <v>13</v>
      </c>
      <c r="F2138" s="313" t="s">
        <v>11</v>
      </c>
      <c r="G2138" s="313"/>
      <c r="H2138" s="313"/>
      <c r="I2138" s="313"/>
      <c r="J2138" s="313"/>
      <c r="K2138" s="313"/>
      <c r="L2138" s="313"/>
      <c r="M2138" s="313"/>
      <c r="N2138" s="313"/>
      <c r="O2138" s="313"/>
      <c r="P2138" s="313"/>
      <c r="Q2138" s="313"/>
      <c r="R2138" s="313">
        <v>143</v>
      </c>
      <c r="S2138" s="313">
        <v>0</v>
      </c>
      <c r="T2138" s="313">
        <v>376</v>
      </c>
      <c r="U2138" s="313"/>
      <c r="V2138" s="313"/>
      <c r="W2138" s="313"/>
      <c r="X2138" s="313">
        <v>0</v>
      </c>
      <c r="Y2138" s="313">
        <v>500000000</v>
      </c>
      <c r="Z2138" s="313"/>
      <c r="AA2138" s="313" t="s">
        <v>1030</v>
      </c>
    </row>
    <row r="2139" spans="1:27" ht="15" customHeight="1">
      <c r="A2139" s="313" t="s">
        <v>310</v>
      </c>
      <c r="B2139" s="313" t="s">
        <v>297</v>
      </c>
      <c r="C2139" s="313" t="s">
        <v>7</v>
      </c>
      <c r="D2139" s="313" t="s">
        <v>449</v>
      </c>
      <c r="E2139" s="313" t="s">
        <v>13</v>
      </c>
      <c r="F2139" s="313" t="s">
        <v>11</v>
      </c>
      <c r="G2139" s="313"/>
      <c r="H2139" s="313" t="s">
        <v>1000</v>
      </c>
      <c r="I2139" s="313"/>
      <c r="J2139" s="313"/>
      <c r="K2139" s="313"/>
      <c r="L2139" s="313" t="s">
        <v>1000</v>
      </c>
      <c r="M2139" s="313"/>
      <c r="N2139" s="313"/>
      <c r="O2139" s="313"/>
      <c r="P2139" s="313"/>
      <c r="Q2139" s="313"/>
      <c r="R2139" s="313">
        <v>303</v>
      </c>
      <c r="S2139" s="313">
        <v>178</v>
      </c>
      <c r="T2139" s="313">
        <v>582</v>
      </c>
      <c r="U2139" s="313"/>
      <c r="V2139" s="313"/>
      <c r="W2139" s="313"/>
      <c r="X2139" s="313">
        <v>0</v>
      </c>
      <c r="Y2139" s="313">
        <v>500000000</v>
      </c>
      <c r="Z2139" s="313"/>
      <c r="AA2139" s="313" t="s">
        <v>1030</v>
      </c>
    </row>
    <row r="2140" spans="1:27" ht="15" customHeight="1">
      <c r="A2140" s="313" t="s">
        <v>310</v>
      </c>
      <c r="B2140" s="313" t="s">
        <v>293</v>
      </c>
      <c r="C2140" s="313" t="s">
        <v>7</v>
      </c>
      <c r="D2140" s="313" t="s">
        <v>449</v>
      </c>
      <c r="E2140" s="313" t="s">
        <v>13</v>
      </c>
      <c r="F2140" s="313" t="s">
        <v>11</v>
      </c>
      <c r="G2140" s="313"/>
      <c r="H2140" s="313"/>
      <c r="I2140" s="313"/>
      <c r="J2140" s="313"/>
      <c r="K2140" s="313"/>
      <c r="L2140" s="313"/>
      <c r="M2140" s="313"/>
      <c r="N2140" s="313"/>
      <c r="O2140" s="313"/>
      <c r="P2140" s="313"/>
      <c r="Q2140" s="313"/>
      <c r="R2140" s="313">
        <v>303</v>
      </c>
      <c r="S2140" s="313">
        <v>178</v>
      </c>
      <c r="T2140" s="313">
        <v>582</v>
      </c>
      <c r="U2140" s="313"/>
      <c r="V2140" s="313"/>
      <c r="W2140" s="313"/>
      <c r="X2140" s="313">
        <v>0</v>
      </c>
      <c r="Y2140" s="313">
        <v>500000000</v>
      </c>
      <c r="Z2140" s="313"/>
      <c r="AA2140" s="313" t="s">
        <v>1030</v>
      </c>
    </row>
    <row r="2141" spans="1:27" ht="15" customHeight="1">
      <c r="A2141" s="313" t="s">
        <v>310</v>
      </c>
      <c r="B2141" s="313" t="s">
        <v>258</v>
      </c>
      <c r="C2141" s="313" t="s">
        <v>7</v>
      </c>
      <c r="D2141" s="313" t="s">
        <v>449</v>
      </c>
      <c r="E2141" s="313" t="s">
        <v>13</v>
      </c>
      <c r="F2141" s="313" t="s">
        <v>11</v>
      </c>
      <c r="G2141" s="313"/>
      <c r="H2141" s="313"/>
      <c r="I2141" s="313"/>
      <c r="J2141" s="313"/>
      <c r="K2141" s="313"/>
      <c r="L2141" s="313"/>
      <c r="M2141" s="313"/>
      <c r="N2141" s="313"/>
      <c r="O2141" s="313"/>
      <c r="P2141" s="313"/>
      <c r="Q2141" s="313"/>
      <c r="R2141" s="313">
        <v>593</v>
      </c>
      <c r="S2141" s="313"/>
      <c r="T2141" s="313"/>
      <c r="U2141" s="313"/>
      <c r="V2141" s="313"/>
      <c r="W2141" s="313"/>
      <c r="X2141" s="313">
        <v>0</v>
      </c>
      <c r="Y2141" s="313">
        <v>500000000</v>
      </c>
      <c r="Z2141" s="313"/>
      <c r="AA2141" s="313" t="s">
        <v>1029</v>
      </c>
    </row>
    <row r="2142" spans="1:27" ht="15" customHeight="1">
      <c r="A2142" s="313" t="s">
        <v>310</v>
      </c>
      <c r="B2142" s="313" t="s">
        <v>254</v>
      </c>
      <c r="C2142" s="313" t="s">
        <v>7</v>
      </c>
      <c r="D2142" s="313" t="s">
        <v>449</v>
      </c>
      <c r="E2142" s="313" t="s">
        <v>13</v>
      </c>
      <c r="F2142" s="313" t="s">
        <v>11</v>
      </c>
      <c r="G2142" s="313"/>
      <c r="H2142" s="313"/>
      <c r="I2142" s="313"/>
      <c r="J2142" s="313"/>
      <c r="K2142" s="313"/>
      <c r="L2142" s="313"/>
      <c r="M2142" s="313"/>
      <c r="N2142" s="313"/>
      <c r="O2142" s="313"/>
      <c r="P2142" s="313"/>
      <c r="Q2142" s="313"/>
      <c r="R2142" s="313">
        <v>593</v>
      </c>
      <c r="S2142" s="313"/>
      <c r="T2142" s="313"/>
      <c r="U2142" s="313"/>
      <c r="V2142" s="313"/>
      <c r="W2142" s="313"/>
      <c r="X2142" s="313">
        <v>0</v>
      </c>
      <c r="Y2142" s="313">
        <v>500000000</v>
      </c>
      <c r="Z2142" s="313"/>
      <c r="AA2142" s="313" t="s">
        <v>1029</v>
      </c>
    </row>
    <row r="2143" spans="1:27" ht="15" customHeight="1">
      <c r="A2143" s="313" t="s">
        <v>310</v>
      </c>
      <c r="B2143" s="313" t="s">
        <v>259</v>
      </c>
      <c r="C2143" s="313" t="s">
        <v>7</v>
      </c>
      <c r="D2143" s="313" t="s">
        <v>449</v>
      </c>
      <c r="E2143" s="313" t="s">
        <v>13</v>
      </c>
      <c r="F2143" s="313" t="s">
        <v>11</v>
      </c>
      <c r="G2143" s="313"/>
      <c r="H2143" s="313"/>
      <c r="I2143" s="313"/>
      <c r="J2143" s="313"/>
      <c r="K2143" s="313"/>
      <c r="L2143" s="313"/>
      <c r="M2143" s="313"/>
      <c r="N2143" s="313"/>
      <c r="O2143" s="313"/>
      <c r="P2143" s="313"/>
      <c r="Q2143" s="313"/>
      <c r="R2143" s="313">
        <v>593</v>
      </c>
      <c r="S2143" s="313"/>
      <c r="T2143" s="313"/>
      <c r="U2143" s="313"/>
      <c r="V2143" s="313"/>
      <c r="W2143" s="313"/>
      <c r="X2143" s="313">
        <v>0</v>
      </c>
      <c r="Y2143" s="313">
        <v>500000000</v>
      </c>
      <c r="Z2143" s="313"/>
      <c r="AA2143" s="313" t="s">
        <v>1029</v>
      </c>
    </row>
    <row r="2144" spans="1:27" ht="15" customHeight="1">
      <c r="A2144" s="313" t="s">
        <v>310</v>
      </c>
      <c r="B2144" s="313" t="s">
        <v>261</v>
      </c>
      <c r="C2144" s="313" t="s">
        <v>7</v>
      </c>
      <c r="D2144" s="313" t="s">
        <v>449</v>
      </c>
      <c r="E2144" s="313" t="s">
        <v>13</v>
      </c>
      <c r="F2144" s="313" t="s">
        <v>11</v>
      </c>
      <c r="G2144" s="313"/>
      <c r="H2144" s="313"/>
      <c r="I2144" s="313"/>
      <c r="J2144" s="313"/>
      <c r="K2144" s="313"/>
      <c r="L2144" s="313"/>
      <c r="M2144" s="313"/>
      <c r="N2144" s="313"/>
      <c r="O2144" s="313"/>
      <c r="P2144" s="313"/>
      <c r="Q2144" s="313"/>
      <c r="R2144" s="313">
        <v>270</v>
      </c>
      <c r="S2144" s="313">
        <v>0</v>
      </c>
      <c r="T2144" s="313">
        <v>593</v>
      </c>
      <c r="U2144" s="313"/>
      <c r="V2144" s="313"/>
      <c r="W2144" s="313"/>
      <c r="X2144" s="313">
        <v>0</v>
      </c>
      <c r="Y2144" s="313">
        <v>500000000</v>
      </c>
      <c r="Z2144" s="313"/>
      <c r="AA2144" s="313" t="s">
        <v>1030</v>
      </c>
    </row>
    <row r="2145" spans="1:27" ht="15" customHeight="1">
      <c r="A2145" s="313" t="s">
        <v>310</v>
      </c>
      <c r="B2145" s="313" t="s">
        <v>266</v>
      </c>
      <c r="C2145" s="313" t="s">
        <v>7</v>
      </c>
      <c r="D2145" s="313" t="s">
        <v>449</v>
      </c>
      <c r="E2145" s="313" t="s">
        <v>13</v>
      </c>
      <c r="F2145" s="313" t="s">
        <v>11</v>
      </c>
      <c r="G2145" s="313"/>
      <c r="H2145" s="313"/>
      <c r="I2145" s="313"/>
      <c r="J2145" s="313"/>
      <c r="K2145" s="313"/>
      <c r="L2145" s="313"/>
      <c r="M2145" s="313"/>
      <c r="N2145" s="313"/>
      <c r="O2145" s="313"/>
      <c r="P2145" s="313"/>
      <c r="Q2145" s="313"/>
      <c r="R2145" s="313">
        <v>324</v>
      </c>
      <c r="S2145" s="313">
        <v>0</v>
      </c>
      <c r="T2145" s="313">
        <v>593</v>
      </c>
      <c r="U2145" s="313"/>
      <c r="V2145" s="313"/>
      <c r="W2145" s="313"/>
      <c r="X2145" s="313">
        <v>0</v>
      </c>
      <c r="Y2145" s="313">
        <v>500000000</v>
      </c>
      <c r="Z2145" s="313"/>
      <c r="AA2145" s="313" t="s">
        <v>1030</v>
      </c>
    </row>
    <row r="2146" spans="1:27" ht="15" customHeight="1">
      <c r="A2146" s="313" t="s">
        <v>310</v>
      </c>
      <c r="B2146" s="313" t="s">
        <v>260</v>
      </c>
      <c r="C2146" s="313" t="s">
        <v>7</v>
      </c>
      <c r="D2146" s="313" t="s">
        <v>449</v>
      </c>
      <c r="E2146" s="313" t="s">
        <v>13</v>
      </c>
      <c r="F2146" s="313" t="s">
        <v>11</v>
      </c>
      <c r="G2146" s="313"/>
      <c r="H2146" s="313"/>
      <c r="I2146" s="313"/>
      <c r="J2146" s="313"/>
      <c r="K2146" s="313"/>
      <c r="L2146" s="313"/>
      <c r="M2146" s="313"/>
      <c r="N2146" s="313"/>
      <c r="O2146" s="313"/>
      <c r="P2146" s="313"/>
      <c r="Q2146" s="313"/>
      <c r="R2146" s="313">
        <v>270</v>
      </c>
      <c r="S2146" s="313">
        <v>0</v>
      </c>
      <c r="T2146" s="313">
        <v>593</v>
      </c>
      <c r="U2146" s="313"/>
      <c r="V2146" s="313"/>
      <c r="W2146" s="313"/>
      <c r="X2146" s="313">
        <v>0</v>
      </c>
      <c r="Y2146" s="313">
        <v>500000000</v>
      </c>
      <c r="Z2146" s="313"/>
      <c r="AA2146" s="313" t="s">
        <v>1030</v>
      </c>
    </row>
    <row r="2147" spans="1:27" ht="15" customHeight="1">
      <c r="A2147" s="313" t="s">
        <v>310</v>
      </c>
      <c r="B2147" s="313" t="s">
        <v>265</v>
      </c>
      <c r="C2147" s="313" t="s">
        <v>7</v>
      </c>
      <c r="D2147" s="313" t="s">
        <v>449</v>
      </c>
      <c r="E2147" s="313" t="s">
        <v>13</v>
      </c>
      <c r="F2147" s="313" t="s">
        <v>11</v>
      </c>
      <c r="G2147" s="313"/>
      <c r="H2147" s="313"/>
      <c r="I2147" s="313"/>
      <c r="J2147" s="313"/>
      <c r="K2147" s="313"/>
      <c r="L2147" s="313"/>
      <c r="M2147" s="313"/>
      <c r="N2147" s="313"/>
      <c r="O2147" s="313"/>
      <c r="P2147" s="313"/>
      <c r="Q2147" s="313"/>
      <c r="R2147" s="313">
        <v>324</v>
      </c>
      <c r="S2147" s="313">
        <v>0</v>
      </c>
      <c r="T2147" s="313">
        <v>593</v>
      </c>
      <c r="U2147" s="313"/>
      <c r="V2147" s="313"/>
      <c r="W2147" s="313"/>
      <c r="X2147" s="313">
        <v>0</v>
      </c>
      <c r="Y2147" s="313">
        <v>500000000</v>
      </c>
      <c r="Z2147" s="313"/>
      <c r="AA2147" s="313" t="s">
        <v>1030</v>
      </c>
    </row>
    <row r="2148" spans="1:27" ht="15" customHeight="1">
      <c r="A2148" s="313" t="s">
        <v>310</v>
      </c>
      <c r="B2148" s="313" t="s">
        <v>263</v>
      </c>
      <c r="C2148" s="313" t="s">
        <v>7</v>
      </c>
      <c r="D2148" s="313" t="s">
        <v>449</v>
      </c>
      <c r="E2148" s="313" t="s">
        <v>13</v>
      </c>
      <c r="F2148" s="313" t="s">
        <v>11</v>
      </c>
      <c r="G2148" s="313"/>
      <c r="H2148" s="313"/>
      <c r="I2148" s="313"/>
      <c r="J2148" s="313"/>
      <c r="K2148" s="313"/>
      <c r="L2148" s="313"/>
      <c r="M2148" s="313"/>
      <c r="N2148" s="313"/>
      <c r="O2148" s="313"/>
      <c r="P2148" s="313"/>
      <c r="Q2148" s="313"/>
      <c r="R2148" s="313">
        <v>270</v>
      </c>
      <c r="S2148" s="313">
        <v>0</v>
      </c>
      <c r="T2148" s="313">
        <v>593</v>
      </c>
      <c r="U2148" s="313"/>
      <c r="V2148" s="313"/>
      <c r="W2148" s="313"/>
      <c r="X2148" s="313">
        <v>0</v>
      </c>
      <c r="Y2148" s="313">
        <v>500000000</v>
      </c>
      <c r="Z2148" s="313"/>
      <c r="AA2148" s="313" t="s">
        <v>1030</v>
      </c>
    </row>
    <row r="2149" spans="1:27" ht="15" customHeight="1">
      <c r="A2149" s="313" t="s">
        <v>310</v>
      </c>
      <c r="B2149" s="313" t="s">
        <v>267</v>
      </c>
      <c r="C2149" s="313" t="s">
        <v>7</v>
      </c>
      <c r="D2149" s="313" t="s">
        <v>449</v>
      </c>
      <c r="E2149" s="313" t="s">
        <v>13</v>
      </c>
      <c r="F2149" s="313" t="s">
        <v>11</v>
      </c>
      <c r="G2149" s="313"/>
      <c r="H2149" s="313"/>
      <c r="I2149" s="313"/>
      <c r="J2149" s="313"/>
      <c r="K2149" s="313"/>
      <c r="L2149" s="313"/>
      <c r="M2149" s="313"/>
      <c r="N2149" s="313"/>
      <c r="O2149" s="313"/>
      <c r="P2149" s="313"/>
      <c r="Q2149" s="313"/>
      <c r="R2149" s="313">
        <v>162</v>
      </c>
      <c r="S2149" s="313">
        <v>0</v>
      </c>
      <c r="T2149" s="313">
        <v>593</v>
      </c>
      <c r="U2149" s="313"/>
      <c r="V2149" s="313"/>
      <c r="W2149" s="313"/>
      <c r="X2149" s="313">
        <v>0</v>
      </c>
      <c r="Y2149" s="313">
        <v>500000000</v>
      </c>
      <c r="Z2149" s="313"/>
      <c r="AA2149" s="313" t="s">
        <v>1030</v>
      </c>
    </row>
    <row r="2150" spans="1:27" ht="15" customHeight="1">
      <c r="A2150" s="313" t="s">
        <v>310</v>
      </c>
      <c r="B2150" s="313" t="s">
        <v>268</v>
      </c>
      <c r="C2150" s="313" t="s">
        <v>7</v>
      </c>
      <c r="D2150" s="313" t="s">
        <v>449</v>
      </c>
      <c r="E2150" s="313" t="s">
        <v>13</v>
      </c>
      <c r="F2150" s="313" t="s">
        <v>11</v>
      </c>
      <c r="G2150" s="313"/>
      <c r="H2150" s="313"/>
      <c r="I2150" s="313"/>
      <c r="J2150" s="313"/>
      <c r="K2150" s="313"/>
      <c r="L2150" s="313"/>
      <c r="M2150" s="313"/>
      <c r="N2150" s="313"/>
      <c r="O2150" s="313"/>
      <c r="P2150" s="313"/>
      <c r="Q2150" s="313"/>
      <c r="R2150" s="313">
        <v>162</v>
      </c>
      <c r="S2150" s="313">
        <v>0</v>
      </c>
      <c r="T2150" s="313">
        <v>593</v>
      </c>
      <c r="U2150" s="313"/>
      <c r="V2150" s="313"/>
      <c r="W2150" s="313"/>
      <c r="X2150" s="313">
        <v>0</v>
      </c>
      <c r="Y2150" s="313">
        <v>500000000</v>
      </c>
      <c r="Z2150" s="313"/>
      <c r="AA2150" s="313" t="s">
        <v>1030</v>
      </c>
    </row>
    <row r="2151" spans="1:27" ht="15" customHeight="1">
      <c r="A2151" s="313" t="s">
        <v>310</v>
      </c>
      <c r="B2151" s="313" t="s">
        <v>290</v>
      </c>
      <c r="C2151" s="313" t="s">
        <v>7</v>
      </c>
      <c r="D2151" s="313" t="s">
        <v>449</v>
      </c>
      <c r="E2151" s="313" t="s">
        <v>13</v>
      </c>
      <c r="F2151" s="313" t="s">
        <v>11</v>
      </c>
      <c r="G2151" s="313"/>
      <c r="H2151" s="313"/>
      <c r="I2151" s="313"/>
      <c r="J2151" s="313"/>
      <c r="K2151" s="313"/>
      <c r="L2151" s="313"/>
      <c r="M2151" s="313"/>
      <c r="N2151" s="313"/>
      <c r="O2151" s="313"/>
      <c r="P2151" s="313"/>
      <c r="Q2151" s="313"/>
      <c r="R2151" s="313">
        <v>25.7</v>
      </c>
      <c r="S2151" s="313">
        <v>0</v>
      </c>
      <c r="T2151" s="313">
        <v>32.200000000000003</v>
      </c>
      <c r="U2151" s="313"/>
      <c r="V2151" s="313"/>
      <c r="W2151" s="313"/>
      <c r="X2151" s="313">
        <v>0</v>
      </c>
      <c r="Y2151" s="313">
        <v>500000000</v>
      </c>
      <c r="Z2151" s="313"/>
      <c r="AA2151" s="313" t="s">
        <v>1030</v>
      </c>
    </row>
    <row r="2152" spans="1:27" ht="15" customHeight="1">
      <c r="A2152" s="313" t="s">
        <v>310</v>
      </c>
      <c r="B2152" s="313" t="s">
        <v>291</v>
      </c>
      <c r="C2152" s="313" t="s">
        <v>7</v>
      </c>
      <c r="D2152" s="313" t="s">
        <v>449</v>
      </c>
      <c r="E2152" s="313" t="s">
        <v>13</v>
      </c>
      <c r="F2152" s="313" t="s">
        <v>11</v>
      </c>
      <c r="G2152" s="313"/>
      <c r="H2152" s="313"/>
      <c r="I2152" s="313"/>
      <c r="J2152" s="313"/>
      <c r="K2152" s="313"/>
      <c r="L2152" s="313"/>
      <c r="M2152" s="313"/>
      <c r="N2152" s="313"/>
      <c r="O2152" s="313"/>
      <c r="P2152" s="313"/>
      <c r="Q2152" s="313"/>
      <c r="R2152" s="313">
        <v>83.4</v>
      </c>
      <c r="S2152" s="313">
        <v>0</v>
      </c>
      <c r="T2152" s="313">
        <v>96.5</v>
      </c>
      <c r="U2152" s="313"/>
      <c r="V2152" s="313"/>
      <c r="W2152" s="313"/>
      <c r="X2152" s="313">
        <v>0</v>
      </c>
      <c r="Y2152" s="313">
        <v>500000000</v>
      </c>
      <c r="Z2152" s="313"/>
      <c r="AA2152" s="313" t="s">
        <v>1030</v>
      </c>
    </row>
    <row r="2153" spans="1:27" ht="15" customHeight="1">
      <c r="A2153" s="313" t="s">
        <v>310</v>
      </c>
      <c r="B2153" s="313" t="s">
        <v>292</v>
      </c>
      <c r="C2153" s="313" t="s">
        <v>7</v>
      </c>
      <c r="D2153" s="313" t="s">
        <v>449</v>
      </c>
      <c r="E2153" s="313" t="s">
        <v>13</v>
      </c>
      <c r="F2153" s="313" t="s">
        <v>11</v>
      </c>
      <c r="G2153" s="313"/>
      <c r="H2153" s="313"/>
      <c r="I2153" s="313"/>
      <c r="J2153" s="313"/>
      <c r="K2153" s="313"/>
      <c r="L2153" s="313"/>
      <c r="M2153" s="313"/>
      <c r="N2153" s="313"/>
      <c r="O2153" s="313"/>
      <c r="P2153" s="313"/>
      <c r="Q2153" s="313"/>
      <c r="R2153" s="313">
        <v>73</v>
      </c>
      <c r="S2153" s="313">
        <v>0</v>
      </c>
      <c r="T2153" s="313">
        <v>80.5</v>
      </c>
      <c r="U2153" s="313"/>
      <c r="V2153" s="313"/>
      <c r="W2153" s="313"/>
      <c r="X2153" s="313">
        <v>0</v>
      </c>
      <c r="Y2153" s="313">
        <v>500000000</v>
      </c>
      <c r="Z2153" s="313"/>
      <c r="AA2153" s="313" t="s">
        <v>1030</v>
      </c>
    </row>
    <row r="2154" spans="1:27" ht="15" customHeight="1">
      <c r="A2154" s="313" t="s">
        <v>310</v>
      </c>
      <c r="B2154" s="313" t="s">
        <v>289</v>
      </c>
      <c r="C2154" s="313" t="s">
        <v>7</v>
      </c>
      <c r="D2154" s="313" t="s">
        <v>449</v>
      </c>
      <c r="E2154" s="313" t="s">
        <v>13</v>
      </c>
      <c r="F2154" s="313" t="s">
        <v>11</v>
      </c>
      <c r="G2154" s="313"/>
      <c r="H2154" s="313"/>
      <c r="I2154" s="313"/>
      <c r="J2154" s="313"/>
      <c r="K2154" s="313"/>
      <c r="L2154" s="313"/>
      <c r="M2154" s="313"/>
      <c r="N2154" s="313"/>
      <c r="O2154" s="313"/>
      <c r="P2154" s="313"/>
      <c r="Q2154" s="313"/>
      <c r="R2154" s="313">
        <v>182</v>
      </c>
      <c r="S2154" s="313">
        <v>0</v>
      </c>
      <c r="T2154" s="313">
        <v>96.5</v>
      </c>
      <c r="U2154" s="313"/>
      <c r="V2154" s="313"/>
      <c r="W2154" s="313"/>
      <c r="X2154" s="313">
        <v>0</v>
      </c>
      <c r="Y2154" s="313">
        <v>500000000</v>
      </c>
      <c r="Z2154" s="313"/>
      <c r="AA2154" s="313" t="s">
        <v>1030</v>
      </c>
    </row>
    <row r="2155" spans="1:27" ht="15" customHeight="1">
      <c r="A2155" s="313" t="s">
        <v>310</v>
      </c>
      <c r="B2155" s="313" t="s">
        <v>285</v>
      </c>
      <c r="C2155" s="313" t="s">
        <v>7</v>
      </c>
      <c r="D2155" s="313" t="s">
        <v>449</v>
      </c>
      <c r="E2155" s="313" t="s">
        <v>13</v>
      </c>
      <c r="F2155" s="313" t="s">
        <v>11</v>
      </c>
      <c r="G2155" s="313"/>
      <c r="H2155" s="313"/>
      <c r="I2155" s="313"/>
      <c r="J2155" s="313"/>
      <c r="K2155" s="313"/>
      <c r="L2155" s="313"/>
      <c r="M2155" s="313"/>
      <c r="N2155" s="313"/>
      <c r="O2155" s="313"/>
      <c r="P2155" s="313"/>
      <c r="Q2155" s="313"/>
      <c r="R2155" s="313">
        <v>182</v>
      </c>
      <c r="S2155" s="313">
        <v>0</v>
      </c>
      <c r="T2155" s="313">
        <v>96.5</v>
      </c>
      <c r="U2155" s="313"/>
      <c r="V2155" s="313"/>
      <c r="W2155" s="313"/>
      <c r="X2155" s="313">
        <v>0</v>
      </c>
      <c r="Y2155" s="313">
        <v>500000000</v>
      </c>
      <c r="Z2155" s="313"/>
      <c r="AA2155" s="313" t="s">
        <v>1030</v>
      </c>
    </row>
    <row r="2156" spans="1:27" ht="15" customHeight="1">
      <c r="A2156" s="313" t="s">
        <v>310</v>
      </c>
      <c r="B2156" s="313" t="s">
        <v>298</v>
      </c>
      <c r="C2156" s="313" t="s">
        <v>7</v>
      </c>
      <c r="D2156" s="313" t="s">
        <v>449</v>
      </c>
      <c r="E2156" s="313" t="s">
        <v>13</v>
      </c>
      <c r="F2156" s="313" t="s">
        <v>11</v>
      </c>
      <c r="G2156" s="313"/>
      <c r="H2156" s="313"/>
      <c r="I2156" s="313"/>
      <c r="J2156" s="313"/>
      <c r="K2156" s="313"/>
      <c r="L2156" s="313"/>
      <c r="M2156" s="313"/>
      <c r="N2156" s="313"/>
      <c r="O2156" s="313"/>
      <c r="P2156" s="313"/>
      <c r="Q2156" s="313"/>
      <c r="R2156" s="313">
        <v>71.900000000000006</v>
      </c>
      <c r="S2156" s="313">
        <v>0</v>
      </c>
      <c r="T2156" s="313">
        <v>97.7</v>
      </c>
      <c r="U2156" s="313"/>
      <c r="V2156" s="313"/>
      <c r="W2156" s="313"/>
      <c r="X2156" s="313">
        <v>0</v>
      </c>
      <c r="Y2156" s="313">
        <v>500000000</v>
      </c>
      <c r="Z2156" s="313"/>
      <c r="AA2156" s="313" t="s">
        <v>1030</v>
      </c>
    </row>
    <row r="2157" spans="1:27" ht="15" customHeight="1">
      <c r="A2157" s="313" t="s">
        <v>310</v>
      </c>
      <c r="B2157" s="313" t="s">
        <v>299</v>
      </c>
      <c r="C2157" s="313" t="s">
        <v>7</v>
      </c>
      <c r="D2157" s="313" t="s">
        <v>449</v>
      </c>
      <c r="E2157" s="313" t="s">
        <v>13</v>
      </c>
      <c r="F2157" s="313" t="s">
        <v>11</v>
      </c>
      <c r="G2157" s="313"/>
      <c r="H2157" s="313"/>
      <c r="I2157" s="313"/>
      <c r="J2157" s="313"/>
      <c r="K2157" s="313"/>
      <c r="L2157" s="313"/>
      <c r="M2157" s="313"/>
      <c r="N2157" s="313"/>
      <c r="O2157" s="313"/>
      <c r="P2157" s="313"/>
      <c r="Q2157" s="313"/>
      <c r="R2157" s="313">
        <v>231</v>
      </c>
      <c r="S2157" s="313">
        <v>178</v>
      </c>
      <c r="T2157" s="313">
        <v>485</v>
      </c>
      <c r="U2157" s="313"/>
      <c r="V2157" s="313"/>
      <c r="W2157" s="313"/>
      <c r="X2157" s="313">
        <v>0</v>
      </c>
      <c r="Y2157" s="313">
        <v>500000000</v>
      </c>
      <c r="Z2157" s="313"/>
      <c r="AA2157" s="313" t="s">
        <v>1030</v>
      </c>
    </row>
    <row r="2158" spans="1:27" ht="15" customHeight="1">
      <c r="A2158" s="313" t="s">
        <v>311</v>
      </c>
      <c r="B2158" s="313" t="s">
        <v>297</v>
      </c>
      <c r="C2158" s="313" t="s">
        <v>7</v>
      </c>
      <c r="D2158" s="313" t="s">
        <v>449</v>
      </c>
      <c r="E2158" s="313" t="s">
        <v>13</v>
      </c>
      <c r="F2158" s="313" t="s">
        <v>11</v>
      </c>
      <c r="G2158" s="313"/>
      <c r="H2158" s="313" t="s">
        <v>1000</v>
      </c>
      <c r="I2158" s="313"/>
      <c r="J2158" s="313"/>
      <c r="K2158" s="313"/>
      <c r="L2158" s="313" t="s">
        <v>1000</v>
      </c>
      <c r="M2158" s="313"/>
      <c r="N2158" s="313"/>
      <c r="O2158" s="313"/>
      <c r="P2158" s="313"/>
      <c r="Q2158" s="313"/>
      <c r="R2158" s="313">
        <v>50.3</v>
      </c>
      <c r="S2158" s="313">
        <v>0</v>
      </c>
      <c r="T2158" s="313">
        <v>56.8</v>
      </c>
      <c r="U2158" s="313"/>
      <c r="V2158" s="313"/>
      <c r="W2158" s="313"/>
      <c r="X2158" s="313">
        <v>0</v>
      </c>
      <c r="Y2158" s="313">
        <v>500000000</v>
      </c>
      <c r="Z2158" s="313"/>
      <c r="AA2158" s="313" t="s">
        <v>1030</v>
      </c>
    </row>
    <row r="2159" spans="1:27" ht="15" customHeight="1">
      <c r="A2159" s="313" t="s">
        <v>311</v>
      </c>
      <c r="B2159" s="313" t="s">
        <v>293</v>
      </c>
      <c r="C2159" s="313" t="s">
        <v>7</v>
      </c>
      <c r="D2159" s="313" t="s">
        <v>449</v>
      </c>
      <c r="E2159" s="313" t="s">
        <v>13</v>
      </c>
      <c r="F2159" s="313" t="s">
        <v>11</v>
      </c>
      <c r="G2159" s="313"/>
      <c r="H2159" s="313"/>
      <c r="I2159" s="313"/>
      <c r="J2159" s="313"/>
      <c r="K2159" s="313"/>
      <c r="L2159" s="313"/>
      <c r="M2159" s="313"/>
      <c r="N2159" s="313"/>
      <c r="O2159" s="313"/>
      <c r="P2159" s="313"/>
      <c r="Q2159" s="313"/>
      <c r="R2159" s="313">
        <v>50.3</v>
      </c>
      <c r="S2159" s="313">
        <v>0</v>
      </c>
      <c r="T2159" s="313">
        <v>56.8</v>
      </c>
      <c r="U2159" s="313"/>
      <c r="V2159" s="313"/>
      <c r="W2159" s="313"/>
      <c r="X2159" s="313">
        <v>0</v>
      </c>
      <c r="Y2159" s="313">
        <v>500000000</v>
      </c>
      <c r="Z2159" s="313"/>
      <c r="AA2159" s="313" t="s">
        <v>1030</v>
      </c>
    </row>
    <row r="2160" spans="1:27" ht="15" customHeight="1">
      <c r="A2160" s="313" t="s">
        <v>311</v>
      </c>
      <c r="B2160" s="313" t="s">
        <v>258</v>
      </c>
      <c r="C2160" s="313" t="s">
        <v>7</v>
      </c>
      <c r="D2160" s="313" t="s">
        <v>449</v>
      </c>
      <c r="E2160" s="313" t="s">
        <v>13</v>
      </c>
      <c r="F2160" s="313" t="s">
        <v>11</v>
      </c>
      <c r="G2160" s="313"/>
      <c r="H2160" s="313"/>
      <c r="I2160" s="313"/>
      <c r="J2160" s="313"/>
      <c r="K2160" s="313"/>
      <c r="L2160" s="313"/>
      <c r="M2160" s="313"/>
      <c r="N2160" s="313"/>
      <c r="O2160" s="313"/>
      <c r="P2160" s="313"/>
      <c r="Q2160" s="313"/>
      <c r="R2160" s="313">
        <v>39.799999999999997</v>
      </c>
      <c r="S2160" s="313"/>
      <c r="T2160" s="313"/>
      <c r="U2160" s="313"/>
      <c r="V2160" s="313"/>
      <c r="W2160" s="313"/>
      <c r="X2160" s="313">
        <v>0</v>
      </c>
      <c r="Y2160" s="313">
        <v>500000000</v>
      </c>
      <c r="Z2160" s="313"/>
      <c r="AA2160" s="313" t="s">
        <v>1029</v>
      </c>
    </row>
    <row r="2161" spans="1:27" ht="15" customHeight="1">
      <c r="A2161" s="313" t="s">
        <v>311</v>
      </c>
      <c r="B2161" s="313" t="s">
        <v>254</v>
      </c>
      <c r="C2161" s="313" t="s">
        <v>7</v>
      </c>
      <c r="D2161" s="313" t="s">
        <v>449</v>
      </c>
      <c r="E2161" s="313" t="s">
        <v>13</v>
      </c>
      <c r="F2161" s="313" t="s">
        <v>11</v>
      </c>
      <c r="G2161" s="313"/>
      <c r="H2161" s="313"/>
      <c r="I2161" s="313"/>
      <c r="J2161" s="313"/>
      <c r="K2161" s="313"/>
      <c r="L2161" s="313"/>
      <c r="M2161" s="313"/>
      <c r="N2161" s="313"/>
      <c r="O2161" s="313"/>
      <c r="P2161" s="313"/>
      <c r="Q2161" s="313"/>
      <c r="R2161" s="313">
        <v>39.799999999999997</v>
      </c>
      <c r="S2161" s="313"/>
      <c r="T2161" s="313"/>
      <c r="U2161" s="313"/>
      <c r="V2161" s="313"/>
      <c r="W2161" s="313"/>
      <c r="X2161" s="313">
        <v>0</v>
      </c>
      <c r="Y2161" s="313">
        <v>500000000</v>
      </c>
      <c r="Z2161" s="313"/>
      <c r="AA2161" s="313" t="s">
        <v>1029</v>
      </c>
    </row>
    <row r="2162" spans="1:27" ht="15" customHeight="1">
      <c r="A2162" s="313" t="s">
        <v>311</v>
      </c>
      <c r="B2162" s="313" t="s">
        <v>277</v>
      </c>
      <c r="C2162" s="313" t="s">
        <v>7</v>
      </c>
      <c r="D2162" s="313" t="s">
        <v>449</v>
      </c>
      <c r="E2162" s="313" t="s">
        <v>13</v>
      </c>
      <c r="F2162" s="313" t="s">
        <v>11</v>
      </c>
      <c r="G2162" s="313"/>
      <c r="H2162" s="313"/>
      <c r="I2162" s="313"/>
      <c r="J2162" s="313"/>
      <c r="K2162" s="313"/>
      <c r="L2162" s="313"/>
      <c r="M2162" s="313"/>
      <c r="N2162" s="313"/>
      <c r="O2162" s="313"/>
      <c r="P2162" s="313"/>
      <c r="Q2162" s="313"/>
      <c r="R2162" s="313">
        <v>39.799999999999997</v>
      </c>
      <c r="S2162" s="313"/>
      <c r="T2162" s="313"/>
      <c r="U2162" s="313"/>
      <c r="V2162" s="313"/>
      <c r="W2162" s="313"/>
      <c r="X2162" s="313">
        <v>0</v>
      </c>
      <c r="Y2162" s="313">
        <v>500000000</v>
      </c>
      <c r="Z2162" s="313"/>
      <c r="AA2162" s="313" t="s">
        <v>1029</v>
      </c>
    </row>
    <row r="2163" spans="1:27" ht="15" customHeight="1">
      <c r="A2163" s="313" t="s">
        <v>311</v>
      </c>
      <c r="B2163" s="313" t="s">
        <v>280</v>
      </c>
      <c r="C2163" s="313" t="s">
        <v>7</v>
      </c>
      <c r="D2163" s="313" t="s">
        <v>449</v>
      </c>
      <c r="E2163" s="313" t="s">
        <v>13</v>
      </c>
      <c r="F2163" s="313" t="s">
        <v>11</v>
      </c>
      <c r="G2163" s="313"/>
      <c r="H2163" s="313"/>
      <c r="I2163" s="313"/>
      <c r="J2163" s="313"/>
      <c r="K2163" s="313"/>
      <c r="L2163" s="313"/>
      <c r="M2163" s="313"/>
      <c r="N2163" s="313"/>
      <c r="O2163" s="313"/>
      <c r="P2163" s="313"/>
      <c r="Q2163" s="313"/>
      <c r="R2163" s="313">
        <v>39.799999999999997</v>
      </c>
      <c r="S2163" s="313"/>
      <c r="T2163" s="313"/>
      <c r="U2163" s="313"/>
      <c r="V2163" s="313"/>
      <c r="W2163" s="313"/>
      <c r="X2163" s="313">
        <v>0</v>
      </c>
      <c r="Y2163" s="313">
        <v>500000000</v>
      </c>
      <c r="Z2163" s="313"/>
      <c r="AA2163" s="313" t="s">
        <v>1029</v>
      </c>
    </row>
    <row r="2164" spans="1:27" ht="15" customHeight="1">
      <c r="A2164" s="313" t="s">
        <v>311</v>
      </c>
      <c r="B2164" s="313" t="s">
        <v>281</v>
      </c>
      <c r="C2164" s="313" t="s">
        <v>7</v>
      </c>
      <c r="D2164" s="313" t="s">
        <v>449</v>
      </c>
      <c r="E2164" s="313" t="s">
        <v>13</v>
      </c>
      <c r="F2164" s="313" t="s">
        <v>11</v>
      </c>
      <c r="G2164" s="313"/>
      <c r="H2164" s="313"/>
      <c r="I2164" s="313"/>
      <c r="J2164" s="313"/>
      <c r="K2164" s="313"/>
      <c r="L2164" s="313"/>
      <c r="M2164" s="313"/>
      <c r="N2164" s="313"/>
      <c r="O2164" s="313"/>
      <c r="P2164" s="313"/>
      <c r="Q2164" s="313"/>
      <c r="R2164" s="313">
        <v>39.799999999999997</v>
      </c>
      <c r="S2164" s="313"/>
      <c r="T2164" s="313"/>
      <c r="U2164" s="313"/>
      <c r="V2164" s="313"/>
      <c r="W2164" s="313"/>
      <c r="X2164" s="313">
        <v>0</v>
      </c>
      <c r="Y2164" s="313">
        <v>500000000</v>
      </c>
      <c r="Z2164" s="313"/>
      <c r="AA2164" s="313" t="s">
        <v>1029</v>
      </c>
    </row>
    <row r="2165" spans="1:27" ht="15" customHeight="1">
      <c r="A2165" s="313" t="s">
        <v>311</v>
      </c>
      <c r="B2165" s="313" t="s">
        <v>282</v>
      </c>
      <c r="C2165" s="313" t="s">
        <v>7</v>
      </c>
      <c r="D2165" s="313" t="s">
        <v>449</v>
      </c>
      <c r="E2165" s="313" t="s">
        <v>13</v>
      </c>
      <c r="F2165" s="313" t="s">
        <v>11</v>
      </c>
      <c r="G2165" s="313"/>
      <c r="H2165" s="313"/>
      <c r="I2165" s="313"/>
      <c r="J2165" s="313"/>
      <c r="K2165" s="313"/>
      <c r="L2165" s="313"/>
      <c r="M2165" s="313"/>
      <c r="N2165" s="313"/>
      <c r="O2165" s="313"/>
      <c r="P2165" s="313"/>
      <c r="Q2165" s="313"/>
      <c r="R2165" s="313">
        <v>39.799999999999997</v>
      </c>
      <c r="S2165" s="313"/>
      <c r="T2165" s="313"/>
      <c r="U2165" s="313"/>
      <c r="V2165" s="313"/>
      <c r="W2165" s="313"/>
      <c r="X2165" s="313">
        <v>0</v>
      </c>
      <c r="Y2165" s="313">
        <v>500000000</v>
      </c>
      <c r="Z2165" s="313"/>
      <c r="AA2165" s="313" t="s">
        <v>1029</v>
      </c>
    </row>
    <row r="2166" spans="1:27" ht="15" customHeight="1">
      <c r="A2166" s="313" t="s">
        <v>311</v>
      </c>
      <c r="B2166" s="313" t="s">
        <v>283</v>
      </c>
      <c r="C2166" s="313" t="s">
        <v>7</v>
      </c>
      <c r="D2166" s="313" t="s">
        <v>449</v>
      </c>
      <c r="E2166" s="313" t="s">
        <v>13</v>
      </c>
      <c r="F2166" s="313" t="s">
        <v>11</v>
      </c>
      <c r="G2166" s="313"/>
      <c r="H2166" s="313"/>
      <c r="I2166" s="313"/>
      <c r="J2166" s="313"/>
      <c r="K2166" s="313"/>
      <c r="L2166" s="313"/>
      <c r="M2166" s="313"/>
      <c r="N2166" s="313"/>
      <c r="O2166" s="313"/>
      <c r="P2166" s="313"/>
      <c r="Q2166" s="313"/>
      <c r="R2166" s="313">
        <v>39.799999999999997</v>
      </c>
      <c r="S2166" s="313"/>
      <c r="T2166" s="313"/>
      <c r="U2166" s="313"/>
      <c r="V2166" s="313"/>
      <c r="W2166" s="313"/>
      <c r="X2166" s="313">
        <v>0</v>
      </c>
      <c r="Y2166" s="313">
        <v>500000000</v>
      </c>
      <c r="Z2166" s="313"/>
      <c r="AA2166" s="313" t="s">
        <v>1029</v>
      </c>
    </row>
    <row r="2167" spans="1:27" ht="15" customHeight="1">
      <c r="A2167" s="313" t="s">
        <v>311</v>
      </c>
      <c r="B2167" s="313" t="s">
        <v>290</v>
      </c>
      <c r="C2167" s="313" t="s">
        <v>7</v>
      </c>
      <c r="D2167" s="313" t="s">
        <v>449</v>
      </c>
      <c r="E2167" s="313" t="s">
        <v>13</v>
      </c>
      <c r="F2167" s="313" t="s">
        <v>11</v>
      </c>
      <c r="G2167" s="313"/>
      <c r="H2167" s="313"/>
      <c r="I2167" s="313"/>
      <c r="J2167" s="313"/>
      <c r="K2167" s="313"/>
      <c r="L2167" s="313"/>
      <c r="M2167" s="313"/>
      <c r="N2167" s="313"/>
      <c r="O2167" s="313"/>
      <c r="P2167" s="313"/>
      <c r="Q2167" s="313"/>
      <c r="R2167" s="313">
        <v>2.72</v>
      </c>
      <c r="S2167" s="313">
        <v>0</v>
      </c>
      <c r="T2167" s="313">
        <v>32.200000000000003</v>
      </c>
      <c r="U2167" s="313"/>
      <c r="V2167" s="313"/>
      <c r="W2167" s="313"/>
      <c r="X2167" s="313">
        <v>0</v>
      </c>
      <c r="Y2167" s="313">
        <v>500000000</v>
      </c>
      <c r="Z2167" s="313"/>
      <c r="AA2167" s="313" t="s">
        <v>1030</v>
      </c>
    </row>
    <row r="2168" spans="1:27" ht="15" customHeight="1">
      <c r="A2168" s="313" t="s">
        <v>311</v>
      </c>
      <c r="B2168" s="313" t="s">
        <v>291</v>
      </c>
      <c r="C2168" s="313" t="s">
        <v>7</v>
      </c>
      <c r="D2168" s="313" t="s">
        <v>449</v>
      </c>
      <c r="E2168" s="313" t="s">
        <v>13</v>
      </c>
      <c r="F2168" s="313" t="s">
        <v>11</v>
      </c>
      <c r="G2168" s="313"/>
      <c r="H2168" s="313"/>
      <c r="I2168" s="313"/>
      <c r="J2168" s="313"/>
      <c r="K2168" s="313"/>
      <c r="L2168" s="313"/>
      <c r="M2168" s="313"/>
      <c r="N2168" s="313"/>
      <c r="O2168" s="313"/>
      <c r="P2168" s="313"/>
      <c r="Q2168" s="313"/>
      <c r="R2168" s="313">
        <v>1.77</v>
      </c>
      <c r="S2168" s="313">
        <v>0</v>
      </c>
      <c r="T2168" s="313">
        <v>56.8</v>
      </c>
      <c r="U2168" s="313"/>
      <c r="V2168" s="313"/>
      <c r="W2168" s="313"/>
      <c r="X2168" s="313">
        <v>0</v>
      </c>
      <c r="Y2168" s="313">
        <v>500000000</v>
      </c>
      <c r="Z2168" s="313"/>
      <c r="AA2168" s="313" t="s">
        <v>1030</v>
      </c>
    </row>
    <row r="2169" spans="1:27" ht="15" customHeight="1">
      <c r="A2169" s="313" t="s">
        <v>311</v>
      </c>
      <c r="B2169" s="313" t="s">
        <v>292</v>
      </c>
      <c r="C2169" s="313" t="s">
        <v>7</v>
      </c>
      <c r="D2169" s="313" t="s">
        <v>449</v>
      </c>
      <c r="E2169" s="313" t="s">
        <v>13</v>
      </c>
      <c r="F2169" s="313" t="s">
        <v>11</v>
      </c>
      <c r="G2169" s="313"/>
      <c r="H2169" s="313"/>
      <c r="I2169" s="313"/>
      <c r="J2169" s="313"/>
      <c r="K2169" s="313"/>
      <c r="L2169" s="313"/>
      <c r="M2169" s="313"/>
      <c r="N2169" s="313"/>
      <c r="O2169" s="313"/>
      <c r="P2169" s="313"/>
      <c r="Q2169" s="313"/>
      <c r="R2169" s="313">
        <v>1.98</v>
      </c>
      <c r="S2169" s="313">
        <v>0</v>
      </c>
      <c r="T2169" s="313">
        <v>56.8</v>
      </c>
      <c r="U2169" s="313"/>
      <c r="V2169" s="313"/>
      <c r="W2169" s="313"/>
      <c r="X2169" s="313">
        <v>0</v>
      </c>
      <c r="Y2169" s="313">
        <v>500000000</v>
      </c>
      <c r="Z2169" s="313"/>
      <c r="AA2169" s="313" t="s">
        <v>1030</v>
      </c>
    </row>
    <row r="2170" spans="1:27" ht="15" customHeight="1">
      <c r="A2170" s="313" t="s">
        <v>311</v>
      </c>
      <c r="B2170" s="313" t="s">
        <v>289</v>
      </c>
      <c r="C2170" s="313" t="s">
        <v>7</v>
      </c>
      <c r="D2170" s="313" t="s">
        <v>449</v>
      </c>
      <c r="E2170" s="313" t="s">
        <v>13</v>
      </c>
      <c r="F2170" s="313" t="s">
        <v>11</v>
      </c>
      <c r="G2170" s="313"/>
      <c r="H2170" s="313"/>
      <c r="I2170" s="313"/>
      <c r="J2170" s="313"/>
      <c r="K2170" s="313"/>
      <c r="L2170" s="313"/>
      <c r="M2170" s="313"/>
      <c r="N2170" s="313"/>
      <c r="O2170" s="313"/>
      <c r="P2170" s="313"/>
      <c r="Q2170" s="313"/>
      <c r="R2170" s="313">
        <v>6.47</v>
      </c>
      <c r="S2170" s="313">
        <v>0</v>
      </c>
      <c r="T2170" s="313">
        <v>56.8</v>
      </c>
      <c r="U2170" s="313"/>
      <c r="V2170" s="313"/>
      <c r="W2170" s="313"/>
      <c r="X2170" s="313">
        <v>0</v>
      </c>
      <c r="Y2170" s="313">
        <v>500000000</v>
      </c>
      <c r="Z2170" s="313"/>
      <c r="AA2170" s="313" t="s">
        <v>1030</v>
      </c>
    </row>
    <row r="2171" spans="1:27" ht="15" customHeight="1">
      <c r="A2171" s="313" t="s">
        <v>311</v>
      </c>
      <c r="B2171" s="313" t="s">
        <v>285</v>
      </c>
      <c r="C2171" s="313" t="s">
        <v>7</v>
      </c>
      <c r="D2171" s="313" t="s">
        <v>449</v>
      </c>
      <c r="E2171" s="313" t="s">
        <v>13</v>
      </c>
      <c r="F2171" s="313" t="s">
        <v>11</v>
      </c>
      <c r="G2171" s="313"/>
      <c r="H2171" s="313"/>
      <c r="I2171" s="313"/>
      <c r="J2171" s="313"/>
      <c r="K2171" s="313"/>
      <c r="L2171" s="313"/>
      <c r="M2171" s="313"/>
      <c r="N2171" s="313"/>
      <c r="O2171" s="313"/>
      <c r="P2171" s="313"/>
      <c r="Q2171" s="313"/>
      <c r="R2171" s="313">
        <v>6.47</v>
      </c>
      <c r="S2171" s="313">
        <v>0</v>
      </c>
      <c r="T2171" s="313">
        <v>56.8</v>
      </c>
      <c r="U2171" s="313"/>
      <c r="V2171" s="313"/>
      <c r="W2171" s="313"/>
      <c r="X2171" s="313">
        <v>0</v>
      </c>
      <c r="Y2171" s="313">
        <v>500000000</v>
      </c>
      <c r="Z2171" s="313"/>
      <c r="AA2171" s="313" t="s">
        <v>1030</v>
      </c>
    </row>
    <row r="2172" spans="1:27" ht="15" customHeight="1">
      <c r="A2172" s="313" t="s">
        <v>311</v>
      </c>
      <c r="B2172" s="313" t="s">
        <v>298</v>
      </c>
      <c r="C2172" s="313" t="s">
        <v>7</v>
      </c>
      <c r="D2172" s="313" t="s">
        <v>449</v>
      </c>
      <c r="E2172" s="313" t="s">
        <v>13</v>
      </c>
      <c r="F2172" s="313" t="s">
        <v>11</v>
      </c>
      <c r="G2172" s="313"/>
      <c r="H2172" s="313"/>
      <c r="I2172" s="313"/>
      <c r="J2172" s="313"/>
      <c r="K2172" s="313"/>
      <c r="L2172" s="313"/>
      <c r="M2172" s="313"/>
      <c r="N2172" s="313"/>
      <c r="O2172" s="313"/>
      <c r="P2172" s="313"/>
      <c r="Q2172" s="313"/>
      <c r="R2172" s="313">
        <v>1.32</v>
      </c>
      <c r="S2172" s="313">
        <v>0</v>
      </c>
      <c r="T2172" s="313">
        <v>56.8</v>
      </c>
      <c r="U2172" s="313"/>
      <c r="V2172" s="313"/>
      <c r="W2172" s="313"/>
      <c r="X2172" s="313">
        <v>0</v>
      </c>
      <c r="Y2172" s="313">
        <v>500000000</v>
      </c>
      <c r="Z2172" s="313"/>
      <c r="AA2172" s="313" t="s">
        <v>1030</v>
      </c>
    </row>
    <row r="2173" spans="1:27" ht="15" customHeight="1">
      <c r="A2173" s="313" t="s">
        <v>311</v>
      </c>
      <c r="B2173" s="313" t="s">
        <v>299</v>
      </c>
      <c r="C2173" s="313" t="s">
        <v>7</v>
      </c>
      <c r="D2173" s="313" t="s">
        <v>449</v>
      </c>
      <c r="E2173" s="313" t="s">
        <v>13</v>
      </c>
      <c r="F2173" s="313" t="s">
        <v>11</v>
      </c>
      <c r="G2173" s="313"/>
      <c r="H2173" s="313"/>
      <c r="I2173" s="313"/>
      <c r="J2173" s="313"/>
      <c r="K2173" s="313"/>
      <c r="L2173" s="313"/>
      <c r="M2173" s="313"/>
      <c r="N2173" s="313"/>
      <c r="O2173" s="313"/>
      <c r="P2173" s="313"/>
      <c r="Q2173" s="313"/>
      <c r="R2173" s="313">
        <v>49</v>
      </c>
      <c r="S2173" s="313">
        <v>0</v>
      </c>
      <c r="T2173" s="313">
        <v>56.8</v>
      </c>
      <c r="U2173" s="313"/>
      <c r="V2173" s="313"/>
      <c r="W2173" s="313"/>
      <c r="X2173" s="313">
        <v>0</v>
      </c>
      <c r="Y2173" s="313">
        <v>500000000</v>
      </c>
      <c r="Z2173" s="313"/>
      <c r="AA2173" s="313" t="s">
        <v>1030</v>
      </c>
    </row>
    <row r="2174" spans="1:27" ht="15" customHeight="1">
      <c r="A2174" s="313" t="s">
        <v>330</v>
      </c>
      <c r="B2174" s="313" t="s">
        <v>234</v>
      </c>
      <c r="C2174" s="313" t="s">
        <v>7</v>
      </c>
      <c r="D2174" s="313" t="s">
        <v>449</v>
      </c>
      <c r="E2174" s="313" t="s">
        <v>13</v>
      </c>
      <c r="F2174" s="313" t="s">
        <v>11</v>
      </c>
      <c r="G2174" s="313"/>
      <c r="H2174" s="313"/>
      <c r="I2174" s="313"/>
      <c r="J2174" s="313"/>
      <c r="K2174" s="313"/>
      <c r="L2174" s="313" t="s">
        <v>1006</v>
      </c>
      <c r="M2174" s="313"/>
      <c r="N2174" s="313" t="s">
        <v>1007</v>
      </c>
      <c r="O2174" s="313" t="s">
        <v>341</v>
      </c>
      <c r="P2174" s="313" t="s">
        <v>1008</v>
      </c>
      <c r="Q2174" s="313" t="s">
        <v>1009</v>
      </c>
      <c r="R2174" s="313">
        <v>109</v>
      </c>
      <c r="S2174" s="313"/>
      <c r="T2174" s="313"/>
      <c r="U2174" s="313"/>
      <c r="V2174" s="313"/>
      <c r="W2174" s="313"/>
      <c r="X2174" s="313">
        <v>0</v>
      </c>
      <c r="Y2174" s="313">
        <v>500000000</v>
      </c>
      <c r="Z2174" s="313"/>
      <c r="AA2174" s="313" t="s">
        <v>1029</v>
      </c>
    </row>
    <row r="2175" spans="1:27" ht="15" customHeight="1">
      <c r="A2175" s="313" t="s">
        <v>330</v>
      </c>
      <c r="B2175" s="313" t="s">
        <v>233</v>
      </c>
      <c r="C2175" s="313" t="s">
        <v>7</v>
      </c>
      <c r="D2175" s="313" t="s">
        <v>449</v>
      </c>
      <c r="E2175" s="313" t="s">
        <v>13</v>
      </c>
      <c r="F2175" s="313" t="s">
        <v>11</v>
      </c>
      <c r="G2175" s="313"/>
      <c r="H2175" s="313"/>
      <c r="I2175" s="313"/>
      <c r="J2175" s="313"/>
      <c r="K2175" s="313"/>
      <c r="L2175" s="313"/>
      <c r="M2175" s="313"/>
      <c r="N2175" s="313"/>
      <c r="O2175" s="313"/>
      <c r="P2175" s="313"/>
      <c r="Q2175" s="313"/>
      <c r="R2175" s="313">
        <v>109</v>
      </c>
      <c r="S2175" s="313"/>
      <c r="T2175" s="313"/>
      <c r="U2175" s="313"/>
      <c r="V2175" s="313"/>
      <c r="W2175" s="313"/>
      <c r="X2175" s="313">
        <v>0</v>
      </c>
      <c r="Y2175" s="313">
        <v>500000000</v>
      </c>
      <c r="Z2175" s="313"/>
      <c r="AA2175" s="313" t="s">
        <v>1029</v>
      </c>
    </row>
    <row r="2176" spans="1:27" ht="15" customHeight="1">
      <c r="A2176" s="313" t="s">
        <v>330</v>
      </c>
      <c r="B2176" s="313" t="s">
        <v>223</v>
      </c>
      <c r="C2176" s="313" t="s">
        <v>7</v>
      </c>
      <c r="D2176" s="313" t="s">
        <v>449</v>
      </c>
      <c r="E2176" s="313" t="s">
        <v>13</v>
      </c>
      <c r="F2176" s="313" t="s">
        <v>11</v>
      </c>
      <c r="G2176" s="313"/>
      <c r="H2176" s="313"/>
      <c r="I2176" s="313"/>
      <c r="J2176" s="313"/>
      <c r="K2176" s="313"/>
      <c r="L2176" s="313"/>
      <c r="M2176" s="313"/>
      <c r="N2176" s="313"/>
      <c r="O2176" s="313"/>
      <c r="P2176" s="313"/>
      <c r="Q2176" s="313"/>
      <c r="R2176" s="313">
        <v>109</v>
      </c>
      <c r="S2176" s="313"/>
      <c r="T2176" s="313"/>
      <c r="U2176" s="313"/>
      <c r="V2176" s="313"/>
      <c r="W2176" s="313"/>
      <c r="X2176" s="313">
        <v>0</v>
      </c>
      <c r="Y2176" s="313">
        <v>500000000</v>
      </c>
      <c r="Z2176" s="313"/>
      <c r="AA2176" s="313" t="s">
        <v>1029</v>
      </c>
    </row>
    <row r="2177" spans="1:27" ht="15" customHeight="1">
      <c r="A2177" s="313" t="s">
        <v>330</v>
      </c>
      <c r="B2177" s="313" t="s">
        <v>236</v>
      </c>
      <c r="C2177" s="313" t="s">
        <v>7</v>
      </c>
      <c r="D2177" s="313" t="s">
        <v>449</v>
      </c>
      <c r="E2177" s="313" t="s">
        <v>13</v>
      </c>
      <c r="F2177" s="313" t="s">
        <v>11</v>
      </c>
      <c r="G2177" s="313"/>
      <c r="H2177" s="313"/>
      <c r="I2177" s="313"/>
      <c r="J2177" s="313"/>
      <c r="K2177" s="313"/>
      <c r="L2177" s="313"/>
      <c r="M2177" s="313"/>
      <c r="N2177" s="313"/>
      <c r="O2177" s="313"/>
      <c r="P2177" s="313"/>
      <c r="Q2177" s="313"/>
      <c r="R2177" s="313">
        <v>109</v>
      </c>
      <c r="S2177" s="313"/>
      <c r="T2177" s="313"/>
      <c r="U2177" s="313"/>
      <c r="V2177" s="313"/>
      <c r="W2177" s="313"/>
      <c r="X2177" s="313">
        <v>0</v>
      </c>
      <c r="Y2177" s="313">
        <v>500000000</v>
      </c>
      <c r="Z2177" s="313"/>
      <c r="AA2177" s="313" t="s">
        <v>1029</v>
      </c>
    </row>
    <row r="2178" spans="1:27" ht="15" customHeight="1">
      <c r="A2178" s="313" t="s">
        <v>331</v>
      </c>
      <c r="B2178" s="313" t="s">
        <v>230</v>
      </c>
      <c r="C2178" s="313" t="s">
        <v>7</v>
      </c>
      <c r="D2178" s="313" t="s">
        <v>449</v>
      </c>
      <c r="E2178" s="313" t="s">
        <v>13</v>
      </c>
      <c r="F2178" s="313" t="s">
        <v>11</v>
      </c>
      <c r="G2178" s="313" t="s">
        <v>449</v>
      </c>
      <c r="H2178" s="313" t="s">
        <v>475</v>
      </c>
      <c r="I2178" s="313" t="s">
        <v>232</v>
      </c>
      <c r="J2178" s="313"/>
      <c r="K2178" s="313" t="s">
        <v>339</v>
      </c>
      <c r="L2178" s="313" t="s">
        <v>398</v>
      </c>
      <c r="M2178" s="313" t="s">
        <v>41</v>
      </c>
      <c r="N2178" s="313"/>
      <c r="O2178" s="313" t="s">
        <v>341</v>
      </c>
      <c r="P2178" s="313" t="s">
        <v>342</v>
      </c>
      <c r="Q2178" s="313" t="s">
        <v>343</v>
      </c>
      <c r="R2178" s="313">
        <v>76.5</v>
      </c>
      <c r="S2178" s="313"/>
      <c r="T2178" s="313"/>
      <c r="U2178" s="313">
        <v>76.47</v>
      </c>
      <c r="V2178" s="313">
        <v>3.82</v>
      </c>
      <c r="W2178" s="313">
        <v>0.1</v>
      </c>
      <c r="X2178" s="313">
        <v>0</v>
      </c>
      <c r="Y2178" s="313">
        <v>500000000</v>
      </c>
      <c r="Z2178" s="313">
        <v>0</v>
      </c>
      <c r="AA2178" s="313" t="s">
        <v>1031</v>
      </c>
    </row>
    <row r="2179" spans="1:27" ht="15" customHeight="1">
      <c r="A2179" s="313" t="s">
        <v>331</v>
      </c>
      <c r="B2179" s="313" t="s">
        <v>236</v>
      </c>
      <c r="C2179" s="313" t="s">
        <v>7</v>
      </c>
      <c r="D2179" s="313" t="s">
        <v>449</v>
      </c>
      <c r="E2179" s="313" t="s">
        <v>13</v>
      </c>
      <c r="F2179" s="313" t="s">
        <v>11</v>
      </c>
      <c r="G2179" s="313" t="s">
        <v>449</v>
      </c>
      <c r="H2179" s="313" t="s">
        <v>476</v>
      </c>
      <c r="I2179" s="313" t="s">
        <v>232</v>
      </c>
      <c r="J2179" s="313"/>
      <c r="K2179" s="313" t="s">
        <v>339</v>
      </c>
      <c r="L2179" s="313" t="s">
        <v>400</v>
      </c>
      <c r="M2179" s="313" t="s">
        <v>41</v>
      </c>
      <c r="N2179" s="313"/>
      <c r="O2179" s="313" t="s">
        <v>341</v>
      </c>
      <c r="P2179" s="313" t="s">
        <v>342</v>
      </c>
      <c r="Q2179" s="313" t="s">
        <v>343</v>
      </c>
      <c r="R2179" s="313">
        <v>16</v>
      </c>
      <c r="S2179" s="313"/>
      <c r="T2179" s="313"/>
      <c r="U2179" s="313">
        <v>16.010000000000002</v>
      </c>
      <c r="V2179" s="313">
        <v>0.8</v>
      </c>
      <c r="W2179" s="313">
        <v>0.1</v>
      </c>
      <c r="X2179" s="313">
        <v>0</v>
      </c>
      <c r="Y2179" s="313">
        <v>500000000</v>
      </c>
      <c r="Z2179" s="313">
        <v>0</v>
      </c>
      <c r="AA2179" s="313" t="s">
        <v>1031</v>
      </c>
    </row>
    <row r="2180" spans="1:27" ht="15" customHeight="1">
      <c r="A2180" s="313" t="s">
        <v>331</v>
      </c>
      <c r="B2180" s="313" t="s">
        <v>240</v>
      </c>
      <c r="C2180" s="313" t="s">
        <v>7</v>
      </c>
      <c r="D2180" s="313" t="s">
        <v>449</v>
      </c>
      <c r="E2180" s="313" t="s">
        <v>13</v>
      </c>
      <c r="F2180" s="313" t="s">
        <v>11</v>
      </c>
      <c r="G2180" s="313" t="s">
        <v>449</v>
      </c>
      <c r="H2180" s="313" t="s">
        <v>477</v>
      </c>
      <c r="I2180" s="313" t="s">
        <v>232</v>
      </c>
      <c r="J2180" s="313"/>
      <c r="K2180" s="313" t="s">
        <v>339</v>
      </c>
      <c r="L2180" s="313" t="s">
        <v>402</v>
      </c>
      <c r="M2180" s="313" t="s">
        <v>41</v>
      </c>
      <c r="N2180" s="313"/>
      <c r="O2180" s="313" t="s">
        <v>341</v>
      </c>
      <c r="P2180" s="313" t="s">
        <v>342</v>
      </c>
      <c r="Q2180" s="313" t="s">
        <v>343</v>
      </c>
      <c r="R2180" s="313">
        <v>26.9</v>
      </c>
      <c r="S2180" s="313"/>
      <c r="T2180" s="313"/>
      <c r="U2180" s="313">
        <v>26.85</v>
      </c>
      <c r="V2180" s="313">
        <v>1.34</v>
      </c>
      <c r="W2180" s="313">
        <v>0.1</v>
      </c>
      <c r="X2180" s="313">
        <v>0</v>
      </c>
      <c r="Y2180" s="313">
        <v>500000000</v>
      </c>
      <c r="Z2180" s="313">
        <v>0</v>
      </c>
      <c r="AA2180" s="313" t="s">
        <v>1031</v>
      </c>
    </row>
    <row r="2181" spans="1:27" ht="15" customHeight="1">
      <c r="A2181" s="313" t="s">
        <v>331</v>
      </c>
      <c r="B2181" s="313" t="s">
        <v>243</v>
      </c>
      <c r="C2181" s="313" t="s">
        <v>7</v>
      </c>
      <c r="D2181" s="313" t="s">
        <v>449</v>
      </c>
      <c r="E2181" s="313" t="s">
        <v>13</v>
      </c>
      <c r="F2181" s="313" t="s">
        <v>11</v>
      </c>
      <c r="G2181" s="313" t="s">
        <v>449</v>
      </c>
      <c r="H2181" s="313" t="s">
        <v>478</v>
      </c>
      <c r="I2181" s="313" t="s">
        <v>232</v>
      </c>
      <c r="J2181" s="313"/>
      <c r="K2181" s="313" t="s">
        <v>339</v>
      </c>
      <c r="L2181" s="313" t="s">
        <v>404</v>
      </c>
      <c r="M2181" s="313" t="s">
        <v>41</v>
      </c>
      <c r="N2181" s="313"/>
      <c r="O2181" s="313" t="s">
        <v>341</v>
      </c>
      <c r="P2181" s="313" t="s">
        <v>342</v>
      </c>
      <c r="Q2181" s="313" t="s">
        <v>343</v>
      </c>
      <c r="R2181" s="313">
        <v>428</v>
      </c>
      <c r="S2181" s="313"/>
      <c r="T2181" s="313"/>
      <c r="U2181" s="313">
        <v>428.31</v>
      </c>
      <c r="V2181" s="313">
        <v>21.42</v>
      </c>
      <c r="W2181" s="313">
        <v>0.1</v>
      </c>
      <c r="X2181" s="313">
        <v>0</v>
      </c>
      <c r="Y2181" s="313">
        <v>500000000</v>
      </c>
      <c r="Z2181" s="313">
        <v>0</v>
      </c>
      <c r="AA2181" s="313" t="s">
        <v>1031</v>
      </c>
    </row>
    <row r="2182" spans="1:27" ht="15" customHeight="1">
      <c r="A2182" s="313" t="s">
        <v>331</v>
      </c>
      <c r="B2182" s="313" t="s">
        <v>263</v>
      </c>
      <c r="C2182" s="313" t="s">
        <v>7</v>
      </c>
      <c r="D2182" s="313" t="s">
        <v>449</v>
      </c>
      <c r="E2182" s="313" t="s">
        <v>13</v>
      </c>
      <c r="F2182" s="313" t="s">
        <v>11</v>
      </c>
      <c r="G2182" s="313"/>
      <c r="H2182" s="313"/>
      <c r="I2182" s="313"/>
      <c r="J2182" s="313"/>
      <c r="K2182" s="313"/>
      <c r="L2182" s="313"/>
      <c r="M2182" s="313"/>
      <c r="N2182" s="313"/>
      <c r="O2182" s="313"/>
      <c r="P2182" s="313"/>
      <c r="Q2182" s="313"/>
      <c r="R2182" s="313">
        <v>254</v>
      </c>
      <c r="S2182" s="313">
        <v>0</v>
      </c>
      <c r="T2182" s="313">
        <v>559</v>
      </c>
      <c r="U2182" s="313"/>
      <c r="V2182" s="313"/>
      <c r="W2182" s="313"/>
      <c r="X2182" s="313">
        <v>0</v>
      </c>
      <c r="Y2182" s="313">
        <v>500000000</v>
      </c>
      <c r="Z2182" s="313"/>
      <c r="AA2182" s="313" t="s">
        <v>1030</v>
      </c>
    </row>
    <row r="2183" spans="1:27" ht="15" customHeight="1">
      <c r="A2183" s="313" t="s">
        <v>331</v>
      </c>
      <c r="B2183" s="313" t="s">
        <v>272</v>
      </c>
      <c r="C2183" s="313" t="s">
        <v>7</v>
      </c>
      <c r="D2183" s="313" t="s">
        <v>449</v>
      </c>
      <c r="E2183" s="313" t="s">
        <v>13</v>
      </c>
      <c r="F2183" s="313" t="s">
        <v>11</v>
      </c>
      <c r="G2183" s="313"/>
      <c r="H2183" s="313"/>
      <c r="I2183" s="313"/>
      <c r="J2183" s="313"/>
      <c r="K2183" s="313"/>
      <c r="L2183" s="313"/>
      <c r="M2183" s="313"/>
      <c r="N2183" s="313"/>
      <c r="O2183" s="313"/>
      <c r="P2183" s="313"/>
      <c r="Q2183" s="313"/>
      <c r="R2183" s="313">
        <v>15.9</v>
      </c>
      <c r="S2183" s="313">
        <v>0</v>
      </c>
      <c r="T2183" s="313">
        <v>47.6</v>
      </c>
      <c r="U2183" s="313"/>
      <c r="V2183" s="313"/>
      <c r="W2183" s="313"/>
      <c r="X2183" s="313">
        <v>0</v>
      </c>
      <c r="Y2183" s="313">
        <v>500000000</v>
      </c>
      <c r="Z2183" s="313"/>
      <c r="AA2183" s="313" t="s">
        <v>1030</v>
      </c>
    </row>
    <row r="2184" spans="1:27" ht="15" customHeight="1">
      <c r="A2184" s="313" t="s">
        <v>331</v>
      </c>
      <c r="B2184" s="313" t="s">
        <v>256</v>
      </c>
      <c r="C2184" s="313" t="s">
        <v>7</v>
      </c>
      <c r="D2184" s="313" t="s">
        <v>449</v>
      </c>
      <c r="E2184" s="313" t="s">
        <v>13</v>
      </c>
      <c r="F2184" s="313" t="s">
        <v>11</v>
      </c>
      <c r="G2184" s="313" t="s">
        <v>449</v>
      </c>
      <c r="H2184" s="313" t="s">
        <v>479</v>
      </c>
      <c r="I2184" s="313" t="s">
        <v>232</v>
      </c>
      <c r="J2184" s="313"/>
      <c r="K2184" s="313" t="s">
        <v>339</v>
      </c>
      <c r="L2184" s="313" t="s">
        <v>406</v>
      </c>
      <c r="M2184" s="313" t="s">
        <v>41</v>
      </c>
      <c r="N2184" s="313"/>
      <c r="O2184" s="313" t="s">
        <v>341</v>
      </c>
      <c r="P2184" s="313" t="s">
        <v>342</v>
      </c>
      <c r="Q2184" s="313" t="s">
        <v>343</v>
      </c>
      <c r="R2184" s="313">
        <v>33.200000000000003</v>
      </c>
      <c r="S2184" s="313"/>
      <c r="T2184" s="313"/>
      <c r="U2184" s="313">
        <v>33.21</v>
      </c>
      <c r="V2184" s="313">
        <v>1.66</v>
      </c>
      <c r="W2184" s="313">
        <v>0.1</v>
      </c>
      <c r="X2184" s="313">
        <v>0</v>
      </c>
      <c r="Y2184" s="313">
        <v>500000000</v>
      </c>
      <c r="Z2184" s="313">
        <v>0</v>
      </c>
      <c r="AA2184" s="313" t="s">
        <v>1031</v>
      </c>
    </row>
    <row r="2185" spans="1:27" ht="15" customHeight="1">
      <c r="A2185" s="313" t="s">
        <v>331</v>
      </c>
      <c r="B2185" s="313" t="s">
        <v>268</v>
      </c>
      <c r="C2185" s="313" t="s">
        <v>7</v>
      </c>
      <c r="D2185" s="313" t="s">
        <v>449</v>
      </c>
      <c r="E2185" s="313" t="s">
        <v>13</v>
      </c>
      <c r="F2185" s="313" t="s">
        <v>11</v>
      </c>
      <c r="G2185" s="313"/>
      <c r="H2185" s="313"/>
      <c r="I2185" s="313"/>
      <c r="J2185" s="313"/>
      <c r="K2185" s="313"/>
      <c r="L2185" s="313"/>
      <c r="M2185" s="313"/>
      <c r="N2185" s="313"/>
      <c r="O2185" s="313"/>
      <c r="P2185" s="313"/>
      <c r="Q2185" s="313"/>
      <c r="R2185" s="313">
        <v>152</v>
      </c>
      <c r="S2185" s="313">
        <v>0</v>
      </c>
      <c r="T2185" s="313">
        <v>559</v>
      </c>
      <c r="U2185" s="313"/>
      <c r="V2185" s="313"/>
      <c r="W2185" s="313"/>
      <c r="X2185" s="313">
        <v>0</v>
      </c>
      <c r="Y2185" s="313">
        <v>500000000</v>
      </c>
      <c r="Z2185" s="313"/>
      <c r="AA2185" s="313" t="s">
        <v>1030</v>
      </c>
    </row>
    <row r="2186" spans="1:27" ht="15" customHeight="1">
      <c r="A2186" s="313" t="s">
        <v>331</v>
      </c>
      <c r="B2186" s="313" t="s">
        <v>276</v>
      </c>
      <c r="C2186" s="313" t="s">
        <v>7</v>
      </c>
      <c r="D2186" s="313" t="s">
        <v>449</v>
      </c>
      <c r="E2186" s="313" t="s">
        <v>13</v>
      </c>
      <c r="F2186" s="313" t="s">
        <v>11</v>
      </c>
      <c r="G2186" s="313"/>
      <c r="H2186" s="313"/>
      <c r="I2186" s="313"/>
      <c r="J2186" s="313"/>
      <c r="K2186" s="313"/>
      <c r="L2186" s="313"/>
      <c r="M2186" s="313"/>
      <c r="N2186" s="313"/>
      <c r="O2186" s="313"/>
      <c r="P2186" s="313"/>
      <c r="Q2186" s="313"/>
      <c r="R2186" s="313">
        <v>15.9</v>
      </c>
      <c r="S2186" s="313">
        <v>0</v>
      </c>
      <c r="T2186" s="313">
        <v>47.6</v>
      </c>
      <c r="U2186" s="313"/>
      <c r="V2186" s="313"/>
      <c r="W2186" s="313"/>
      <c r="X2186" s="313">
        <v>0</v>
      </c>
      <c r="Y2186" s="313">
        <v>500000000</v>
      </c>
      <c r="Z2186" s="313"/>
      <c r="AA2186" s="313" t="s">
        <v>1030</v>
      </c>
    </row>
    <row r="2187" spans="1:27" ht="15" customHeight="1">
      <c r="A2187" s="313" t="s">
        <v>331</v>
      </c>
      <c r="B2187" s="313" t="s">
        <v>267</v>
      </c>
      <c r="C2187" s="313" t="s">
        <v>7</v>
      </c>
      <c r="D2187" s="313" t="s">
        <v>449</v>
      </c>
      <c r="E2187" s="313" t="s">
        <v>13</v>
      </c>
      <c r="F2187" s="313" t="s">
        <v>11</v>
      </c>
      <c r="G2187" s="313"/>
      <c r="H2187" s="313"/>
      <c r="I2187" s="313"/>
      <c r="J2187" s="313"/>
      <c r="K2187" s="313"/>
      <c r="L2187" s="313"/>
      <c r="M2187" s="313"/>
      <c r="N2187" s="313"/>
      <c r="O2187" s="313"/>
      <c r="P2187" s="313"/>
      <c r="Q2187" s="313"/>
      <c r="R2187" s="313">
        <v>152</v>
      </c>
      <c r="S2187" s="313">
        <v>0</v>
      </c>
      <c r="T2187" s="313">
        <v>559</v>
      </c>
      <c r="U2187" s="313"/>
      <c r="V2187" s="313"/>
      <c r="W2187" s="313"/>
      <c r="X2187" s="313">
        <v>0</v>
      </c>
      <c r="Y2187" s="313">
        <v>500000000</v>
      </c>
      <c r="Z2187" s="313"/>
      <c r="AA2187" s="313" t="s">
        <v>1030</v>
      </c>
    </row>
    <row r="2188" spans="1:27" ht="15" customHeight="1">
      <c r="A2188" s="313" t="s">
        <v>331</v>
      </c>
      <c r="B2188" s="313" t="s">
        <v>274</v>
      </c>
      <c r="C2188" s="313" t="s">
        <v>7</v>
      </c>
      <c r="D2188" s="313" t="s">
        <v>449</v>
      </c>
      <c r="E2188" s="313" t="s">
        <v>13</v>
      </c>
      <c r="F2188" s="313" t="s">
        <v>11</v>
      </c>
      <c r="G2188" s="313"/>
      <c r="H2188" s="313"/>
      <c r="I2188" s="313"/>
      <c r="J2188" s="313"/>
      <c r="K2188" s="313"/>
      <c r="L2188" s="313"/>
      <c r="M2188" s="313"/>
      <c r="N2188" s="313"/>
      <c r="O2188" s="313"/>
      <c r="P2188" s="313"/>
      <c r="Q2188" s="313"/>
      <c r="R2188" s="313">
        <v>15.9</v>
      </c>
      <c r="S2188" s="313">
        <v>0</v>
      </c>
      <c r="T2188" s="313">
        <v>47.6</v>
      </c>
      <c r="U2188" s="313"/>
      <c r="V2188" s="313"/>
      <c r="W2188" s="313"/>
      <c r="X2188" s="313">
        <v>0</v>
      </c>
      <c r="Y2188" s="313">
        <v>500000000</v>
      </c>
      <c r="Z2188" s="313"/>
      <c r="AA2188" s="313" t="s">
        <v>1030</v>
      </c>
    </row>
    <row r="2189" spans="1:27" ht="15" customHeight="1">
      <c r="A2189" s="313" t="s">
        <v>331</v>
      </c>
      <c r="B2189" s="313" t="s">
        <v>279</v>
      </c>
      <c r="C2189" s="313" t="s">
        <v>7</v>
      </c>
      <c r="D2189" s="313" t="s">
        <v>449</v>
      </c>
      <c r="E2189" s="313" t="s">
        <v>13</v>
      </c>
      <c r="F2189" s="313" t="s">
        <v>11</v>
      </c>
      <c r="G2189" s="313"/>
      <c r="H2189" s="313"/>
      <c r="I2189" s="313"/>
      <c r="J2189" s="313"/>
      <c r="K2189" s="313"/>
      <c r="L2189" s="313"/>
      <c r="M2189" s="313"/>
      <c r="N2189" s="313"/>
      <c r="O2189" s="313"/>
      <c r="P2189" s="313"/>
      <c r="Q2189" s="313"/>
      <c r="R2189" s="313">
        <v>65.099999999999994</v>
      </c>
      <c r="S2189" s="313"/>
      <c r="T2189" s="313"/>
      <c r="U2189" s="313"/>
      <c r="V2189" s="313"/>
      <c r="W2189" s="313"/>
      <c r="X2189" s="313">
        <v>0</v>
      </c>
      <c r="Y2189" s="313">
        <v>500000000</v>
      </c>
      <c r="Z2189" s="313"/>
      <c r="AA2189" s="313" t="s">
        <v>1029</v>
      </c>
    </row>
    <row r="2190" spans="1:27" ht="15" customHeight="1">
      <c r="A2190" s="313" t="s">
        <v>331</v>
      </c>
      <c r="B2190" s="313" t="s">
        <v>281</v>
      </c>
      <c r="C2190" s="313" t="s">
        <v>7</v>
      </c>
      <c r="D2190" s="313" t="s">
        <v>449</v>
      </c>
      <c r="E2190" s="313" t="s">
        <v>13</v>
      </c>
      <c r="F2190" s="313" t="s">
        <v>11</v>
      </c>
      <c r="G2190" s="313"/>
      <c r="H2190" s="313"/>
      <c r="I2190" s="313"/>
      <c r="J2190" s="313"/>
      <c r="K2190" s="313"/>
      <c r="L2190" s="313"/>
      <c r="M2190" s="313"/>
      <c r="N2190" s="313"/>
      <c r="O2190" s="313"/>
      <c r="P2190" s="313"/>
      <c r="Q2190" s="313"/>
      <c r="R2190" s="313">
        <v>47.8</v>
      </c>
      <c r="S2190" s="313"/>
      <c r="T2190" s="313"/>
      <c r="U2190" s="313"/>
      <c r="V2190" s="313"/>
      <c r="W2190" s="313"/>
      <c r="X2190" s="313">
        <v>0</v>
      </c>
      <c r="Y2190" s="313">
        <v>500000000</v>
      </c>
      <c r="Z2190" s="313"/>
      <c r="AA2190" s="313" t="s">
        <v>1029</v>
      </c>
    </row>
    <row r="2191" spans="1:27" ht="15" customHeight="1">
      <c r="A2191" s="313" t="s">
        <v>331</v>
      </c>
      <c r="B2191" s="313" t="s">
        <v>244</v>
      </c>
      <c r="C2191" s="313" t="s">
        <v>7</v>
      </c>
      <c r="D2191" s="313" t="s">
        <v>449</v>
      </c>
      <c r="E2191" s="313" t="s">
        <v>13</v>
      </c>
      <c r="F2191" s="313" t="s">
        <v>11</v>
      </c>
      <c r="G2191" s="313"/>
      <c r="H2191" s="313" t="s">
        <v>407</v>
      </c>
      <c r="I2191" s="313"/>
      <c r="J2191" s="313" t="s">
        <v>355</v>
      </c>
      <c r="K2191" s="313"/>
      <c r="L2191" s="313" t="s">
        <v>408</v>
      </c>
      <c r="M2191" s="313"/>
      <c r="N2191" s="313"/>
      <c r="O2191" s="313" t="s">
        <v>357</v>
      </c>
      <c r="P2191" s="313" t="s">
        <v>342</v>
      </c>
      <c r="Q2191" s="313" t="s">
        <v>343</v>
      </c>
      <c r="R2191" s="313">
        <v>0</v>
      </c>
      <c r="S2191" s="313"/>
      <c r="T2191" s="313"/>
      <c r="U2191" s="313">
        <v>0</v>
      </c>
      <c r="V2191" s="313">
        <v>0</v>
      </c>
      <c r="W2191" s="313"/>
      <c r="X2191" s="313">
        <v>0</v>
      </c>
      <c r="Y2191" s="313">
        <v>500000000</v>
      </c>
      <c r="Z2191" s="313">
        <v>0</v>
      </c>
      <c r="AA2191" s="313" t="s">
        <v>1031</v>
      </c>
    </row>
    <row r="2192" spans="1:27" ht="15" customHeight="1">
      <c r="A2192" s="313" t="s">
        <v>331</v>
      </c>
      <c r="B2192" s="313" t="s">
        <v>226</v>
      </c>
      <c r="C2192" s="313" t="s">
        <v>7</v>
      </c>
      <c r="D2192" s="313" t="s">
        <v>449</v>
      </c>
      <c r="E2192" s="313" t="s">
        <v>13</v>
      </c>
      <c r="F2192" s="313" t="s">
        <v>11</v>
      </c>
      <c r="G2192" s="313"/>
      <c r="H2192" s="313"/>
      <c r="I2192" s="313" t="s">
        <v>232</v>
      </c>
      <c r="J2192" s="313"/>
      <c r="K2192" s="313" t="s">
        <v>339</v>
      </c>
      <c r="L2192" s="313"/>
      <c r="M2192" s="313" t="s">
        <v>41</v>
      </c>
      <c r="N2192" s="313"/>
      <c r="O2192" s="313" t="s">
        <v>341</v>
      </c>
      <c r="P2192" s="313" t="s">
        <v>342</v>
      </c>
      <c r="Q2192" s="313" t="s">
        <v>343</v>
      </c>
      <c r="R2192" s="313">
        <v>76.5</v>
      </c>
      <c r="S2192" s="313"/>
      <c r="T2192" s="313"/>
      <c r="U2192" s="313"/>
      <c r="V2192" s="313"/>
      <c r="W2192" s="313"/>
      <c r="X2192" s="313">
        <v>0</v>
      </c>
      <c r="Y2192" s="313">
        <v>500000000</v>
      </c>
      <c r="Z2192" s="313"/>
      <c r="AA2192" s="313" t="s">
        <v>1029</v>
      </c>
    </row>
    <row r="2193" spans="1:27" ht="15" customHeight="1">
      <c r="A2193" s="313" t="s">
        <v>331</v>
      </c>
      <c r="B2193" s="313" t="s">
        <v>223</v>
      </c>
      <c r="C2193" s="313" t="s">
        <v>7</v>
      </c>
      <c r="D2193" s="313" t="s">
        <v>449</v>
      </c>
      <c r="E2193" s="313" t="s">
        <v>13</v>
      </c>
      <c r="F2193" s="313" t="s">
        <v>11</v>
      </c>
      <c r="G2193" s="313"/>
      <c r="H2193" s="313"/>
      <c r="I2193" s="313"/>
      <c r="J2193" s="313"/>
      <c r="K2193" s="313"/>
      <c r="L2193" s="313"/>
      <c r="M2193" s="313"/>
      <c r="N2193" s="313"/>
      <c r="O2193" s="313"/>
      <c r="P2193" s="313"/>
      <c r="Q2193" s="313"/>
      <c r="R2193" s="313">
        <v>548</v>
      </c>
      <c r="S2193" s="313"/>
      <c r="T2193" s="313"/>
      <c r="U2193" s="313"/>
      <c r="V2193" s="313"/>
      <c r="W2193" s="313"/>
      <c r="X2193" s="313">
        <v>0</v>
      </c>
      <c r="Y2193" s="313">
        <v>500000000</v>
      </c>
      <c r="Z2193" s="313"/>
      <c r="AA2193" s="313" t="s">
        <v>1029</v>
      </c>
    </row>
    <row r="2194" spans="1:27" ht="15" customHeight="1">
      <c r="A2194" s="313" t="s">
        <v>331</v>
      </c>
      <c r="B2194" s="313" t="s">
        <v>234</v>
      </c>
      <c r="C2194" s="313" t="s">
        <v>7</v>
      </c>
      <c r="D2194" s="313" t="s">
        <v>449</v>
      </c>
      <c r="E2194" s="313" t="s">
        <v>13</v>
      </c>
      <c r="F2194" s="313" t="s">
        <v>11</v>
      </c>
      <c r="G2194" s="313" t="s">
        <v>449</v>
      </c>
      <c r="H2194" s="313" t="s">
        <v>476</v>
      </c>
      <c r="I2194" s="313" t="s">
        <v>232</v>
      </c>
      <c r="J2194" s="313" t="s">
        <v>709</v>
      </c>
      <c r="K2194" s="313" t="s">
        <v>339</v>
      </c>
      <c r="L2194" s="313" t="s">
        <v>400</v>
      </c>
      <c r="M2194" s="313" t="s">
        <v>41</v>
      </c>
      <c r="N2194" s="313"/>
      <c r="O2194" s="313" t="s">
        <v>341</v>
      </c>
      <c r="P2194" s="313" t="s">
        <v>342</v>
      </c>
      <c r="Q2194" s="313" t="s">
        <v>343</v>
      </c>
      <c r="R2194" s="313">
        <v>16</v>
      </c>
      <c r="S2194" s="313"/>
      <c r="T2194" s="313"/>
      <c r="U2194" s="313"/>
      <c r="V2194" s="313"/>
      <c r="W2194" s="313"/>
      <c r="X2194" s="313">
        <v>0</v>
      </c>
      <c r="Y2194" s="313">
        <v>500000000</v>
      </c>
      <c r="Z2194" s="313"/>
      <c r="AA2194" s="313" t="s">
        <v>1029</v>
      </c>
    </row>
    <row r="2195" spans="1:27" ht="15" customHeight="1">
      <c r="A2195" s="313" t="s">
        <v>331</v>
      </c>
      <c r="B2195" s="313" t="s">
        <v>233</v>
      </c>
      <c r="C2195" s="313" t="s">
        <v>7</v>
      </c>
      <c r="D2195" s="313" t="s">
        <v>449</v>
      </c>
      <c r="E2195" s="313" t="s">
        <v>13</v>
      </c>
      <c r="F2195" s="313" t="s">
        <v>11</v>
      </c>
      <c r="G2195" s="313"/>
      <c r="H2195" s="313"/>
      <c r="I2195" s="313"/>
      <c r="J2195" s="313"/>
      <c r="K2195" s="313"/>
      <c r="L2195" s="313"/>
      <c r="M2195" s="313"/>
      <c r="N2195" s="313"/>
      <c r="O2195" s="313"/>
      <c r="P2195" s="313"/>
      <c r="Q2195" s="313"/>
      <c r="R2195" s="313">
        <v>471</v>
      </c>
      <c r="S2195" s="313"/>
      <c r="T2195" s="313"/>
      <c r="U2195" s="313"/>
      <c r="V2195" s="313"/>
      <c r="W2195" s="313"/>
      <c r="X2195" s="313">
        <v>0</v>
      </c>
      <c r="Y2195" s="313">
        <v>500000000</v>
      </c>
      <c r="Z2195" s="313"/>
      <c r="AA2195" s="313" t="s">
        <v>1029</v>
      </c>
    </row>
    <row r="2196" spans="1:27" ht="15" customHeight="1">
      <c r="A2196" s="313" t="s">
        <v>331</v>
      </c>
      <c r="B2196" s="313" t="s">
        <v>239</v>
      </c>
      <c r="C2196" s="313" t="s">
        <v>7</v>
      </c>
      <c r="D2196" s="313" t="s">
        <v>449</v>
      </c>
      <c r="E2196" s="313" t="s">
        <v>13</v>
      </c>
      <c r="F2196" s="313" t="s">
        <v>11</v>
      </c>
      <c r="G2196" s="313"/>
      <c r="H2196" s="313"/>
      <c r="I2196" s="313"/>
      <c r="J2196" s="313"/>
      <c r="K2196" s="313"/>
      <c r="L2196" s="313"/>
      <c r="M2196" s="313"/>
      <c r="N2196" s="313"/>
      <c r="O2196" s="313"/>
      <c r="P2196" s="313"/>
      <c r="Q2196" s="313"/>
      <c r="R2196" s="313">
        <v>26.9</v>
      </c>
      <c r="S2196" s="313"/>
      <c r="T2196" s="313"/>
      <c r="U2196" s="313"/>
      <c r="V2196" s="313"/>
      <c r="W2196" s="313"/>
      <c r="X2196" s="313">
        <v>0</v>
      </c>
      <c r="Y2196" s="313">
        <v>500000000</v>
      </c>
      <c r="Z2196" s="313"/>
      <c r="AA2196" s="313" t="s">
        <v>1029</v>
      </c>
    </row>
    <row r="2197" spans="1:27" ht="15" customHeight="1">
      <c r="A2197" s="313" t="s">
        <v>331</v>
      </c>
      <c r="B2197" s="313" t="s">
        <v>238</v>
      </c>
      <c r="C2197" s="313" t="s">
        <v>7</v>
      </c>
      <c r="D2197" s="313" t="s">
        <v>449</v>
      </c>
      <c r="E2197" s="313" t="s">
        <v>13</v>
      </c>
      <c r="F2197" s="313" t="s">
        <v>11</v>
      </c>
      <c r="G2197" s="313" t="s">
        <v>449</v>
      </c>
      <c r="H2197" s="313" t="s">
        <v>1016</v>
      </c>
      <c r="I2197" s="313" t="s">
        <v>232</v>
      </c>
      <c r="J2197" s="313" t="s">
        <v>709</v>
      </c>
      <c r="K2197" s="313" t="s">
        <v>339</v>
      </c>
      <c r="L2197" s="313" t="s">
        <v>1002</v>
      </c>
      <c r="M2197" s="313" t="s">
        <v>41</v>
      </c>
      <c r="N2197" s="313"/>
      <c r="O2197" s="313" t="s">
        <v>341</v>
      </c>
      <c r="P2197" s="313" t="s">
        <v>342</v>
      </c>
      <c r="Q2197" s="313" t="s">
        <v>343</v>
      </c>
      <c r="R2197" s="313">
        <v>455</v>
      </c>
      <c r="S2197" s="313"/>
      <c r="T2197" s="313"/>
      <c r="U2197" s="313"/>
      <c r="V2197" s="313"/>
      <c r="W2197" s="313"/>
      <c r="X2197" s="313">
        <v>0</v>
      </c>
      <c r="Y2197" s="313">
        <v>500000000</v>
      </c>
      <c r="Z2197" s="313"/>
      <c r="AA2197" s="313" t="s">
        <v>1029</v>
      </c>
    </row>
    <row r="2198" spans="1:27" ht="15" customHeight="1">
      <c r="A2198" s="313" t="s">
        <v>331</v>
      </c>
      <c r="B2198" s="313" t="s">
        <v>242</v>
      </c>
      <c r="C2198" s="313" t="s">
        <v>7</v>
      </c>
      <c r="D2198" s="313" t="s">
        <v>449</v>
      </c>
      <c r="E2198" s="313" t="s">
        <v>13</v>
      </c>
      <c r="F2198" s="313" t="s">
        <v>11</v>
      </c>
      <c r="G2198" s="313"/>
      <c r="H2198" s="313"/>
      <c r="I2198" s="313"/>
      <c r="J2198" s="313"/>
      <c r="K2198" s="313"/>
      <c r="L2198" s="313"/>
      <c r="M2198" s="313"/>
      <c r="N2198" s="313"/>
      <c r="O2198" s="313"/>
      <c r="P2198" s="313"/>
      <c r="Q2198" s="313"/>
      <c r="R2198" s="313">
        <v>428</v>
      </c>
      <c r="S2198" s="313"/>
      <c r="T2198" s="313"/>
      <c r="U2198" s="313"/>
      <c r="V2198" s="313"/>
      <c r="W2198" s="313"/>
      <c r="X2198" s="313">
        <v>0</v>
      </c>
      <c r="Y2198" s="313">
        <v>500000000</v>
      </c>
      <c r="Z2198" s="313"/>
      <c r="AA2198" s="313" t="s">
        <v>1029</v>
      </c>
    </row>
    <row r="2199" spans="1:27" ht="15" customHeight="1">
      <c r="A2199" s="313" t="s">
        <v>331</v>
      </c>
      <c r="B2199" s="313" t="s">
        <v>254</v>
      </c>
      <c r="C2199" s="313" t="s">
        <v>7</v>
      </c>
      <c r="D2199" s="313" t="s">
        <v>449</v>
      </c>
      <c r="E2199" s="313" t="s">
        <v>13</v>
      </c>
      <c r="F2199" s="313" t="s">
        <v>11</v>
      </c>
      <c r="G2199" s="313"/>
      <c r="H2199" s="313"/>
      <c r="I2199" s="313"/>
      <c r="J2199" s="313"/>
      <c r="K2199" s="313"/>
      <c r="L2199" s="313"/>
      <c r="M2199" s="313"/>
      <c r="N2199" s="313"/>
      <c r="O2199" s="313"/>
      <c r="P2199" s="313"/>
      <c r="Q2199" s="313"/>
      <c r="R2199" s="313">
        <v>753</v>
      </c>
      <c r="S2199" s="313"/>
      <c r="T2199" s="313"/>
      <c r="U2199" s="313"/>
      <c r="V2199" s="313"/>
      <c r="W2199" s="313"/>
      <c r="X2199" s="313">
        <v>0</v>
      </c>
      <c r="Y2199" s="313">
        <v>500000000</v>
      </c>
      <c r="Z2199" s="313"/>
      <c r="AA2199" s="313" t="s">
        <v>1029</v>
      </c>
    </row>
    <row r="2200" spans="1:27" ht="15" customHeight="1">
      <c r="A2200" s="313" t="s">
        <v>331</v>
      </c>
      <c r="B2200" s="313" t="s">
        <v>261</v>
      </c>
      <c r="C2200" s="313" t="s">
        <v>7</v>
      </c>
      <c r="D2200" s="313" t="s">
        <v>449</v>
      </c>
      <c r="E2200" s="313" t="s">
        <v>13</v>
      </c>
      <c r="F2200" s="313" t="s">
        <v>11</v>
      </c>
      <c r="G2200" s="313"/>
      <c r="H2200" s="313"/>
      <c r="I2200" s="313"/>
      <c r="J2200" s="313"/>
      <c r="K2200" s="313"/>
      <c r="L2200" s="313"/>
      <c r="M2200" s="313"/>
      <c r="N2200" s="313"/>
      <c r="O2200" s="313"/>
      <c r="P2200" s="313"/>
      <c r="Q2200" s="313"/>
      <c r="R2200" s="313">
        <v>254</v>
      </c>
      <c r="S2200" s="313">
        <v>0</v>
      </c>
      <c r="T2200" s="313">
        <v>559</v>
      </c>
      <c r="U2200" s="313"/>
      <c r="V2200" s="313"/>
      <c r="W2200" s="313"/>
      <c r="X2200" s="313">
        <v>0</v>
      </c>
      <c r="Y2200" s="313">
        <v>500000000</v>
      </c>
      <c r="Z2200" s="313"/>
      <c r="AA2200" s="313" t="s">
        <v>1030</v>
      </c>
    </row>
    <row r="2201" spans="1:27" ht="15" customHeight="1">
      <c r="A2201" s="313" t="s">
        <v>331</v>
      </c>
      <c r="B2201" s="313" t="s">
        <v>260</v>
      </c>
      <c r="C2201" s="313" t="s">
        <v>7</v>
      </c>
      <c r="D2201" s="313" t="s">
        <v>449</v>
      </c>
      <c r="E2201" s="313" t="s">
        <v>13</v>
      </c>
      <c r="F2201" s="313" t="s">
        <v>11</v>
      </c>
      <c r="G2201" s="313"/>
      <c r="H2201" s="313"/>
      <c r="I2201" s="313"/>
      <c r="J2201" s="313"/>
      <c r="K2201" s="313"/>
      <c r="L2201" s="313"/>
      <c r="M2201" s="313"/>
      <c r="N2201" s="313"/>
      <c r="O2201" s="313"/>
      <c r="P2201" s="313"/>
      <c r="Q2201" s="313"/>
      <c r="R2201" s="313">
        <v>254</v>
      </c>
      <c r="S2201" s="313">
        <v>0</v>
      </c>
      <c r="T2201" s="313">
        <v>559</v>
      </c>
      <c r="U2201" s="313"/>
      <c r="V2201" s="313"/>
      <c r="W2201" s="313"/>
      <c r="X2201" s="313">
        <v>0</v>
      </c>
      <c r="Y2201" s="313">
        <v>500000000</v>
      </c>
      <c r="Z2201" s="313"/>
      <c r="AA2201" s="313" t="s">
        <v>1030</v>
      </c>
    </row>
    <row r="2202" spans="1:27" ht="15" customHeight="1">
      <c r="A2202" s="313" t="s">
        <v>331</v>
      </c>
      <c r="B2202" s="313" t="s">
        <v>259</v>
      </c>
      <c r="C2202" s="313" t="s">
        <v>7</v>
      </c>
      <c r="D2202" s="313" t="s">
        <v>449</v>
      </c>
      <c r="E2202" s="313" t="s">
        <v>13</v>
      </c>
      <c r="F2202" s="313" t="s">
        <v>11</v>
      </c>
      <c r="G2202" s="313" t="s">
        <v>449</v>
      </c>
      <c r="H2202" s="313" t="s">
        <v>480</v>
      </c>
      <c r="I2202" s="313" t="s">
        <v>251</v>
      </c>
      <c r="J2202" s="313"/>
      <c r="K2202" s="313" t="s">
        <v>339</v>
      </c>
      <c r="L2202" s="313" t="s">
        <v>410</v>
      </c>
      <c r="M2202" s="313" t="s">
        <v>48</v>
      </c>
      <c r="N2202" s="313"/>
      <c r="O2202" s="313" t="s">
        <v>341</v>
      </c>
      <c r="P2202" s="313" t="s">
        <v>342</v>
      </c>
      <c r="Q2202" s="313" t="s">
        <v>343</v>
      </c>
      <c r="R2202" s="313">
        <v>559</v>
      </c>
      <c r="S2202" s="313"/>
      <c r="T2202" s="313"/>
      <c r="U2202" s="313">
        <v>558.79999999999995</v>
      </c>
      <c r="V2202" s="313">
        <v>27.94</v>
      </c>
      <c r="W2202" s="313">
        <v>0.1</v>
      </c>
      <c r="X2202" s="313">
        <v>0</v>
      </c>
      <c r="Y2202" s="313">
        <v>500000000</v>
      </c>
      <c r="Z2202" s="313">
        <v>0</v>
      </c>
      <c r="AA2202" s="313" t="s">
        <v>1031</v>
      </c>
    </row>
    <row r="2203" spans="1:27" ht="15" customHeight="1">
      <c r="A2203" s="313" t="s">
        <v>331</v>
      </c>
      <c r="B2203" s="313" t="s">
        <v>266</v>
      </c>
      <c r="C2203" s="313" t="s">
        <v>7</v>
      </c>
      <c r="D2203" s="313" t="s">
        <v>449</v>
      </c>
      <c r="E2203" s="313" t="s">
        <v>13</v>
      </c>
      <c r="F2203" s="313" t="s">
        <v>11</v>
      </c>
      <c r="G2203" s="313"/>
      <c r="H2203" s="313"/>
      <c r="I2203" s="313"/>
      <c r="J2203" s="313"/>
      <c r="K2203" s="313"/>
      <c r="L2203" s="313"/>
      <c r="M2203" s="313"/>
      <c r="N2203" s="313"/>
      <c r="O2203" s="313"/>
      <c r="P2203" s="313"/>
      <c r="Q2203" s="313"/>
      <c r="R2203" s="313">
        <v>305</v>
      </c>
      <c r="S2203" s="313">
        <v>0</v>
      </c>
      <c r="T2203" s="313">
        <v>559</v>
      </c>
      <c r="U2203" s="313"/>
      <c r="V2203" s="313"/>
      <c r="W2203" s="313"/>
      <c r="X2203" s="313">
        <v>0</v>
      </c>
      <c r="Y2203" s="313">
        <v>500000000</v>
      </c>
      <c r="Z2203" s="313"/>
      <c r="AA2203" s="313" t="s">
        <v>1030</v>
      </c>
    </row>
    <row r="2204" spans="1:27" ht="15" customHeight="1">
      <c r="A2204" s="313" t="s">
        <v>331</v>
      </c>
      <c r="B2204" s="313" t="s">
        <v>265</v>
      </c>
      <c r="C2204" s="313" t="s">
        <v>7</v>
      </c>
      <c r="D2204" s="313" t="s">
        <v>449</v>
      </c>
      <c r="E2204" s="313" t="s">
        <v>13</v>
      </c>
      <c r="F2204" s="313" t="s">
        <v>11</v>
      </c>
      <c r="G2204" s="313"/>
      <c r="H2204" s="313"/>
      <c r="I2204" s="313"/>
      <c r="J2204" s="313"/>
      <c r="K2204" s="313"/>
      <c r="L2204" s="313"/>
      <c r="M2204" s="313"/>
      <c r="N2204" s="313"/>
      <c r="O2204" s="313"/>
      <c r="P2204" s="313"/>
      <c r="Q2204" s="313"/>
      <c r="R2204" s="313">
        <v>305</v>
      </c>
      <c r="S2204" s="313">
        <v>0</v>
      </c>
      <c r="T2204" s="313">
        <v>559</v>
      </c>
      <c r="U2204" s="313"/>
      <c r="V2204" s="313"/>
      <c r="W2204" s="313"/>
      <c r="X2204" s="313">
        <v>0</v>
      </c>
      <c r="Y2204" s="313">
        <v>500000000</v>
      </c>
      <c r="Z2204" s="313"/>
      <c r="AA2204" s="313" t="s">
        <v>1030</v>
      </c>
    </row>
    <row r="2205" spans="1:27" ht="15" customHeight="1">
      <c r="A2205" s="313" t="s">
        <v>331</v>
      </c>
      <c r="B2205" s="313" t="s">
        <v>258</v>
      </c>
      <c r="C2205" s="313" t="s">
        <v>7</v>
      </c>
      <c r="D2205" s="313" t="s">
        <v>449</v>
      </c>
      <c r="E2205" s="313" t="s">
        <v>13</v>
      </c>
      <c r="F2205" s="313" t="s">
        <v>11</v>
      </c>
      <c r="G2205" s="313"/>
      <c r="H2205" s="313"/>
      <c r="I2205" s="313"/>
      <c r="J2205" s="313"/>
      <c r="K2205" s="313"/>
      <c r="L2205" s="313"/>
      <c r="M2205" s="313"/>
      <c r="N2205" s="313"/>
      <c r="O2205" s="313"/>
      <c r="P2205" s="313"/>
      <c r="Q2205" s="313"/>
      <c r="R2205" s="313">
        <v>719</v>
      </c>
      <c r="S2205" s="313"/>
      <c r="T2205" s="313"/>
      <c r="U2205" s="313"/>
      <c r="V2205" s="313"/>
      <c r="W2205" s="313"/>
      <c r="X2205" s="313">
        <v>0</v>
      </c>
      <c r="Y2205" s="313">
        <v>500000000</v>
      </c>
      <c r="Z2205" s="313"/>
      <c r="AA2205" s="313" t="s">
        <v>1029</v>
      </c>
    </row>
    <row r="2206" spans="1:27" ht="15" customHeight="1">
      <c r="A2206" s="313" t="s">
        <v>331</v>
      </c>
      <c r="B2206" s="313" t="s">
        <v>271</v>
      </c>
      <c r="C2206" s="313" t="s">
        <v>7</v>
      </c>
      <c r="D2206" s="313" t="s">
        <v>449</v>
      </c>
      <c r="E2206" s="313" t="s">
        <v>13</v>
      </c>
      <c r="F2206" s="313" t="s">
        <v>11</v>
      </c>
      <c r="G2206" s="313"/>
      <c r="H2206" s="313"/>
      <c r="I2206" s="313"/>
      <c r="J2206" s="313"/>
      <c r="K2206" s="313"/>
      <c r="L2206" s="313"/>
      <c r="M2206" s="313"/>
      <c r="N2206" s="313"/>
      <c r="O2206" s="313"/>
      <c r="P2206" s="313"/>
      <c r="Q2206" s="313"/>
      <c r="R2206" s="313">
        <v>15.9</v>
      </c>
      <c r="S2206" s="313">
        <v>0</v>
      </c>
      <c r="T2206" s="313">
        <v>47.6</v>
      </c>
      <c r="U2206" s="313"/>
      <c r="V2206" s="313"/>
      <c r="W2206" s="313"/>
      <c r="X2206" s="313">
        <v>0</v>
      </c>
      <c r="Y2206" s="313">
        <v>500000000</v>
      </c>
      <c r="Z2206" s="313"/>
      <c r="AA2206" s="313" t="s">
        <v>1030</v>
      </c>
    </row>
    <row r="2207" spans="1:27" ht="15" customHeight="1">
      <c r="A2207" s="313" t="s">
        <v>331</v>
      </c>
      <c r="B2207" s="313" t="s">
        <v>270</v>
      </c>
      <c r="C2207" s="313" t="s">
        <v>7</v>
      </c>
      <c r="D2207" s="313" t="s">
        <v>449</v>
      </c>
      <c r="E2207" s="313" t="s">
        <v>13</v>
      </c>
      <c r="F2207" s="313" t="s">
        <v>11</v>
      </c>
      <c r="G2207" s="313"/>
      <c r="H2207" s="313"/>
      <c r="I2207" s="313"/>
      <c r="J2207" s="313"/>
      <c r="K2207" s="313"/>
      <c r="L2207" s="313"/>
      <c r="M2207" s="313"/>
      <c r="N2207" s="313"/>
      <c r="O2207" s="313"/>
      <c r="P2207" s="313"/>
      <c r="Q2207" s="313"/>
      <c r="R2207" s="313">
        <v>47.6</v>
      </c>
      <c r="S2207" s="313"/>
      <c r="T2207" s="313"/>
      <c r="U2207" s="313"/>
      <c r="V2207" s="313"/>
      <c r="W2207" s="313"/>
      <c r="X2207" s="313">
        <v>0</v>
      </c>
      <c r="Y2207" s="313">
        <v>500000000</v>
      </c>
      <c r="Z2207" s="313"/>
      <c r="AA2207" s="313" t="s">
        <v>1029</v>
      </c>
    </row>
    <row r="2208" spans="1:27" ht="15" customHeight="1">
      <c r="A2208" s="313" t="s">
        <v>331</v>
      </c>
      <c r="B2208" s="313" t="s">
        <v>273</v>
      </c>
      <c r="C2208" s="313" t="s">
        <v>7</v>
      </c>
      <c r="D2208" s="313" t="s">
        <v>449</v>
      </c>
      <c r="E2208" s="313" t="s">
        <v>13</v>
      </c>
      <c r="F2208" s="313" t="s">
        <v>11</v>
      </c>
      <c r="G2208" s="313"/>
      <c r="H2208" s="313"/>
      <c r="I2208" s="313"/>
      <c r="J2208" s="313"/>
      <c r="K2208" s="313"/>
      <c r="L2208" s="313"/>
      <c r="M2208" s="313"/>
      <c r="N2208" s="313"/>
      <c r="O2208" s="313"/>
      <c r="P2208" s="313"/>
      <c r="Q2208" s="313"/>
      <c r="R2208" s="313">
        <v>15.9</v>
      </c>
      <c r="S2208" s="313">
        <v>0</v>
      </c>
      <c r="T2208" s="313">
        <v>47.6</v>
      </c>
      <c r="U2208" s="313"/>
      <c r="V2208" s="313"/>
      <c r="W2208" s="313"/>
      <c r="X2208" s="313">
        <v>0</v>
      </c>
      <c r="Y2208" s="313">
        <v>500000000</v>
      </c>
      <c r="Z2208" s="313"/>
      <c r="AA2208" s="313" t="s">
        <v>1030</v>
      </c>
    </row>
    <row r="2209" spans="1:27" ht="15" customHeight="1">
      <c r="A2209" s="313" t="s">
        <v>331</v>
      </c>
      <c r="B2209" s="313" t="s">
        <v>275</v>
      </c>
      <c r="C2209" s="313" t="s">
        <v>7</v>
      </c>
      <c r="D2209" s="313" t="s">
        <v>449</v>
      </c>
      <c r="E2209" s="313" t="s">
        <v>13</v>
      </c>
      <c r="F2209" s="313" t="s">
        <v>11</v>
      </c>
      <c r="G2209" s="313"/>
      <c r="H2209" s="313"/>
      <c r="I2209" s="313"/>
      <c r="J2209" s="313"/>
      <c r="K2209" s="313"/>
      <c r="L2209" s="313"/>
      <c r="M2209" s="313"/>
      <c r="N2209" s="313"/>
      <c r="O2209" s="313"/>
      <c r="P2209" s="313"/>
      <c r="Q2209" s="313"/>
      <c r="R2209" s="313">
        <v>15.9</v>
      </c>
      <c r="S2209" s="313">
        <v>0</v>
      </c>
      <c r="T2209" s="313">
        <v>47.6</v>
      </c>
      <c r="U2209" s="313"/>
      <c r="V2209" s="313"/>
      <c r="W2209" s="313"/>
      <c r="X2209" s="313">
        <v>0</v>
      </c>
      <c r="Y2209" s="313">
        <v>500000000</v>
      </c>
      <c r="Z2209" s="313"/>
      <c r="AA2209" s="313" t="s">
        <v>1030</v>
      </c>
    </row>
    <row r="2210" spans="1:27" ht="15" customHeight="1">
      <c r="A2210" s="313" t="s">
        <v>331</v>
      </c>
      <c r="B2210" s="313" t="s">
        <v>269</v>
      </c>
      <c r="C2210" s="313" t="s">
        <v>7</v>
      </c>
      <c r="D2210" s="313" t="s">
        <v>449</v>
      </c>
      <c r="E2210" s="313" t="s">
        <v>13</v>
      </c>
      <c r="F2210" s="313" t="s">
        <v>11</v>
      </c>
      <c r="G2210" s="313" t="s">
        <v>449</v>
      </c>
      <c r="H2210" s="313" t="s">
        <v>481</v>
      </c>
      <c r="I2210" s="313" t="s">
        <v>251</v>
      </c>
      <c r="J2210" s="313"/>
      <c r="K2210" s="313" t="s">
        <v>339</v>
      </c>
      <c r="L2210" s="313" t="s">
        <v>412</v>
      </c>
      <c r="M2210" s="313" t="s">
        <v>48</v>
      </c>
      <c r="N2210" s="313"/>
      <c r="O2210" s="313" t="s">
        <v>341</v>
      </c>
      <c r="P2210" s="313" t="s">
        <v>342</v>
      </c>
      <c r="Q2210" s="313" t="s">
        <v>343</v>
      </c>
      <c r="R2210" s="313">
        <v>47.6</v>
      </c>
      <c r="S2210" s="313"/>
      <c r="T2210" s="313"/>
      <c r="U2210" s="313">
        <v>47.6</v>
      </c>
      <c r="V2210" s="313">
        <v>2.38</v>
      </c>
      <c r="W2210" s="313">
        <v>0.1</v>
      </c>
      <c r="X2210" s="313">
        <v>0</v>
      </c>
      <c r="Y2210" s="313">
        <v>500000000</v>
      </c>
      <c r="Z2210" s="313">
        <v>0</v>
      </c>
      <c r="AA2210" s="313" t="s">
        <v>1031</v>
      </c>
    </row>
    <row r="2211" spans="1:27" ht="15" customHeight="1">
      <c r="A2211" s="313" t="s">
        <v>331</v>
      </c>
      <c r="B2211" s="313" t="s">
        <v>278</v>
      </c>
      <c r="C2211" s="313" t="s">
        <v>7</v>
      </c>
      <c r="D2211" s="313" t="s">
        <v>449</v>
      </c>
      <c r="E2211" s="313" t="s">
        <v>13</v>
      </c>
      <c r="F2211" s="313" t="s">
        <v>11</v>
      </c>
      <c r="G2211" s="313" t="s">
        <v>449</v>
      </c>
      <c r="H2211" s="313" t="s">
        <v>482</v>
      </c>
      <c r="I2211" s="313" t="s">
        <v>251</v>
      </c>
      <c r="J2211" s="313"/>
      <c r="K2211" s="313" t="s">
        <v>339</v>
      </c>
      <c r="L2211" s="313" t="s">
        <v>414</v>
      </c>
      <c r="M2211" s="313" t="s">
        <v>48</v>
      </c>
      <c r="N2211" s="313"/>
      <c r="O2211" s="313" t="s">
        <v>341</v>
      </c>
      <c r="P2211" s="313" t="s">
        <v>342</v>
      </c>
      <c r="Q2211" s="313" t="s">
        <v>343</v>
      </c>
      <c r="R2211" s="313">
        <v>65.099999999999994</v>
      </c>
      <c r="S2211" s="313"/>
      <c r="T2211" s="313"/>
      <c r="U2211" s="313">
        <v>65.099999999999994</v>
      </c>
      <c r="V2211" s="313">
        <v>3.26</v>
      </c>
      <c r="W2211" s="313">
        <v>0.1</v>
      </c>
      <c r="X2211" s="313">
        <v>0</v>
      </c>
      <c r="Y2211" s="313">
        <v>500000000</v>
      </c>
      <c r="Z2211" s="313">
        <v>0</v>
      </c>
      <c r="AA2211" s="313" t="s">
        <v>1031</v>
      </c>
    </row>
    <row r="2212" spans="1:27" ht="15" customHeight="1">
      <c r="A2212" s="313" t="s">
        <v>331</v>
      </c>
      <c r="B2212" s="313" t="s">
        <v>277</v>
      </c>
      <c r="C2212" s="313" t="s">
        <v>7</v>
      </c>
      <c r="D2212" s="313" t="s">
        <v>449</v>
      </c>
      <c r="E2212" s="313" t="s">
        <v>13</v>
      </c>
      <c r="F2212" s="313" t="s">
        <v>11</v>
      </c>
      <c r="G2212" s="313"/>
      <c r="H2212" s="313"/>
      <c r="I2212" s="313"/>
      <c r="J2212" s="313"/>
      <c r="K2212" s="313"/>
      <c r="L2212" s="313"/>
      <c r="M2212" s="313"/>
      <c r="N2212" s="313"/>
      <c r="O2212" s="313"/>
      <c r="P2212" s="313"/>
      <c r="Q2212" s="313"/>
      <c r="R2212" s="313">
        <v>113</v>
      </c>
      <c r="S2212" s="313"/>
      <c r="T2212" s="313"/>
      <c r="U2212" s="313"/>
      <c r="V2212" s="313"/>
      <c r="W2212" s="313"/>
      <c r="X2212" s="313">
        <v>0</v>
      </c>
      <c r="Y2212" s="313">
        <v>500000000</v>
      </c>
      <c r="Z2212" s="313"/>
      <c r="AA2212" s="313" t="s">
        <v>1029</v>
      </c>
    </row>
    <row r="2213" spans="1:27" ht="15" customHeight="1">
      <c r="A2213" s="313" t="s">
        <v>331</v>
      </c>
      <c r="B2213" s="313" t="s">
        <v>280</v>
      </c>
      <c r="C2213" s="313" t="s">
        <v>7</v>
      </c>
      <c r="D2213" s="313" t="s">
        <v>449</v>
      </c>
      <c r="E2213" s="313" t="s">
        <v>13</v>
      </c>
      <c r="F2213" s="313" t="s">
        <v>11</v>
      </c>
      <c r="G2213" s="313"/>
      <c r="H2213" s="313"/>
      <c r="I2213" s="313"/>
      <c r="J2213" s="313"/>
      <c r="K2213" s="313"/>
      <c r="L2213" s="313"/>
      <c r="M2213" s="313"/>
      <c r="N2213" s="313"/>
      <c r="O2213" s="313"/>
      <c r="P2213" s="313"/>
      <c r="Q2213" s="313"/>
      <c r="R2213" s="313">
        <v>47.8</v>
      </c>
      <c r="S2213" s="313"/>
      <c r="T2213" s="313"/>
      <c r="U2213" s="313"/>
      <c r="V2213" s="313"/>
      <c r="W2213" s="313"/>
      <c r="X2213" s="313">
        <v>0</v>
      </c>
      <c r="Y2213" s="313">
        <v>500000000</v>
      </c>
      <c r="Z2213" s="313"/>
      <c r="AA2213" s="313" t="s">
        <v>1029</v>
      </c>
    </row>
    <row r="2214" spans="1:27" ht="15" customHeight="1">
      <c r="A2214" s="313" t="s">
        <v>331</v>
      </c>
      <c r="B2214" s="313" t="s">
        <v>282</v>
      </c>
      <c r="C2214" s="313" t="s">
        <v>7</v>
      </c>
      <c r="D2214" s="313" t="s">
        <v>449</v>
      </c>
      <c r="E2214" s="313" t="s">
        <v>13</v>
      </c>
      <c r="F2214" s="313" t="s">
        <v>11</v>
      </c>
      <c r="G2214" s="313" t="s">
        <v>449</v>
      </c>
      <c r="H2214" s="313" t="s">
        <v>483</v>
      </c>
      <c r="I2214" s="313" t="s">
        <v>251</v>
      </c>
      <c r="J2214" s="313"/>
      <c r="K2214" s="313" t="s">
        <v>339</v>
      </c>
      <c r="L2214" s="313" t="s">
        <v>416</v>
      </c>
      <c r="M2214" s="313" t="s">
        <v>48</v>
      </c>
      <c r="N2214" s="313"/>
      <c r="O2214" s="313" t="s">
        <v>341</v>
      </c>
      <c r="P2214" s="313" t="s">
        <v>342</v>
      </c>
      <c r="Q2214" s="313" t="s">
        <v>343</v>
      </c>
      <c r="R2214" s="313">
        <v>47.8</v>
      </c>
      <c r="S2214" s="313"/>
      <c r="T2214" s="313"/>
      <c r="U2214" s="313">
        <v>47.8</v>
      </c>
      <c r="V2214" s="313">
        <v>2.39</v>
      </c>
      <c r="W2214" s="313">
        <v>0.1</v>
      </c>
      <c r="X2214" s="313">
        <v>0</v>
      </c>
      <c r="Y2214" s="313">
        <v>500000000</v>
      </c>
      <c r="Z2214" s="313">
        <v>0</v>
      </c>
      <c r="AA2214" s="313" t="s">
        <v>1031</v>
      </c>
    </row>
    <row r="2215" spans="1:27" ht="15" customHeight="1">
      <c r="A2215" s="313" t="s">
        <v>331</v>
      </c>
      <c r="B2215" s="313" t="s">
        <v>283</v>
      </c>
      <c r="C2215" s="313" t="s">
        <v>7</v>
      </c>
      <c r="D2215" s="313" t="s">
        <v>449</v>
      </c>
      <c r="E2215" s="313" t="s">
        <v>13</v>
      </c>
      <c r="F2215" s="313" t="s">
        <v>11</v>
      </c>
      <c r="G2215" s="313"/>
      <c r="H2215" s="313"/>
      <c r="I2215" s="313"/>
      <c r="J2215" s="313"/>
      <c r="K2215" s="313"/>
      <c r="L2215" s="313"/>
      <c r="M2215" s="313"/>
      <c r="N2215" s="313"/>
      <c r="O2215" s="313"/>
      <c r="P2215" s="313"/>
      <c r="Q2215" s="313"/>
      <c r="R2215" s="313">
        <v>47.8</v>
      </c>
      <c r="S2215" s="313"/>
      <c r="T2215" s="313"/>
      <c r="U2215" s="313"/>
      <c r="V2215" s="313"/>
      <c r="W2215" s="313"/>
      <c r="X2215" s="313">
        <v>0</v>
      </c>
      <c r="Y2215" s="313">
        <v>500000000</v>
      </c>
      <c r="Z2215" s="313"/>
      <c r="AA2215" s="313" t="s">
        <v>1029</v>
      </c>
    </row>
    <row r="2216" spans="1:27" ht="15" customHeight="1">
      <c r="A2216" s="313" t="s">
        <v>331</v>
      </c>
      <c r="B2216" s="313" t="s">
        <v>246</v>
      </c>
      <c r="C2216" s="313" t="s">
        <v>7</v>
      </c>
      <c r="D2216" s="313" t="s">
        <v>449</v>
      </c>
      <c r="E2216" s="313" t="s">
        <v>13</v>
      </c>
      <c r="F2216" s="313" t="s">
        <v>11</v>
      </c>
      <c r="G2216" s="313"/>
      <c r="H2216" s="313"/>
      <c r="I2216" s="313"/>
      <c r="J2216" s="313"/>
      <c r="K2216" s="313"/>
      <c r="L2216" s="313"/>
      <c r="M2216" s="313"/>
      <c r="N2216" s="313"/>
      <c r="O2216" s="313"/>
      <c r="P2216" s="313"/>
      <c r="Q2216" s="313"/>
      <c r="R2216" s="313">
        <v>26.9</v>
      </c>
      <c r="S2216" s="313"/>
      <c r="T2216" s="313"/>
      <c r="U2216" s="313"/>
      <c r="V2216" s="313"/>
      <c r="W2216" s="313"/>
      <c r="X2216" s="313">
        <v>0</v>
      </c>
      <c r="Y2216" s="313">
        <v>500000000</v>
      </c>
      <c r="Z2216" s="313"/>
      <c r="AA2216" s="313" t="s">
        <v>1029</v>
      </c>
    </row>
    <row r="2217" spans="1:27" ht="15" customHeight="1">
      <c r="A2217" s="313" t="s">
        <v>331</v>
      </c>
      <c r="B2217" s="313" t="s">
        <v>248</v>
      </c>
      <c r="C2217" s="313" t="s">
        <v>7</v>
      </c>
      <c r="D2217" s="313" t="s">
        <v>449</v>
      </c>
      <c r="E2217" s="313" t="s">
        <v>13</v>
      </c>
      <c r="F2217" s="313" t="s">
        <v>11</v>
      </c>
      <c r="G2217" s="313"/>
      <c r="H2217" s="313"/>
      <c r="I2217" s="313"/>
      <c r="J2217" s="313"/>
      <c r="K2217" s="313"/>
      <c r="L2217" s="313"/>
      <c r="M2217" s="313"/>
      <c r="N2217" s="313"/>
      <c r="O2217" s="313"/>
      <c r="P2217" s="313"/>
      <c r="Q2217" s="313"/>
      <c r="R2217" s="313">
        <v>428</v>
      </c>
      <c r="S2217" s="313"/>
      <c r="T2217" s="313"/>
      <c r="U2217" s="313"/>
      <c r="V2217" s="313"/>
      <c r="W2217" s="313"/>
      <c r="X2217" s="313">
        <v>0</v>
      </c>
      <c r="Y2217" s="313">
        <v>500000000</v>
      </c>
      <c r="Z2217" s="313"/>
      <c r="AA2217" s="313" t="s">
        <v>1029</v>
      </c>
    </row>
    <row r="2218" spans="1:27" ht="15" customHeight="1">
      <c r="A2218" s="313" t="s">
        <v>331</v>
      </c>
      <c r="B2218" s="313" t="s">
        <v>253</v>
      </c>
      <c r="C2218" s="313" t="s">
        <v>7</v>
      </c>
      <c r="D2218" s="313" t="s">
        <v>449</v>
      </c>
      <c r="E2218" s="313" t="s">
        <v>13</v>
      </c>
      <c r="F2218" s="313" t="s">
        <v>11</v>
      </c>
      <c r="G2218" s="313"/>
      <c r="H2218" s="313"/>
      <c r="I2218" s="313"/>
      <c r="J2218" s="313"/>
      <c r="K2218" s="313"/>
      <c r="L2218" s="313"/>
      <c r="M2218" s="313"/>
      <c r="N2218" s="313"/>
      <c r="O2218" s="313"/>
      <c r="P2218" s="313"/>
      <c r="Q2218" s="313"/>
      <c r="R2218" s="313">
        <v>455</v>
      </c>
      <c r="S2218" s="313"/>
      <c r="T2218" s="313"/>
      <c r="U2218" s="313"/>
      <c r="V2218" s="313"/>
      <c r="W2218" s="313"/>
      <c r="X2218" s="313">
        <v>0</v>
      </c>
      <c r="Y2218" s="313">
        <v>500000000</v>
      </c>
      <c r="Z2218" s="313"/>
      <c r="AA2218" s="313" t="s">
        <v>1029</v>
      </c>
    </row>
  </sheetData>
  <autoFilter ref="A1:AA2218" xr:uid="{00000000-0001-0000-2B00-000000000000}"/>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H60"/>
  <sheetViews>
    <sheetView workbookViewId="0"/>
  </sheetViews>
  <sheetFormatPr baseColWidth="10" defaultColWidth="8.88671875" defaultRowHeight="14.4"/>
  <cols>
    <col min="1" max="1" width="28" customWidth="1"/>
    <col min="2" max="2" width="334" customWidth="1"/>
    <col min="3" max="3" width="47" customWidth="1"/>
    <col min="4" max="5" width="19" customWidth="1"/>
    <col min="6" max="6" width="24" customWidth="1"/>
    <col min="7" max="7" width="358" customWidth="1"/>
    <col min="8" max="8" width="53" customWidth="1"/>
  </cols>
  <sheetData>
    <row r="1" spans="1:8" ht="15" customHeight="1">
      <c r="A1" s="314" t="s">
        <v>218</v>
      </c>
      <c r="B1" s="314" t="s">
        <v>219</v>
      </c>
      <c r="C1" s="314" t="s">
        <v>220</v>
      </c>
      <c r="D1" s="314" t="s">
        <v>213</v>
      </c>
      <c r="E1" s="314" t="s">
        <v>216</v>
      </c>
      <c r="F1" s="314" t="s">
        <v>174</v>
      </c>
      <c r="G1" s="314" t="s">
        <v>221</v>
      </c>
      <c r="H1" s="314" t="s">
        <v>222</v>
      </c>
    </row>
    <row r="2" spans="1:8" ht="15" customHeight="1">
      <c r="A2" s="315">
        <v>1</v>
      </c>
      <c r="B2" s="315" t="s">
        <v>223</v>
      </c>
      <c r="C2" s="313">
        <v>1</v>
      </c>
      <c r="D2" s="313" t="s">
        <v>224</v>
      </c>
      <c r="E2" s="313"/>
      <c r="F2" s="313" t="s">
        <v>225</v>
      </c>
      <c r="G2" s="313"/>
      <c r="H2" s="313"/>
    </row>
    <row r="3" spans="1:8" ht="15" customHeight="1">
      <c r="A3" s="316">
        <v>2</v>
      </c>
      <c r="B3" s="316" t="s">
        <v>226</v>
      </c>
      <c r="C3" s="313">
        <v>1</v>
      </c>
      <c r="D3" s="313" t="s">
        <v>227</v>
      </c>
      <c r="E3" s="313"/>
      <c r="F3" s="313" t="s">
        <v>225</v>
      </c>
      <c r="G3" s="313" t="s">
        <v>228</v>
      </c>
      <c r="H3" s="313" t="s">
        <v>229</v>
      </c>
    </row>
    <row r="4" spans="1:8" ht="15" customHeight="1">
      <c r="A4" s="317">
        <v>3</v>
      </c>
      <c r="B4" s="317" t="s">
        <v>230</v>
      </c>
      <c r="C4" s="313">
        <v>1</v>
      </c>
      <c r="D4" s="313" t="s">
        <v>231</v>
      </c>
      <c r="E4" s="313"/>
      <c r="F4" s="313" t="s">
        <v>225</v>
      </c>
      <c r="G4" s="313"/>
      <c r="H4" s="313" t="s">
        <v>232</v>
      </c>
    </row>
    <row r="5" spans="1:8" ht="15" customHeight="1">
      <c r="A5" s="316">
        <v>2</v>
      </c>
      <c r="B5" s="316" t="s">
        <v>233</v>
      </c>
      <c r="C5" s="313">
        <v>1</v>
      </c>
      <c r="D5" s="313" t="s">
        <v>227</v>
      </c>
      <c r="E5" s="313"/>
      <c r="F5" s="313" t="s">
        <v>225</v>
      </c>
      <c r="G5" s="313"/>
      <c r="H5" s="313"/>
    </row>
    <row r="6" spans="1:8" ht="15" customHeight="1">
      <c r="A6" s="317">
        <v>3</v>
      </c>
      <c r="B6" s="317" t="s">
        <v>234</v>
      </c>
      <c r="C6" s="313">
        <v>1</v>
      </c>
      <c r="D6" s="313" t="s">
        <v>231</v>
      </c>
      <c r="E6" s="313"/>
      <c r="F6" s="313" t="s">
        <v>225</v>
      </c>
      <c r="G6" s="313" t="s">
        <v>235</v>
      </c>
      <c r="H6" s="313" t="s">
        <v>229</v>
      </c>
    </row>
    <row r="7" spans="1:8" ht="15" customHeight="1">
      <c r="A7" s="318">
        <v>4</v>
      </c>
      <c r="B7" s="318" t="s">
        <v>236</v>
      </c>
      <c r="C7" s="313">
        <v>1</v>
      </c>
      <c r="D7" s="313" t="s">
        <v>237</v>
      </c>
      <c r="E7" s="313"/>
      <c r="F7" s="313" t="s">
        <v>225</v>
      </c>
      <c r="G7" s="313"/>
      <c r="H7" s="313" t="s">
        <v>232</v>
      </c>
    </row>
    <row r="8" spans="1:8" ht="15" customHeight="1">
      <c r="A8" s="317">
        <v>3</v>
      </c>
      <c r="B8" s="317" t="s">
        <v>238</v>
      </c>
      <c r="C8" s="313">
        <v>1</v>
      </c>
      <c r="D8" s="313" t="s">
        <v>231</v>
      </c>
      <c r="E8" s="313" t="s">
        <v>224</v>
      </c>
      <c r="F8" s="313" t="s">
        <v>225</v>
      </c>
      <c r="G8" s="313"/>
      <c r="H8" s="313"/>
    </row>
    <row r="9" spans="1:8" ht="15" customHeight="1">
      <c r="A9" s="318">
        <v>4</v>
      </c>
      <c r="B9" s="318" t="s">
        <v>239</v>
      </c>
      <c r="C9" s="313">
        <v>1</v>
      </c>
      <c r="D9" s="313" t="s">
        <v>237</v>
      </c>
      <c r="E9" s="313" t="s">
        <v>224</v>
      </c>
      <c r="F9" s="313" t="s">
        <v>225</v>
      </c>
      <c r="G9" s="313"/>
      <c r="H9" s="313" t="s">
        <v>229</v>
      </c>
    </row>
    <row r="10" spans="1:8" ht="15" customHeight="1">
      <c r="A10" s="319">
        <v>5</v>
      </c>
      <c r="B10" s="319" t="s">
        <v>240</v>
      </c>
      <c r="C10" s="313">
        <v>1</v>
      </c>
      <c r="D10" s="313" t="s">
        <v>241</v>
      </c>
      <c r="E10" s="313"/>
      <c r="F10" s="313" t="s">
        <v>225</v>
      </c>
      <c r="G10" s="313"/>
      <c r="H10" s="313" t="s">
        <v>232</v>
      </c>
    </row>
    <row r="11" spans="1:8" ht="15" customHeight="1">
      <c r="A11" s="318">
        <v>4</v>
      </c>
      <c r="B11" s="318" t="s">
        <v>242</v>
      </c>
      <c r="C11" s="313">
        <v>1</v>
      </c>
      <c r="D11" s="313" t="s">
        <v>237</v>
      </c>
      <c r="E11" s="313" t="s">
        <v>224</v>
      </c>
      <c r="F11" s="313" t="s">
        <v>225</v>
      </c>
      <c r="G11" s="313"/>
      <c r="H11" s="313" t="s">
        <v>229</v>
      </c>
    </row>
    <row r="12" spans="1:8" ht="15" customHeight="1">
      <c r="A12" s="319">
        <v>5</v>
      </c>
      <c r="B12" s="319" t="s">
        <v>243</v>
      </c>
      <c r="C12" s="313">
        <v>1</v>
      </c>
      <c r="D12" s="313" t="s">
        <v>241</v>
      </c>
      <c r="E12" s="313"/>
      <c r="F12" s="313" t="s">
        <v>225</v>
      </c>
      <c r="G12" s="313"/>
      <c r="H12" s="313" t="s">
        <v>232</v>
      </c>
    </row>
    <row r="13" spans="1:8" ht="15" customHeight="1">
      <c r="A13" s="318">
        <v>4</v>
      </c>
      <c r="B13" s="318" t="s">
        <v>244</v>
      </c>
      <c r="C13" s="313">
        <v>1</v>
      </c>
      <c r="D13" s="313" t="s">
        <v>237</v>
      </c>
      <c r="E13" s="313"/>
      <c r="F13" s="313" t="s">
        <v>225</v>
      </c>
      <c r="G13" s="313" t="s">
        <v>245</v>
      </c>
      <c r="H13" s="313" t="s">
        <v>229</v>
      </c>
    </row>
    <row r="14" spans="1:8" ht="15" customHeight="1">
      <c r="A14" s="315">
        <v>1</v>
      </c>
      <c r="B14" s="315" t="s">
        <v>239</v>
      </c>
      <c r="C14" s="313">
        <v>1</v>
      </c>
      <c r="D14" s="313" t="s">
        <v>237</v>
      </c>
      <c r="E14" s="313" t="s">
        <v>224</v>
      </c>
      <c r="F14" s="313" t="s">
        <v>225</v>
      </c>
      <c r="G14" s="313"/>
      <c r="H14" s="313" t="s">
        <v>229</v>
      </c>
    </row>
    <row r="15" spans="1:8" ht="15" customHeight="1">
      <c r="A15" s="316">
        <v>2</v>
      </c>
      <c r="B15" s="316" t="s">
        <v>246</v>
      </c>
      <c r="C15" s="313">
        <v>1</v>
      </c>
      <c r="D15" s="313"/>
      <c r="E15" s="313" t="s">
        <v>227</v>
      </c>
      <c r="F15" s="313" t="s">
        <v>225</v>
      </c>
      <c r="G15" s="313"/>
      <c r="H15" s="313"/>
    </row>
    <row r="16" spans="1:8" ht="15" customHeight="1">
      <c r="A16" s="316">
        <v>2</v>
      </c>
      <c r="B16" s="316" t="s">
        <v>247</v>
      </c>
      <c r="C16" s="313">
        <v>1</v>
      </c>
      <c r="D16" s="313"/>
      <c r="E16" s="313" t="s">
        <v>227</v>
      </c>
      <c r="F16" s="313" t="s">
        <v>225</v>
      </c>
      <c r="G16" s="313"/>
      <c r="H16" s="313" t="s">
        <v>229</v>
      </c>
    </row>
    <row r="17" spans="1:8" ht="15" customHeight="1">
      <c r="A17" s="315">
        <v>1</v>
      </c>
      <c r="B17" s="315" t="s">
        <v>242</v>
      </c>
      <c r="C17" s="313">
        <v>1</v>
      </c>
      <c r="D17" s="313" t="s">
        <v>237</v>
      </c>
      <c r="E17" s="313" t="s">
        <v>224</v>
      </c>
      <c r="F17" s="313" t="s">
        <v>225</v>
      </c>
      <c r="G17" s="313"/>
      <c r="H17" s="313" t="s">
        <v>229</v>
      </c>
    </row>
    <row r="18" spans="1:8" ht="15" customHeight="1">
      <c r="A18" s="316">
        <v>2</v>
      </c>
      <c r="B18" s="316" t="s">
        <v>248</v>
      </c>
      <c r="C18" s="313">
        <v>1</v>
      </c>
      <c r="D18" s="313"/>
      <c r="E18" s="313" t="s">
        <v>227</v>
      </c>
      <c r="F18" s="313" t="s">
        <v>225</v>
      </c>
      <c r="G18" s="313"/>
      <c r="H18" s="313"/>
    </row>
    <row r="19" spans="1:8" ht="15" customHeight="1">
      <c r="A19" s="316">
        <v>2</v>
      </c>
      <c r="B19" s="316" t="s">
        <v>249</v>
      </c>
      <c r="C19" s="313">
        <v>1</v>
      </c>
      <c r="D19" s="313"/>
      <c r="E19" s="313" t="s">
        <v>227</v>
      </c>
      <c r="F19" s="313" t="s">
        <v>225</v>
      </c>
      <c r="G19" s="313"/>
      <c r="H19" s="313" t="s">
        <v>229</v>
      </c>
    </row>
    <row r="20" spans="1:8" ht="15" customHeight="1">
      <c r="A20" s="315">
        <v>1</v>
      </c>
      <c r="B20" s="315" t="s">
        <v>238</v>
      </c>
      <c r="C20" s="313">
        <v>1</v>
      </c>
      <c r="D20" s="313" t="s">
        <v>231</v>
      </c>
      <c r="E20" s="313" t="s">
        <v>224</v>
      </c>
      <c r="F20" s="313" t="s">
        <v>225</v>
      </c>
      <c r="G20" s="313"/>
      <c r="H20" s="313"/>
    </row>
    <row r="21" spans="1:8" ht="15" customHeight="1">
      <c r="A21" s="316">
        <v>2</v>
      </c>
      <c r="B21" s="316" t="s">
        <v>250</v>
      </c>
      <c r="C21" s="313">
        <v>1</v>
      </c>
      <c r="D21" s="313"/>
      <c r="E21" s="313" t="s">
        <v>227</v>
      </c>
      <c r="F21" s="313" t="s">
        <v>225</v>
      </c>
      <c r="G21" s="313"/>
      <c r="H21" s="313" t="s">
        <v>251</v>
      </c>
    </row>
    <row r="22" spans="1:8" ht="15" customHeight="1">
      <c r="A22" s="316">
        <v>2</v>
      </c>
      <c r="B22" s="316" t="s">
        <v>252</v>
      </c>
      <c r="C22" s="313">
        <v>1</v>
      </c>
      <c r="D22" s="313"/>
      <c r="E22" s="313" t="s">
        <v>227</v>
      </c>
      <c r="F22" s="313" t="s">
        <v>225</v>
      </c>
      <c r="G22" s="313"/>
      <c r="H22" s="313" t="s">
        <v>251</v>
      </c>
    </row>
    <row r="23" spans="1:8" ht="15" customHeight="1">
      <c r="A23" s="316">
        <v>2</v>
      </c>
      <c r="B23" s="316" t="s">
        <v>253</v>
      </c>
      <c r="C23" s="313">
        <v>1</v>
      </c>
      <c r="D23" s="313"/>
      <c r="E23" s="313" t="s">
        <v>227</v>
      </c>
      <c r="F23" s="313" t="s">
        <v>225</v>
      </c>
      <c r="G23" s="313"/>
      <c r="H23" s="313" t="s">
        <v>251</v>
      </c>
    </row>
    <row r="24" spans="1:8" ht="15" customHeight="1">
      <c r="A24" s="315">
        <v>1</v>
      </c>
      <c r="B24" s="315" t="s">
        <v>254</v>
      </c>
      <c r="C24" s="313">
        <v>1</v>
      </c>
      <c r="D24" s="313" t="s">
        <v>224</v>
      </c>
      <c r="E24" s="313"/>
      <c r="F24" s="313" t="s">
        <v>255</v>
      </c>
      <c r="G24" s="313"/>
      <c r="H24" s="313"/>
    </row>
    <row r="25" spans="1:8" ht="15" customHeight="1">
      <c r="A25" s="316">
        <v>2</v>
      </c>
      <c r="B25" s="316" t="s">
        <v>256</v>
      </c>
      <c r="C25" s="313">
        <v>1</v>
      </c>
      <c r="D25" s="313" t="s">
        <v>227</v>
      </c>
      <c r="E25" s="313"/>
      <c r="F25" s="313" t="s">
        <v>255</v>
      </c>
      <c r="G25" s="313"/>
      <c r="H25" s="313" t="s">
        <v>257</v>
      </c>
    </row>
    <row r="26" spans="1:8" ht="15" customHeight="1">
      <c r="A26" s="316">
        <v>2</v>
      </c>
      <c r="B26" s="316" t="s">
        <v>258</v>
      </c>
      <c r="C26" s="313">
        <v>1</v>
      </c>
      <c r="D26" s="313" t="s">
        <v>227</v>
      </c>
      <c r="E26" s="313"/>
      <c r="F26" s="313" t="s">
        <v>255</v>
      </c>
      <c r="G26" s="313"/>
      <c r="H26" s="313" t="s">
        <v>251</v>
      </c>
    </row>
    <row r="27" spans="1:8" ht="15" customHeight="1">
      <c r="A27" s="317">
        <v>3</v>
      </c>
      <c r="B27" s="317" t="s">
        <v>259</v>
      </c>
      <c r="C27" s="313">
        <v>1</v>
      </c>
      <c r="D27" s="313" t="s">
        <v>231</v>
      </c>
      <c r="E27" s="313"/>
      <c r="F27" s="313" t="s">
        <v>255</v>
      </c>
      <c r="G27" s="313"/>
      <c r="H27" s="313" t="s">
        <v>251</v>
      </c>
    </row>
    <row r="28" spans="1:8" ht="15" customHeight="1">
      <c r="A28" s="318">
        <v>4</v>
      </c>
      <c r="B28" s="318" t="s">
        <v>260</v>
      </c>
      <c r="C28" s="313">
        <v>1</v>
      </c>
      <c r="D28" s="313" t="s">
        <v>237</v>
      </c>
      <c r="E28" s="313"/>
      <c r="F28" s="313" t="s">
        <v>255</v>
      </c>
      <c r="G28" s="313"/>
      <c r="H28" s="313" t="s">
        <v>251</v>
      </c>
    </row>
    <row r="29" spans="1:8" ht="15" customHeight="1">
      <c r="A29" s="319">
        <v>5</v>
      </c>
      <c r="B29" s="319" t="s">
        <v>261</v>
      </c>
      <c r="C29" s="313">
        <v>1</v>
      </c>
      <c r="D29" s="313" t="s">
        <v>241</v>
      </c>
      <c r="E29" s="313"/>
      <c r="F29" s="313" t="s">
        <v>255</v>
      </c>
      <c r="G29" s="313"/>
      <c r="H29" s="313" t="s">
        <v>262</v>
      </c>
    </row>
    <row r="30" spans="1:8" ht="15" customHeight="1">
      <c r="A30" s="320">
        <v>6</v>
      </c>
      <c r="B30" s="320" t="s">
        <v>263</v>
      </c>
      <c r="C30" s="313">
        <v>1</v>
      </c>
      <c r="D30" s="313" t="s">
        <v>264</v>
      </c>
      <c r="E30" s="313"/>
      <c r="F30" s="313" t="s">
        <v>255</v>
      </c>
      <c r="G30" s="313"/>
      <c r="H30" s="313" t="s">
        <v>232</v>
      </c>
    </row>
    <row r="31" spans="1:8" ht="15" customHeight="1">
      <c r="A31" s="318">
        <v>4</v>
      </c>
      <c r="B31" s="318" t="s">
        <v>265</v>
      </c>
      <c r="C31" s="313">
        <v>1</v>
      </c>
      <c r="D31" s="313" t="s">
        <v>237</v>
      </c>
      <c r="E31" s="313"/>
      <c r="F31" s="313" t="s">
        <v>255</v>
      </c>
      <c r="G31" s="313"/>
      <c r="H31" s="313" t="s">
        <v>251</v>
      </c>
    </row>
    <row r="32" spans="1:8" ht="15" customHeight="1">
      <c r="A32" s="319">
        <v>5</v>
      </c>
      <c r="B32" s="319" t="s">
        <v>266</v>
      </c>
      <c r="C32" s="313">
        <v>1</v>
      </c>
      <c r="D32" s="313" t="s">
        <v>241</v>
      </c>
      <c r="E32" s="313"/>
      <c r="F32" s="313" t="s">
        <v>255</v>
      </c>
      <c r="G32" s="313"/>
      <c r="H32" s="313" t="s">
        <v>262</v>
      </c>
    </row>
    <row r="33" spans="1:8" ht="15" customHeight="1">
      <c r="A33" s="320">
        <v>6</v>
      </c>
      <c r="B33" s="320" t="s">
        <v>267</v>
      </c>
      <c r="C33" s="313">
        <v>1</v>
      </c>
      <c r="D33" s="313" t="s">
        <v>264</v>
      </c>
      <c r="E33" s="313"/>
      <c r="F33" s="313" t="s">
        <v>255</v>
      </c>
      <c r="G33" s="313"/>
      <c r="H33" s="313" t="s">
        <v>232</v>
      </c>
    </row>
    <row r="34" spans="1:8" ht="15" customHeight="1">
      <c r="A34" s="320">
        <v>6</v>
      </c>
      <c r="B34" s="320" t="s">
        <v>268</v>
      </c>
      <c r="C34" s="313">
        <v>1</v>
      </c>
      <c r="D34" s="313" t="s">
        <v>264</v>
      </c>
      <c r="E34" s="313"/>
      <c r="F34" s="313" t="s">
        <v>255</v>
      </c>
      <c r="G34" s="313"/>
      <c r="H34" s="313" t="s">
        <v>232</v>
      </c>
    </row>
    <row r="35" spans="1:8" ht="15" customHeight="1">
      <c r="A35" s="317">
        <v>3</v>
      </c>
      <c r="B35" s="317" t="s">
        <v>269</v>
      </c>
      <c r="C35" s="313">
        <v>1</v>
      </c>
      <c r="D35" s="313" t="s">
        <v>231</v>
      </c>
      <c r="E35" s="313"/>
      <c r="F35" s="313" t="s">
        <v>255</v>
      </c>
      <c r="G35" s="313"/>
      <c r="H35" s="313" t="s">
        <v>251</v>
      </c>
    </row>
    <row r="36" spans="1:8" ht="15" customHeight="1">
      <c r="A36" s="318">
        <v>4</v>
      </c>
      <c r="B36" s="318" t="s">
        <v>270</v>
      </c>
      <c r="C36" s="313">
        <v>1</v>
      </c>
      <c r="D36" s="313" t="s">
        <v>237</v>
      </c>
      <c r="E36" s="313"/>
      <c r="F36" s="313" t="s">
        <v>255</v>
      </c>
      <c r="G36" s="313"/>
      <c r="H36" s="313" t="s">
        <v>251</v>
      </c>
    </row>
    <row r="37" spans="1:8" ht="15" customHeight="1">
      <c r="A37" s="319">
        <v>5</v>
      </c>
      <c r="B37" s="319" t="s">
        <v>271</v>
      </c>
      <c r="C37" s="313">
        <v>1</v>
      </c>
      <c r="D37" s="313" t="s">
        <v>241</v>
      </c>
      <c r="E37" s="313"/>
      <c r="F37" s="313" t="s">
        <v>255</v>
      </c>
      <c r="G37" s="313"/>
      <c r="H37" s="313" t="s">
        <v>262</v>
      </c>
    </row>
    <row r="38" spans="1:8" ht="15" customHeight="1">
      <c r="A38" s="320">
        <v>6</v>
      </c>
      <c r="B38" s="320" t="s">
        <v>272</v>
      </c>
      <c r="C38" s="313">
        <v>1</v>
      </c>
      <c r="D38" s="313" t="s">
        <v>264</v>
      </c>
      <c r="E38" s="313"/>
      <c r="F38" s="313" t="s">
        <v>255</v>
      </c>
      <c r="G38" s="313"/>
      <c r="H38" s="313" t="s">
        <v>232</v>
      </c>
    </row>
    <row r="39" spans="1:8" ht="15" customHeight="1">
      <c r="A39" s="319">
        <v>5</v>
      </c>
      <c r="B39" s="319" t="s">
        <v>273</v>
      </c>
      <c r="C39" s="313">
        <v>1</v>
      </c>
      <c r="D39" s="313" t="s">
        <v>241</v>
      </c>
      <c r="E39" s="313"/>
      <c r="F39" s="313" t="s">
        <v>255</v>
      </c>
      <c r="G39" s="313"/>
      <c r="H39" s="313" t="s">
        <v>262</v>
      </c>
    </row>
    <row r="40" spans="1:8" ht="15" customHeight="1">
      <c r="A40" s="320">
        <v>6</v>
      </c>
      <c r="B40" s="320" t="s">
        <v>274</v>
      </c>
      <c r="C40" s="313">
        <v>1</v>
      </c>
      <c r="D40" s="313" t="s">
        <v>264</v>
      </c>
      <c r="E40" s="313"/>
      <c r="F40" s="313" t="s">
        <v>255</v>
      </c>
      <c r="G40" s="313"/>
      <c r="H40" s="313" t="s">
        <v>232</v>
      </c>
    </row>
    <row r="41" spans="1:8" ht="15" customHeight="1">
      <c r="A41" s="319">
        <v>5</v>
      </c>
      <c r="B41" s="319" t="s">
        <v>275</v>
      </c>
      <c r="C41" s="313">
        <v>1</v>
      </c>
      <c r="D41" s="313" t="s">
        <v>241</v>
      </c>
      <c r="E41" s="313"/>
      <c r="F41" s="313" t="s">
        <v>255</v>
      </c>
      <c r="G41" s="313"/>
      <c r="H41" s="313" t="s">
        <v>262</v>
      </c>
    </row>
    <row r="42" spans="1:8" ht="15" customHeight="1">
      <c r="A42" s="320">
        <v>6</v>
      </c>
      <c r="B42" s="320" t="s">
        <v>276</v>
      </c>
      <c r="C42" s="313">
        <v>1</v>
      </c>
      <c r="D42" s="313" t="s">
        <v>264</v>
      </c>
      <c r="E42" s="313"/>
      <c r="F42" s="313" t="s">
        <v>255</v>
      </c>
      <c r="G42" s="313"/>
      <c r="H42" s="313" t="s">
        <v>232</v>
      </c>
    </row>
    <row r="43" spans="1:8" ht="15" customHeight="1">
      <c r="A43" s="317">
        <v>3</v>
      </c>
      <c r="B43" s="317" t="s">
        <v>277</v>
      </c>
      <c r="C43" s="313">
        <v>1</v>
      </c>
      <c r="D43" s="313" t="s">
        <v>231</v>
      </c>
      <c r="E43" s="313"/>
      <c r="F43" s="313" t="s">
        <v>255</v>
      </c>
      <c r="G43" s="313"/>
      <c r="H43" s="313" t="s">
        <v>262</v>
      </c>
    </row>
    <row r="44" spans="1:8" ht="15" customHeight="1">
      <c r="A44" s="318">
        <v>4</v>
      </c>
      <c r="B44" s="318" t="s">
        <v>278</v>
      </c>
      <c r="C44" s="313">
        <v>1</v>
      </c>
      <c r="D44" s="313" t="s">
        <v>237</v>
      </c>
      <c r="E44" s="313"/>
      <c r="F44" s="313" t="s">
        <v>255</v>
      </c>
      <c r="G44" s="313"/>
      <c r="H44" s="313" t="s">
        <v>251</v>
      </c>
    </row>
    <row r="45" spans="1:8" ht="15" customHeight="1">
      <c r="A45" s="319">
        <v>5</v>
      </c>
      <c r="B45" s="319" t="s">
        <v>279</v>
      </c>
      <c r="C45" s="313">
        <v>1</v>
      </c>
      <c r="D45" s="313" t="s">
        <v>241</v>
      </c>
      <c r="E45" s="313"/>
      <c r="F45" s="313" t="s">
        <v>255</v>
      </c>
      <c r="G45" s="313"/>
      <c r="H45" s="313" t="s">
        <v>232</v>
      </c>
    </row>
    <row r="46" spans="1:8" ht="15" customHeight="1">
      <c r="A46" s="318">
        <v>4</v>
      </c>
      <c r="B46" s="318" t="s">
        <v>280</v>
      </c>
      <c r="C46" s="313">
        <v>1</v>
      </c>
      <c r="D46" s="313" t="s">
        <v>237</v>
      </c>
      <c r="E46" s="313"/>
      <c r="F46" s="313" t="s">
        <v>255</v>
      </c>
      <c r="G46" s="313"/>
      <c r="H46" s="313" t="s">
        <v>251</v>
      </c>
    </row>
    <row r="47" spans="1:8" ht="15" customHeight="1">
      <c r="A47" s="319">
        <v>5</v>
      </c>
      <c r="B47" s="319" t="s">
        <v>281</v>
      </c>
      <c r="C47" s="313">
        <v>1</v>
      </c>
      <c r="D47" s="313" t="s">
        <v>241</v>
      </c>
      <c r="E47" s="313"/>
      <c r="F47" s="313" t="s">
        <v>255</v>
      </c>
      <c r="G47" s="313"/>
      <c r="H47" s="313" t="s">
        <v>232</v>
      </c>
    </row>
    <row r="48" spans="1:8" ht="15" customHeight="1">
      <c r="A48" s="320">
        <v>6</v>
      </c>
      <c r="B48" s="320" t="s">
        <v>282</v>
      </c>
      <c r="C48" s="313">
        <v>1</v>
      </c>
      <c r="D48" s="313" t="s">
        <v>264</v>
      </c>
      <c r="E48" s="313"/>
      <c r="F48" s="313" t="s">
        <v>255</v>
      </c>
      <c r="G48" s="313"/>
      <c r="H48" s="313" t="s">
        <v>251</v>
      </c>
    </row>
    <row r="49" spans="1:8" ht="15" customHeight="1">
      <c r="A49" s="321">
        <v>7</v>
      </c>
      <c r="B49" s="321" t="s">
        <v>283</v>
      </c>
      <c r="C49" s="313">
        <v>1</v>
      </c>
      <c r="D49" s="313" t="s">
        <v>284</v>
      </c>
      <c r="E49" s="313"/>
      <c r="F49" s="313" t="s">
        <v>255</v>
      </c>
      <c r="G49" s="313"/>
      <c r="H49" s="313" t="s">
        <v>251</v>
      </c>
    </row>
    <row r="50" spans="1:8" ht="15" customHeight="1">
      <c r="A50" s="315">
        <v>1</v>
      </c>
      <c r="B50" s="315" t="s">
        <v>285</v>
      </c>
      <c r="C50" s="313">
        <v>1</v>
      </c>
      <c r="D50" s="313" t="s">
        <v>224</v>
      </c>
      <c r="E50" s="313"/>
      <c r="F50" s="313" t="s">
        <v>286</v>
      </c>
      <c r="G50" s="313"/>
      <c r="H50" s="313"/>
    </row>
    <row r="51" spans="1:8" ht="15" customHeight="1">
      <c r="A51" s="316">
        <v>2</v>
      </c>
      <c r="B51" s="316" t="s">
        <v>287</v>
      </c>
      <c r="C51" s="313">
        <v>1</v>
      </c>
      <c r="D51" s="313" t="s">
        <v>227</v>
      </c>
      <c r="E51" s="313"/>
      <c r="F51" s="313" t="s">
        <v>286</v>
      </c>
      <c r="G51" s="313"/>
      <c r="H51" s="313" t="s">
        <v>288</v>
      </c>
    </row>
    <row r="52" spans="1:8" ht="15" customHeight="1">
      <c r="A52" s="316">
        <v>2</v>
      </c>
      <c r="B52" s="316" t="s">
        <v>289</v>
      </c>
      <c r="C52" s="313">
        <v>1</v>
      </c>
      <c r="D52" s="313" t="s">
        <v>227</v>
      </c>
      <c r="E52" s="313"/>
      <c r="F52" s="313" t="s">
        <v>286</v>
      </c>
      <c r="G52" s="313"/>
      <c r="H52" s="313"/>
    </row>
    <row r="53" spans="1:8" ht="15" customHeight="1">
      <c r="A53" s="317">
        <v>3</v>
      </c>
      <c r="B53" s="317" t="s">
        <v>290</v>
      </c>
      <c r="C53" s="313">
        <v>1</v>
      </c>
      <c r="D53" s="313" t="s">
        <v>231</v>
      </c>
      <c r="E53" s="313"/>
      <c r="F53" s="313" t="s">
        <v>286</v>
      </c>
      <c r="G53" s="313"/>
      <c r="H53" s="313" t="s">
        <v>288</v>
      </c>
    </row>
    <row r="54" spans="1:8" ht="15" customHeight="1">
      <c r="A54" s="317">
        <v>3</v>
      </c>
      <c r="B54" s="317" t="s">
        <v>291</v>
      </c>
      <c r="C54" s="313">
        <v>1</v>
      </c>
      <c r="D54" s="313" t="s">
        <v>231</v>
      </c>
      <c r="E54" s="313"/>
      <c r="F54" s="313" t="s">
        <v>286</v>
      </c>
      <c r="G54" s="313"/>
      <c r="H54" s="313" t="s">
        <v>288</v>
      </c>
    </row>
    <row r="55" spans="1:8" ht="15" customHeight="1">
      <c r="A55" s="317">
        <v>3</v>
      </c>
      <c r="B55" s="317" t="s">
        <v>292</v>
      </c>
      <c r="C55" s="313">
        <v>1</v>
      </c>
      <c r="D55" s="313" t="s">
        <v>231</v>
      </c>
      <c r="E55" s="313"/>
      <c r="F55" s="313" t="s">
        <v>286</v>
      </c>
      <c r="G55" s="313"/>
      <c r="H55" s="313" t="s">
        <v>288</v>
      </c>
    </row>
    <row r="56" spans="1:8" ht="15" customHeight="1">
      <c r="A56" s="315">
        <v>1</v>
      </c>
      <c r="B56" s="315" t="s">
        <v>293</v>
      </c>
      <c r="C56" s="313">
        <v>0</v>
      </c>
      <c r="D56" s="313" t="s">
        <v>224</v>
      </c>
      <c r="E56" s="313"/>
      <c r="F56" s="313" t="s">
        <v>294</v>
      </c>
      <c r="G56" s="313"/>
      <c r="H56" s="313"/>
    </row>
    <row r="57" spans="1:8" ht="15" customHeight="1">
      <c r="A57" s="316">
        <v>2</v>
      </c>
      <c r="B57" s="316" t="s">
        <v>295</v>
      </c>
      <c r="C57" s="313">
        <v>0</v>
      </c>
      <c r="D57" s="313" t="s">
        <v>227</v>
      </c>
      <c r="E57" s="313"/>
      <c r="F57" s="313" t="s">
        <v>296</v>
      </c>
      <c r="G57" s="313"/>
      <c r="H57" s="313"/>
    </row>
    <row r="58" spans="1:8" ht="15" customHeight="1">
      <c r="A58" s="316">
        <v>2</v>
      </c>
      <c r="B58" s="316" t="s">
        <v>297</v>
      </c>
      <c r="C58" s="313">
        <v>0</v>
      </c>
      <c r="D58" s="313" t="s">
        <v>227</v>
      </c>
      <c r="E58" s="313"/>
      <c r="F58" s="313" t="s">
        <v>294</v>
      </c>
      <c r="G58" s="313"/>
      <c r="H58" s="313"/>
    </row>
    <row r="59" spans="1:8" ht="15" customHeight="1">
      <c r="A59" s="317">
        <v>3</v>
      </c>
      <c r="B59" s="317" t="s">
        <v>298</v>
      </c>
      <c r="C59" s="313">
        <v>1</v>
      </c>
      <c r="D59" s="313" t="s">
        <v>231</v>
      </c>
      <c r="E59" s="313"/>
      <c r="F59" s="313" t="s">
        <v>286</v>
      </c>
      <c r="G59" s="313"/>
      <c r="H59" s="313"/>
    </row>
    <row r="60" spans="1:8" ht="15" customHeight="1">
      <c r="A60" s="317">
        <v>3</v>
      </c>
      <c r="B60" s="317" t="s">
        <v>299</v>
      </c>
      <c r="C60" s="313">
        <v>0</v>
      </c>
      <c r="D60" s="313" t="s">
        <v>231</v>
      </c>
      <c r="E60" s="313"/>
      <c r="F60" s="313" t="s">
        <v>296</v>
      </c>
      <c r="G60" s="313"/>
      <c r="H60" s="313"/>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F81BD"/>
  </sheetPr>
  <dimension ref="A1:E32"/>
  <sheetViews>
    <sheetView workbookViewId="0"/>
  </sheetViews>
  <sheetFormatPr baseColWidth="10" defaultColWidth="8.88671875" defaultRowHeight="14.4"/>
  <cols>
    <col min="1" max="1" width="28" customWidth="1"/>
    <col min="2" max="2" width="63" customWidth="1"/>
    <col min="3" max="3" width="47" customWidth="1"/>
    <col min="4" max="4" width="19" customWidth="1"/>
    <col min="5" max="5" width="28" customWidth="1"/>
  </cols>
  <sheetData>
    <row r="1" spans="1:5" ht="15" customHeight="1">
      <c r="A1" s="314" t="s">
        <v>218</v>
      </c>
      <c r="B1" s="314" t="s">
        <v>300</v>
      </c>
      <c r="C1" s="314" t="s">
        <v>220</v>
      </c>
      <c r="D1" s="314" t="s">
        <v>213</v>
      </c>
      <c r="E1" s="314" t="s">
        <v>222</v>
      </c>
    </row>
    <row r="2" spans="1:5" ht="15" customHeight="1">
      <c r="A2" s="315">
        <v>1</v>
      </c>
      <c r="B2" s="315" t="s">
        <v>301</v>
      </c>
      <c r="C2" s="313">
        <v>0</v>
      </c>
      <c r="D2" s="313" t="s">
        <v>224</v>
      </c>
      <c r="E2" s="313"/>
    </row>
    <row r="3" spans="1:5" ht="15" customHeight="1">
      <c r="A3" s="316">
        <v>2</v>
      </c>
      <c r="B3" s="316" t="s">
        <v>302</v>
      </c>
      <c r="C3" s="313">
        <v>0</v>
      </c>
      <c r="D3" s="313" t="s">
        <v>227</v>
      </c>
      <c r="E3" s="313"/>
    </row>
    <row r="4" spans="1:5" ht="15" customHeight="1">
      <c r="A4" s="317">
        <v>2</v>
      </c>
      <c r="B4" s="317" t="s">
        <v>303</v>
      </c>
      <c r="C4" s="313">
        <v>0</v>
      </c>
      <c r="D4" s="313" t="s">
        <v>227</v>
      </c>
      <c r="E4" s="313"/>
    </row>
    <row r="5" spans="1:5" ht="15" customHeight="1">
      <c r="A5" s="316">
        <v>2</v>
      </c>
      <c r="B5" s="316" t="s">
        <v>304</v>
      </c>
      <c r="C5" s="313">
        <v>0</v>
      </c>
      <c r="D5" s="313" t="s">
        <v>227</v>
      </c>
      <c r="E5" s="313"/>
    </row>
    <row r="6" spans="1:5" ht="15" customHeight="1">
      <c r="A6" s="317">
        <v>1</v>
      </c>
      <c r="B6" s="317" t="s">
        <v>305</v>
      </c>
      <c r="C6" s="313">
        <v>1</v>
      </c>
      <c r="D6" s="313" t="s">
        <v>224</v>
      </c>
      <c r="E6" s="313"/>
    </row>
    <row r="7" spans="1:5" ht="15" customHeight="1">
      <c r="A7" s="318">
        <v>2</v>
      </c>
      <c r="B7" s="318" t="s">
        <v>306</v>
      </c>
      <c r="C7" s="313">
        <v>1</v>
      </c>
      <c r="D7" s="313" t="s">
        <v>227</v>
      </c>
      <c r="E7" s="313" t="s">
        <v>251</v>
      </c>
    </row>
    <row r="8" spans="1:5" ht="15" customHeight="1">
      <c r="A8" s="317">
        <v>2</v>
      </c>
      <c r="B8" s="317" t="s">
        <v>307</v>
      </c>
      <c r="C8" s="313">
        <v>1</v>
      </c>
      <c r="D8" s="313" t="s">
        <v>227</v>
      </c>
      <c r="E8" s="313" t="s">
        <v>251</v>
      </c>
    </row>
    <row r="9" spans="1:5" ht="15" customHeight="1">
      <c r="A9" s="318">
        <v>3</v>
      </c>
      <c r="B9" s="318" t="s">
        <v>308</v>
      </c>
      <c r="C9" s="313">
        <v>1</v>
      </c>
      <c r="D9" s="313" t="s">
        <v>231</v>
      </c>
      <c r="E9" s="313" t="s">
        <v>251</v>
      </c>
    </row>
    <row r="10" spans="1:5" ht="15" customHeight="1">
      <c r="A10" s="319">
        <v>3</v>
      </c>
      <c r="B10" s="319" t="s">
        <v>309</v>
      </c>
      <c r="C10" s="313">
        <v>1</v>
      </c>
      <c r="D10" s="313" t="s">
        <v>231</v>
      </c>
      <c r="E10" s="313" t="s">
        <v>251</v>
      </c>
    </row>
    <row r="11" spans="1:5" ht="15" customHeight="1">
      <c r="A11" s="318">
        <v>3</v>
      </c>
      <c r="B11" s="318" t="s">
        <v>310</v>
      </c>
      <c r="C11" s="313">
        <v>1</v>
      </c>
      <c r="D11" s="313" t="s">
        <v>231</v>
      </c>
      <c r="E11" s="313" t="s">
        <v>251</v>
      </c>
    </row>
    <row r="12" spans="1:5" ht="15" customHeight="1">
      <c r="A12" s="319">
        <v>3</v>
      </c>
      <c r="B12" s="319" t="s">
        <v>311</v>
      </c>
      <c r="C12" s="313">
        <v>1</v>
      </c>
      <c r="D12" s="313" t="s">
        <v>231</v>
      </c>
      <c r="E12" s="313" t="s">
        <v>251</v>
      </c>
    </row>
    <row r="13" spans="1:5" ht="15" customHeight="1">
      <c r="A13" s="318">
        <v>1</v>
      </c>
      <c r="B13" s="318" t="s">
        <v>312</v>
      </c>
      <c r="C13" s="313">
        <v>0</v>
      </c>
      <c r="D13" s="313" t="s">
        <v>224</v>
      </c>
      <c r="E13" s="313"/>
    </row>
    <row r="14" spans="1:5" ht="15" customHeight="1">
      <c r="A14" s="315">
        <v>2</v>
      </c>
      <c r="B14" s="315" t="s">
        <v>313</v>
      </c>
      <c r="C14" s="313">
        <v>0</v>
      </c>
      <c r="D14" s="313" t="s">
        <v>227</v>
      </c>
      <c r="E14" s="313" t="s">
        <v>288</v>
      </c>
    </row>
    <row r="15" spans="1:5" ht="15" customHeight="1">
      <c r="A15" s="316">
        <v>3</v>
      </c>
      <c r="B15" s="316" t="s">
        <v>314</v>
      </c>
      <c r="C15" s="313">
        <v>0</v>
      </c>
      <c r="D15" s="313" t="s">
        <v>231</v>
      </c>
      <c r="E15" s="313" t="s">
        <v>251</v>
      </c>
    </row>
    <row r="16" spans="1:5" ht="15" customHeight="1">
      <c r="A16" s="316">
        <v>4</v>
      </c>
      <c r="B16" s="316" t="s">
        <v>315</v>
      </c>
      <c r="C16" s="313">
        <v>0</v>
      </c>
      <c r="D16" s="313" t="s">
        <v>237</v>
      </c>
      <c r="E16" s="313" t="s">
        <v>251</v>
      </c>
    </row>
    <row r="17" spans="1:5" ht="15" customHeight="1">
      <c r="A17" s="315">
        <v>3</v>
      </c>
      <c r="B17" s="315" t="s">
        <v>316</v>
      </c>
      <c r="C17" s="313">
        <v>0</v>
      </c>
      <c r="D17" s="313" t="s">
        <v>231</v>
      </c>
      <c r="E17" s="313" t="s">
        <v>251</v>
      </c>
    </row>
    <row r="18" spans="1:5" ht="15" customHeight="1">
      <c r="A18" s="316">
        <v>4</v>
      </c>
      <c r="B18" s="316" t="s">
        <v>317</v>
      </c>
      <c r="C18" s="313">
        <v>0</v>
      </c>
      <c r="D18" s="313" t="s">
        <v>237</v>
      </c>
      <c r="E18" s="313" t="s">
        <v>251</v>
      </c>
    </row>
    <row r="19" spans="1:5" ht="15" customHeight="1">
      <c r="A19" s="316">
        <v>4</v>
      </c>
      <c r="B19" s="316" t="s">
        <v>318</v>
      </c>
      <c r="C19" s="313">
        <v>0</v>
      </c>
      <c r="D19" s="313" t="s">
        <v>237</v>
      </c>
      <c r="E19" s="313" t="s">
        <v>251</v>
      </c>
    </row>
    <row r="20" spans="1:5" ht="15" customHeight="1">
      <c r="A20" s="315">
        <v>3</v>
      </c>
      <c r="B20" s="315" t="s">
        <v>319</v>
      </c>
      <c r="C20" s="313">
        <v>0</v>
      </c>
      <c r="D20" s="313" t="s">
        <v>231</v>
      </c>
      <c r="E20" s="313" t="s">
        <v>251</v>
      </c>
    </row>
    <row r="21" spans="1:5" ht="15" customHeight="1">
      <c r="A21" s="316">
        <v>2</v>
      </c>
      <c r="B21" s="316" t="s">
        <v>320</v>
      </c>
      <c r="C21" s="313">
        <v>0</v>
      </c>
      <c r="D21" s="313" t="s">
        <v>227</v>
      </c>
      <c r="E21" s="313" t="s">
        <v>288</v>
      </c>
    </row>
    <row r="22" spans="1:5" ht="15" customHeight="1">
      <c r="A22" s="316">
        <v>2</v>
      </c>
      <c r="B22" s="316" t="s">
        <v>321</v>
      </c>
      <c r="C22" s="313">
        <v>0</v>
      </c>
      <c r="D22" s="313" t="s">
        <v>227</v>
      </c>
      <c r="E22" s="313"/>
    </row>
    <row r="23" spans="1:5" ht="15" customHeight="1">
      <c r="A23" s="316">
        <v>3</v>
      </c>
      <c r="B23" s="316" t="s">
        <v>322</v>
      </c>
      <c r="C23" s="313">
        <v>0</v>
      </c>
      <c r="D23" s="313" t="s">
        <v>231</v>
      </c>
      <c r="E23" s="313" t="s">
        <v>288</v>
      </c>
    </row>
    <row r="24" spans="1:5" ht="15" customHeight="1">
      <c r="A24" s="315">
        <v>4</v>
      </c>
      <c r="B24" s="315" t="s">
        <v>323</v>
      </c>
      <c r="C24" s="313">
        <v>0</v>
      </c>
      <c r="D24" s="313" t="s">
        <v>237</v>
      </c>
      <c r="E24" s="313" t="s">
        <v>251</v>
      </c>
    </row>
    <row r="25" spans="1:5" ht="15" customHeight="1">
      <c r="A25" s="316">
        <v>4</v>
      </c>
      <c r="B25" s="316" t="s">
        <v>324</v>
      </c>
      <c r="C25" s="313">
        <v>0</v>
      </c>
      <c r="D25" s="313" t="s">
        <v>237</v>
      </c>
      <c r="E25" s="313" t="s">
        <v>251</v>
      </c>
    </row>
    <row r="26" spans="1:5" ht="15" customHeight="1">
      <c r="A26" s="316">
        <v>4</v>
      </c>
      <c r="B26" s="316" t="s">
        <v>325</v>
      </c>
      <c r="C26" s="313">
        <v>0</v>
      </c>
      <c r="D26" s="313" t="s">
        <v>237</v>
      </c>
      <c r="E26" s="313" t="s">
        <v>251</v>
      </c>
    </row>
    <row r="27" spans="1:5" ht="15" customHeight="1">
      <c r="A27" s="317">
        <v>2</v>
      </c>
      <c r="B27" s="317" t="s">
        <v>326</v>
      </c>
      <c r="C27" s="313">
        <v>0</v>
      </c>
      <c r="D27" s="313" t="s">
        <v>227</v>
      </c>
      <c r="E27" s="313"/>
    </row>
    <row r="28" spans="1:5" ht="15" customHeight="1">
      <c r="A28" s="318">
        <v>3</v>
      </c>
      <c r="B28" s="318" t="s">
        <v>327</v>
      </c>
      <c r="C28" s="313">
        <v>0</v>
      </c>
      <c r="D28" s="313" t="s">
        <v>231</v>
      </c>
      <c r="E28" s="313"/>
    </row>
    <row r="29" spans="1:5" ht="15" customHeight="1">
      <c r="A29" s="319">
        <v>3</v>
      </c>
      <c r="B29" s="319" t="s">
        <v>328</v>
      </c>
      <c r="C29" s="313">
        <v>0</v>
      </c>
      <c r="D29" s="313" t="s">
        <v>231</v>
      </c>
      <c r="E29" s="313" t="s">
        <v>329</v>
      </c>
    </row>
    <row r="30" spans="1:5" ht="15" customHeight="1">
      <c r="A30" s="320">
        <v>1</v>
      </c>
      <c r="B30" s="320" t="s">
        <v>330</v>
      </c>
      <c r="C30" s="313">
        <v>0</v>
      </c>
      <c r="D30" s="313"/>
      <c r="E30" s="313"/>
    </row>
    <row r="31" spans="1:5" ht="15" customHeight="1">
      <c r="A31" s="318">
        <v>1</v>
      </c>
      <c r="B31" s="318" t="s">
        <v>331</v>
      </c>
      <c r="C31" s="313">
        <v>0</v>
      </c>
      <c r="D31" s="313"/>
      <c r="E31" s="313"/>
    </row>
    <row r="32" spans="1:5" ht="15" customHeight="1">
      <c r="A32" s="319">
        <v>1</v>
      </c>
      <c r="B32" s="319" t="s">
        <v>332</v>
      </c>
      <c r="C32" s="313">
        <v>0</v>
      </c>
      <c r="D32" s="313"/>
      <c r="E32" s="313"/>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4F81BD"/>
  </sheetPr>
  <dimension ref="A1:AF121"/>
  <sheetViews>
    <sheetView workbookViewId="0"/>
  </sheetViews>
  <sheetFormatPr baseColWidth="10" defaultColWidth="8.88671875" defaultRowHeight="14.4"/>
  <cols>
    <col min="1" max="1" width="40" customWidth="1"/>
    <col min="2" max="32" width="3" customWidth="1"/>
  </cols>
  <sheetData>
    <row r="1" spans="1:32" ht="240" customHeight="1">
      <c r="A1" s="324"/>
      <c r="B1" s="325" t="s">
        <v>301</v>
      </c>
      <c r="C1" s="326" t="s">
        <v>302</v>
      </c>
      <c r="D1" s="326" t="s">
        <v>303</v>
      </c>
      <c r="E1" s="326" t="s">
        <v>304</v>
      </c>
      <c r="F1" s="325" t="s">
        <v>305</v>
      </c>
      <c r="G1" s="326" t="s">
        <v>306</v>
      </c>
      <c r="H1" s="326" t="s">
        <v>307</v>
      </c>
      <c r="I1" s="327" t="s">
        <v>308</v>
      </c>
      <c r="J1" s="327" t="s">
        <v>309</v>
      </c>
      <c r="K1" s="327" t="s">
        <v>310</v>
      </c>
      <c r="L1" s="327" t="s">
        <v>311</v>
      </c>
      <c r="M1" s="325" t="s">
        <v>312</v>
      </c>
      <c r="N1" s="326" t="s">
        <v>313</v>
      </c>
      <c r="O1" s="327" t="s">
        <v>314</v>
      </c>
      <c r="P1" s="328" t="s">
        <v>315</v>
      </c>
      <c r="Q1" s="327" t="s">
        <v>316</v>
      </c>
      <c r="R1" s="328" t="s">
        <v>317</v>
      </c>
      <c r="S1" s="328" t="s">
        <v>318</v>
      </c>
      <c r="T1" s="327" t="s">
        <v>319</v>
      </c>
      <c r="U1" s="326" t="s">
        <v>320</v>
      </c>
      <c r="V1" s="326" t="s">
        <v>321</v>
      </c>
      <c r="W1" s="327" t="s">
        <v>322</v>
      </c>
      <c r="X1" s="328" t="s">
        <v>323</v>
      </c>
      <c r="Y1" s="328" t="s">
        <v>324</v>
      </c>
      <c r="Z1" s="328" t="s">
        <v>325</v>
      </c>
      <c r="AA1" s="326" t="s">
        <v>326</v>
      </c>
      <c r="AB1" s="327" t="s">
        <v>327</v>
      </c>
      <c r="AC1" s="327" t="s">
        <v>328</v>
      </c>
      <c r="AD1" s="325" t="s">
        <v>330</v>
      </c>
      <c r="AE1" s="325" t="s">
        <v>331</v>
      </c>
      <c r="AF1" s="325" t="s">
        <v>332</v>
      </c>
    </row>
    <row r="2" spans="1:32" ht="15" customHeight="1">
      <c r="A2" s="329" t="s">
        <v>223</v>
      </c>
      <c r="B2" s="330" t="s">
        <v>985</v>
      </c>
      <c r="C2" s="330" t="s">
        <v>985</v>
      </c>
      <c r="D2" s="330" t="s">
        <v>985</v>
      </c>
      <c r="E2" s="330" t="s">
        <v>985</v>
      </c>
      <c r="F2" s="331"/>
      <c r="G2" s="331"/>
      <c r="H2" s="331"/>
      <c r="I2" s="331"/>
      <c r="J2" s="331"/>
      <c r="K2" s="331"/>
      <c r="L2" s="331"/>
      <c r="M2" s="331"/>
      <c r="N2" s="331"/>
      <c r="O2" s="331"/>
      <c r="P2" s="331"/>
      <c r="Q2" s="331"/>
      <c r="R2" s="331"/>
      <c r="S2" s="331"/>
      <c r="T2" s="331"/>
      <c r="U2" s="331"/>
      <c r="V2" s="331"/>
      <c r="W2" s="331"/>
      <c r="X2" s="331"/>
      <c r="Y2" s="331"/>
      <c r="Z2" s="331"/>
      <c r="AA2" s="331"/>
      <c r="AB2" s="331"/>
      <c r="AC2" s="331"/>
      <c r="AD2" s="330" t="s">
        <v>985</v>
      </c>
      <c r="AE2" s="330" t="s">
        <v>985</v>
      </c>
      <c r="AF2" s="331"/>
    </row>
    <row r="3" spans="1:32" ht="15" customHeight="1">
      <c r="A3" s="332" t="s">
        <v>226</v>
      </c>
      <c r="B3" s="330" t="s">
        <v>985</v>
      </c>
      <c r="C3" s="331"/>
      <c r="D3" s="331"/>
      <c r="E3" s="330" t="s">
        <v>985</v>
      </c>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0" t="s">
        <v>985</v>
      </c>
      <c r="AF3" s="331"/>
    </row>
    <row r="4" spans="1:32" ht="15" customHeight="1">
      <c r="A4" s="333" t="s">
        <v>230</v>
      </c>
      <c r="B4" s="330" t="s">
        <v>985</v>
      </c>
      <c r="C4" s="331"/>
      <c r="D4" s="331"/>
      <c r="E4" s="330" t="s">
        <v>985</v>
      </c>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0" t="s">
        <v>985</v>
      </c>
      <c r="AF4" s="331"/>
    </row>
    <row r="5" spans="1:32" ht="15" customHeight="1">
      <c r="A5" s="332" t="s">
        <v>233</v>
      </c>
      <c r="B5" s="330" t="s">
        <v>985</v>
      </c>
      <c r="C5" s="330" t="s">
        <v>985</v>
      </c>
      <c r="D5" s="330" t="s">
        <v>985</v>
      </c>
      <c r="E5" s="330" t="s">
        <v>985</v>
      </c>
      <c r="F5" s="331"/>
      <c r="G5" s="331"/>
      <c r="H5" s="331"/>
      <c r="I5" s="331"/>
      <c r="J5" s="331"/>
      <c r="K5" s="331"/>
      <c r="L5" s="331"/>
      <c r="M5" s="331"/>
      <c r="N5" s="331"/>
      <c r="O5" s="331"/>
      <c r="P5" s="331"/>
      <c r="Q5" s="331"/>
      <c r="R5" s="331"/>
      <c r="S5" s="331"/>
      <c r="T5" s="331"/>
      <c r="U5" s="331"/>
      <c r="V5" s="331"/>
      <c r="W5" s="331"/>
      <c r="X5" s="331"/>
      <c r="Y5" s="331"/>
      <c r="Z5" s="331"/>
      <c r="AA5" s="331"/>
      <c r="AB5" s="331"/>
      <c r="AC5" s="331"/>
      <c r="AD5" s="330" t="s">
        <v>985</v>
      </c>
      <c r="AE5" s="330" t="s">
        <v>985</v>
      </c>
      <c r="AF5" s="331"/>
    </row>
    <row r="6" spans="1:32" ht="15" customHeight="1">
      <c r="A6" s="333" t="s">
        <v>234</v>
      </c>
      <c r="B6" s="330" t="s">
        <v>985</v>
      </c>
      <c r="C6" s="330" t="s">
        <v>985</v>
      </c>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0" t="s">
        <v>985</v>
      </c>
      <c r="AE6" s="330" t="s">
        <v>985</v>
      </c>
      <c r="AF6" s="331"/>
    </row>
    <row r="7" spans="1:32" ht="15" customHeight="1">
      <c r="A7" s="334" t="s">
        <v>236</v>
      </c>
      <c r="B7" s="330" t="s">
        <v>985</v>
      </c>
      <c r="C7" s="330" t="s">
        <v>985</v>
      </c>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0" t="s">
        <v>985</v>
      </c>
      <c r="AE7" s="330" t="s">
        <v>985</v>
      </c>
      <c r="AF7" s="331"/>
    </row>
    <row r="8" spans="1:32" ht="15" customHeight="1">
      <c r="A8" s="333" t="s">
        <v>238</v>
      </c>
      <c r="B8" s="330" t="s">
        <v>985</v>
      </c>
      <c r="C8" s="331"/>
      <c r="D8" s="330" t="s">
        <v>985</v>
      </c>
      <c r="E8" s="330" t="s">
        <v>985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0" t="s">
        <v>985</v>
      </c>
      <c r="AF8" s="331"/>
    </row>
    <row r="9" spans="1:32" ht="15" customHeight="1">
      <c r="A9" s="334" t="s">
        <v>239</v>
      </c>
      <c r="B9" s="330" t="s">
        <v>985</v>
      </c>
      <c r="C9" s="331"/>
      <c r="D9" s="330" t="s">
        <v>985</v>
      </c>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0" t="s">
        <v>985</v>
      </c>
      <c r="AF9" s="331"/>
    </row>
    <row r="10" spans="1:32" ht="15" customHeight="1">
      <c r="A10" s="335" t="s">
        <v>240</v>
      </c>
      <c r="B10" s="330" t="s">
        <v>985</v>
      </c>
      <c r="C10" s="331"/>
      <c r="D10" s="330" t="s">
        <v>985</v>
      </c>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0" t="s">
        <v>985</v>
      </c>
      <c r="AF10" s="331"/>
    </row>
    <row r="11" spans="1:32" ht="15" customHeight="1">
      <c r="A11" s="334" t="s">
        <v>242</v>
      </c>
      <c r="B11" s="330" t="s">
        <v>985</v>
      </c>
      <c r="C11" s="331"/>
      <c r="D11" s="330" t="s">
        <v>985</v>
      </c>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0" t="s">
        <v>985</v>
      </c>
      <c r="AF11" s="331"/>
    </row>
    <row r="12" spans="1:32" ht="15" customHeight="1">
      <c r="A12" s="335" t="s">
        <v>243</v>
      </c>
      <c r="B12" s="330" t="s">
        <v>985</v>
      </c>
      <c r="C12" s="331"/>
      <c r="D12" s="330" t="s">
        <v>985</v>
      </c>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0" t="s">
        <v>985</v>
      </c>
      <c r="AF12" s="331"/>
    </row>
    <row r="13" spans="1:32" ht="15" customHeight="1">
      <c r="A13" s="334" t="s">
        <v>244</v>
      </c>
      <c r="B13" s="330" t="s">
        <v>985</v>
      </c>
      <c r="C13" s="331"/>
      <c r="D13" s="331"/>
      <c r="E13" s="330" t="s">
        <v>985</v>
      </c>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0" t="s">
        <v>985</v>
      </c>
      <c r="AF13" s="331"/>
    </row>
    <row r="14" spans="1:32" ht="15" customHeight="1">
      <c r="A14" s="329" t="s">
        <v>239</v>
      </c>
      <c r="B14" s="330" t="s">
        <v>985</v>
      </c>
      <c r="C14" s="331"/>
      <c r="D14" s="330" t="s">
        <v>985</v>
      </c>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0" t="s">
        <v>985</v>
      </c>
      <c r="AF14" s="331"/>
    </row>
    <row r="15" spans="1:32" ht="15" customHeight="1">
      <c r="A15" s="332" t="s">
        <v>246</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0" t="s">
        <v>985</v>
      </c>
      <c r="AF15" s="331"/>
    </row>
    <row r="16" spans="1:32" ht="15" customHeight="1">
      <c r="A16" s="332" t="s">
        <v>247</v>
      </c>
      <c r="B16" s="330" t="s">
        <v>985</v>
      </c>
      <c r="C16" s="331"/>
      <c r="D16" s="330" t="s">
        <v>985</v>
      </c>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row>
    <row r="17" spans="1:32" ht="15" customHeight="1">
      <c r="A17" s="329" t="s">
        <v>242</v>
      </c>
      <c r="B17" s="330" t="s">
        <v>985</v>
      </c>
      <c r="C17" s="331"/>
      <c r="D17" s="330" t="s">
        <v>985</v>
      </c>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0" t="s">
        <v>985</v>
      </c>
      <c r="AF17" s="331"/>
    </row>
    <row r="18" spans="1:32" ht="15" customHeight="1">
      <c r="A18" s="332" t="s">
        <v>248</v>
      </c>
      <c r="B18" s="331"/>
      <c r="C18" s="331"/>
      <c r="D18" s="331"/>
      <c r="E18" s="331"/>
      <c r="F18" s="331"/>
      <c r="G18" s="331"/>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0" t="s">
        <v>985</v>
      </c>
      <c r="AF18" s="331"/>
    </row>
    <row r="19" spans="1:32" ht="15" customHeight="1">
      <c r="A19" s="332" t="s">
        <v>249</v>
      </c>
      <c r="B19" s="330" t="s">
        <v>985</v>
      </c>
      <c r="C19" s="331"/>
      <c r="D19" s="330" t="s">
        <v>985</v>
      </c>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row>
    <row r="20" spans="1:32" ht="15" customHeight="1">
      <c r="A20" s="329" t="s">
        <v>238</v>
      </c>
      <c r="B20" s="330" t="s">
        <v>985</v>
      </c>
      <c r="C20" s="331"/>
      <c r="D20" s="330" t="s">
        <v>985</v>
      </c>
      <c r="E20" s="330" t="s">
        <v>985</v>
      </c>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0" t="s">
        <v>985</v>
      </c>
      <c r="AF20" s="331"/>
    </row>
    <row r="21" spans="1:32" ht="15" customHeight="1">
      <c r="A21" s="332" t="s">
        <v>250</v>
      </c>
      <c r="B21" s="330" t="s">
        <v>985</v>
      </c>
      <c r="C21" s="331"/>
      <c r="D21" s="330" t="s">
        <v>985</v>
      </c>
      <c r="E21" s="330" t="s">
        <v>985</v>
      </c>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row>
    <row r="22" spans="1:32" ht="15" customHeight="1">
      <c r="A22" s="332" t="s">
        <v>252</v>
      </c>
      <c r="B22" s="330" t="s">
        <v>985</v>
      </c>
      <c r="C22" s="331"/>
      <c r="D22" s="330" t="s">
        <v>985</v>
      </c>
      <c r="E22" s="330" t="s">
        <v>985</v>
      </c>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row>
    <row r="23" spans="1:32" ht="15" customHeight="1">
      <c r="A23" s="332" t="s">
        <v>253</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0" t="s">
        <v>985</v>
      </c>
      <c r="AF23" s="331"/>
    </row>
    <row r="24" spans="1:32" ht="15" customHeight="1">
      <c r="A24" s="329" t="s">
        <v>254</v>
      </c>
      <c r="B24" s="331"/>
      <c r="C24" s="331"/>
      <c r="D24" s="331"/>
      <c r="E24" s="331"/>
      <c r="F24" s="330" t="s">
        <v>985</v>
      </c>
      <c r="G24" s="330" t="s">
        <v>985</v>
      </c>
      <c r="H24" s="330" t="s">
        <v>985</v>
      </c>
      <c r="I24" s="330" t="s">
        <v>985</v>
      </c>
      <c r="J24" s="330" t="s">
        <v>985</v>
      </c>
      <c r="K24" s="330" t="s">
        <v>985</v>
      </c>
      <c r="L24" s="330" t="s">
        <v>985</v>
      </c>
      <c r="M24" s="331"/>
      <c r="N24" s="331"/>
      <c r="O24" s="331"/>
      <c r="P24" s="331"/>
      <c r="Q24" s="331"/>
      <c r="R24" s="331"/>
      <c r="S24" s="331"/>
      <c r="T24" s="331"/>
      <c r="U24" s="331"/>
      <c r="V24" s="331"/>
      <c r="W24" s="331"/>
      <c r="X24" s="331"/>
      <c r="Y24" s="331"/>
      <c r="Z24" s="331"/>
      <c r="AA24" s="331"/>
      <c r="AB24" s="331"/>
      <c r="AC24" s="331"/>
      <c r="AD24" s="331"/>
      <c r="AE24" s="330" t="s">
        <v>985</v>
      </c>
      <c r="AF24" s="331"/>
    </row>
    <row r="25" spans="1:32" ht="15" customHeight="1">
      <c r="A25" s="332" t="s">
        <v>256</v>
      </c>
      <c r="B25" s="331"/>
      <c r="C25" s="331"/>
      <c r="D25" s="331"/>
      <c r="E25" s="331"/>
      <c r="F25" s="330" t="s">
        <v>985</v>
      </c>
      <c r="G25" s="330" t="s">
        <v>985</v>
      </c>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0" t="s">
        <v>985</v>
      </c>
      <c r="AF25" s="331"/>
    </row>
    <row r="26" spans="1:32" ht="15" customHeight="1">
      <c r="A26" s="332" t="s">
        <v>258</v>
      </c>
      <c r="B26" s="331"/>
      <c r="C26" s="331"/>
      <c r="D26" s="331"/>
      <c r="E26" s="331"/>
      <c r="F26" s="330" t="s">
        <v>985</v>
      </c>
      <c r="G26" s="331"/>
      <c r="H26" s="330" t="s">
        <v>985</v>
      </c>
      <c r="I26" s="330" t="s">
        <v>985</v>
      </c>
      <c r="J26" s="330" t="s">
        <v>985</v>
      </c>
      <c r="K26" s="330" t="s">
        <v>985</v>
      </c>
      <c r="L26" s="330" t="s">
        <v>985</v>
      </c>
      <c r="M26" s="331"/>
      <c r="N26" s="331"/>
      <c r="O26" s="331"/>
      <c r="P26" s="331"/>
      <c r="Q26" s="331"/>
      <c r="R26" s="331"/>
      <c r="S26" s="331"/>
      <c r="T26" s="331"/>
      <c r="U26" s="331"/>
      <c r="V26" s="331"/>
      <c r="W26" s="331"/>
      <c r="X26" s="331"/>
      <c r="Y26" s="331"/>
      <c r="Z26" s="331"/>
      <c r="AA26" s="331"/>
      <c r="AB26" s="331"/>
      <c r="AC26" s="331"/>
      <c r="AD26" s="331"/>
      <c r="AE26" s="330" t="s">
        <v>985</v>
      </c>
      <c r="AF26" s="331"/>
    </row>
    <row r="27" spans="1:32" ht="15" customHeight="1">
      <c r="A27" s="333" t="s">
        <v>259</v>
      </c>
      <c r="B27" s="331"/>
      <c r="C27" s="331"/>
      <c r="D27" s="331"/>
      <c r="E27" s="331"/>
      <c r="F27" s="330" t="s">
        <v>985</v>
      </c>
      <c r="G27" s="331"/>
      <c r="H27" s="330" t="s">
        <v>985</v>
      </c>
      <c r="I27" s="331"/>
      <c r="J27" s="331"/>
      <c r="K27" s="330" t="s">
        <v>985</v>
      </c>
      <c r="L27" s="331"/>
      <c r="M27" s="331"/>
      <c r="N27" s="331"/>
      <c r="O27" s="331"/>
      <c r="P27" s="331"/>
      <c r="Q27" s="331"/>
      <c r="R27" s="331"/>
      <c r="S27" s="331"/>
      <c r="T27" s="331"/>
      <c r="U27" s="331"/>
      <c r="V27" s="331"/>
      <c r="W27" s="331"/>
      <c r="X27" s="331"/>
      <c r="Y27" s="331"/>
      <c r="Z27" s="331"/>
      <c r="AA27" s="331"/>
      <c r="AB27" s="331"/>
      <c r="AC27" s="331"/>
      <c r="AD27" s="331"/>
      <c r="AE27" s="330" t="s">
        <v>985</v>
      </c>
      <c r="AF27" s="331"/>
    </row>
    <row r="28" spans="1:32" ht="15" customHeight="1">
      <c r="A28" s="334" t="s">
        <v>260</v>
      </c>
      <c r="B28" s="331"/>
      <c r="C28" s="331"/>
      <c r="D28" s="331"/>
      <c r="E28" s="331"/>
      <c r="F28" s="330" t="s">
        <v>985</v>
      </c>
      <c r="G28" s="331"/>
      <c r="H28" s="330" t="s">
        <v>985</v>
      </c>
      <c r="I28" s="331"/>
      <c r="J28" s="331"/>
      <c r="K28" s="330" t="s">
        <v>985</v>
      </c>
      <c r="L28" s="331"/>
      <c r="M28" s="331"/>
      <c r="N28" s="331"/>
      <c r="O28" s="331"/>
      <c r="P28" s="331"/>
      <c r="Q28" s="331"/>
      <c r="R28" s="331"/>
      <c r="S28" s="331"/>
      <c r="T28" s="331"/>
      <c r="U28" s="331"/>
      <c r="V28" s="331"/>
      <c r="W28" s="331"/>
      <c r="X28" s="331"/>
      <c r="Y28" s="331"/>
      <c r="Z28" s="331"/>
      <c r="AA28" s="331"/>
      <c r="AB28" s="331"/>
      <c r="AC28" s="331"/>
      <c r="AD28" s="331"/>
      <c r="AE28" s="330" t="s">
        <v>985</v>
      </c>
      <c r="AF28" s="331"/>
    </row>
    <row r="29" spans="1:32" ht="15" customHeight="1">
      <c r="A29" s="335" t="s">
        <v>261</v>
      </c>
      <c r="B29" s="331"/>
      <c r="C29" s="331"/>
      <c r="D29" s="331"/>
      <c r="E29" s="331"/>
      <c r="F29" s="330" t="s">
        <v>985</v>
      </c>
      <c r="G29" s="331"/>
      <c r="H29" s="330" t="s">
        <v>985</v>
      </c>
      <c r="I29" s="331"/>
      <c r="J29" s="331"/>
      <c r="K29" s="330" t="s">
        <v>985</v>
      </c>
      <c r="L29" s="331"/>
      <c r="M29" s="331"/>
      <c r="N29" s="331"/>
      <c r="O29" s="331"/>
      <c r="P29" s="331"/>
      <c r="Q29" s="331"/>
      <c r="R29" s="331"/>
      <c r="S29" s="331"/>
      <c r="T29" s="331"/>
      <c r="U29" s="331"/>
      <c r="V29" s="331"/>
      <c r="W29" s="331"/>
      <c r="X29" s="331"/>
      <c r="Y29" s="331"/>
      <c r="Z29" s="331"/>
      <c r="AA29" s="331"/>
      <c r="AB29" s="331"/>
      <c r="AC29" s="331"/>
      <c r="AD29" s="331"/>
      <c r="AE29" s="330" t="s">
        <v>985</v>
      </c>
      <c r="AF29" s="331"/>
    </row>
    <row r="30" spans="1:32" ht="15" customHeight="1">
      <c r="A30" s="336" t="s">
        <v>263</v>
      </c>
      <c r="B30" s="331"/>
      <c r="C30" s="331"/>
      <c r="D30" s="331"/>
      <c r="E30" s="331"/>
      <c r="F30" s="330" t="s">
        <v>985</v>
      </c>
      <c r="G30" s="331"/>
      <c r="H30" s="330" t="s">
        <v>985</v>
      </c>
      <c r="I30" s="331"/>
      <c r="J30" s="331"/>
      <c r="K30" s="330" t="s">
        <v>985</v>
      </c>
      <c r="L30" s="331"/>
      <c r="M30" s="331"/>
      <c r="N30" s="331"/>
      <c r="O30" s="331"/>
      <c r="P30" s="331"/>
      <c r="Q30" s="331"/>
      <c r="R30" s="331"/>
      <c r="S30" s="331"/>
      <c r="T30" s="331"/>
      <c r="U30" s="331"/>
      <c r="V30" s="331"/>
      <c r="W30" s="331"/>
      <c r="X30" s="331"/>
      <c r="Y30" s="331"/>
      <c r="Z30" s="331"/>
      <c r="AA30" s="331"/>
      <c r="AB30" s="331"/>
      <c r="AC30" s="331"/>
      <c r="AD30" s="331"/>
      <c r="AE30" s="330" t="s">
        <v>985</v>
      </c>
      <c r="AF30" s="331"/>
    </row>
    <row r="31" spans="1:32" ht="15" customHeight="1">
      <c r="A31" s="334" t="s">
        <v>265</v>
      </c>
      <c r="B31" s="331"/>
      <c r="C31" s="331"/>
      <c r="D31" s="331"/>
      <c r="E31" s="331"/>
      <c r="F31" s="330" t="s">
        <v>985</v>
      </c>
      <c r="G31" s="331"/>
      <c r="H31" s="330" t="s">
        <v>985</v>
      </c>
      <c r="I31" s="331"/>
      <c r="J31" s="331"/>
      <c r="K31" s="330" t="s">
        <v>985</v>
      </c>
      <c r="L31" s="331"/>
      <c r="M31" s="331"/>
      <c r="N31" s="331"/>
      <c r="O31" s="331"/>
      <c r="P31" s="331"/>
      <c r="Q31" s="331"/>
      <c r="R31" s="331"/>
      <c r="S31" s="331"/>
      <c r="T31" s="331"/>
      <c r="U31" s="331"/>
      <c r="V31" s="331"/>
      <c r="W31" s="331"/>
      <c r="X31" s="331"/>
      <c r="Y31" s="331"/>
      <c r="Z31" s="331"/>
      <c r="AA31" s="331"/>
      <c r="AB31" s="331"/>
      <c r="AC31" s="331"/>
      <c r="AD31" s="331"/>
      <c r="AE31" s="330" t="s">
        <v>985</v>
      </c>
      <c r="AF31" s="331"/>
    </row>
    <row r="32" spans="1:32" ht="15" customHeight="1">
      <c r="A32" s="335" t="s">
        <v>266</v>
      </c>
      <c r="B32" s="331"/>
      <c r="C32" s="331"/>
      <c r="D32" s="331"/>
      <c r="E32" s="331"/>
      <c r="F32" s="330" t="s">
        <v>985</v>
      </c>
      <c r="G32" s="331"/>
      <c r="H32" s="330" t="s">
        <v>985</v>
      </c>
      <c r="I32" s="331"/>
      <c r="J32" s="331"/>
      <c r="K32" s="330" t="s">
        <v>985</v>
      </c>
      <c r="L32" s="331"/>
      <c r="M32" s="331"/>
      <c r="N32" s="331"/>
      <c r="O32" s="331"/>
      <c r="P32" s="331"/>
      <c r="Q32" s="331"/>
      <c r="R32" s="331"/>
      <c r="S32" s="331"/>
      <c r="T32" s="331"/>
      <c r="U32" s="331"/>
      <c r="V32" s="331"/>
      <c r="W32" s="331"/>
      <c r="X32" s="331"/>
      <c r="Y32" s="331"/>
      <c r="Z32" s="331"/>
      <c r="AA32" s="331"/>
      <c r="AB32" s="331"/>
      <c r="AC32" s="331"/>
      <c r="AD32" s="331"/>
      <c r="AE32" s="330" t="s">
        <v>985</v>
      </c>
      <c r="AF32" s="331"/>
    </row>
    <row r="33" spans="1:32" ht="15" customHeight="1">
      <c r="A33" s="336" t="s">
        <v>267</v>
      </c>
      <c r="B33" s="331"/>
      <c r="C33" s="331"/>
      <c r="D33" s="331"/>
      <c r="E33" s="331"/>
      <c r="F33" s="330" t="s">
        <v>985</v>
      </c>
      <c r="G33" s="331"/>
      <c r="H33" s="330" t="s">
        <v>985</v>
      </c>
      <c r="I33" s="331"/>
      <c r="J33" s="331"/>
      <c r="K33" s="330" t="s">
        <v>985</v>
      </c>
      <c r="L33" s="331"/>
      <c r="M33" s="331"/>
      <c r="N33" s="331"/>
      <c r="O33" s="331"/>
      <c r="P33" s="331"/>
      <c r="Q33" s="331"/>
      <c r="R33" s="331"/>
      <c r="S33" s="331"/>
      <c r="T33" s="331"/>
      <c r="U33" s="331"/>
      <c r="V33" s="331"/>
      <c r="W33" s="331"/>
      <c r="X33" s="331"/>
      <c r="Y33" s="331"/>
      <c r="Z33" s="331"/>
      <c r="AA33" s="331"/>
      <c r="AB33" s="331"/>
      <c r="AC33" s="331"/>
      <c r="AD33" s="331"/>
      <c r="AE33" s="330" t="s">
        <v>985</v>
      </c>
      <c r="AF33" s="331"/>
    </row>
    <row r="34" spans="1:32" ht="15" customHeight="1">
      <c r="A34" s="336" t="s">
        <v>268</v>
      </c>
      <c r="B34" s="331"/>
      <c r="C34" s="331"/>
      <c r="D34" s="331"/>
      <c r="E34" s="331"/>
      <c r="F34" s="330" t="s">
        <v>985</v>
      </c>
      <c r="G34" s="331"/>
      <c r="H34" s="330" t="s">
        <v>985</v>
      </c>
      <c r="I34" s="331"/>
      <c r="J34" s="331"/>
      <c r="K34" s="330" t="s">
        <v>985</v>
      </c>
      <c r="L34" s="331"/>
      <c r="M34" s="331"/>
      <c r="N34" s="331"/>
      <c r="O34" s="331"/>
      <c r="P34" s="331"/>
      <c r="Q34" s="331"/>
      <c r="R34" s="331"/>
      <c r="S34" s="331"/>
      <c r="T34" s="331"/>
      <c r="U34" s="331"/>
      <c r="V34" s="331"/>
      <c r="W34" s="331"/>
      <c r="X34" s="331"/>
      <c r="Y34" s="331"/>
      <c r="Z34" s="331"/>
      <c r="AA34" s="331"/>
      <c r="AB34" s="331"/>
      <c r="AC34" s="331"/>
      <c r="AD34" s="331"/>
      <c r="AE34" s="330" t="s">
        <v>985</v>
      </c>
      <c r="AF34" s="331"/>
    </row>
    <row r="35" spans="1:32" ht="15" customHeight="1">
      <c r="A35" s="333" t="s">
        <v>269</v>
      </c>
      <c r="B35" s="331"/>
      <c r="C35" s="331"/>
      <c r="D35" s="331"/>
      <c r="E35" s="331"/>
      <c r="F35" s="330" t="s">
        <v>985</v>
      </c>
      <c r="G35" s="331"/>
      <c r="H35" s="330" t="s">
        <v>985</v>
      </c>
      <c r="I35" s="331"/>
      <c r="J35" s="330" t="s">
        <v>985</v>
      </c>
      <c r="K35" s="331"/>
      <c r="L35" s="331"/>
      <c r="M35" s="331"/>
      <c r="N35" s="331"/>
      <c r="O35" s="331"/>
      <c r="P35" s="331"/>
      <c r="Q35" s="331"/>
      <c r="R35" s="331"/>
      <c r="S35" s="331"/>
      <c r="T35" s="331"/>
      <c r="U35" s="331"/>
      <c r="V35" s="331"/>
      <c r="W35" s="331"/>
      <c r="X35" s="331"/>
      <c r="Y35" s="331"/>
      <c r="Z35" s="331"/>
      <c r="AA35" s="331"/>
      <c r="AB35" s="331"/>
      <c r="AC35" s="331"/>
      <c r="AD35" s="331"/>
      <c r="AE35" s="330" t="s">
        <v>985</v>
      </c>
      <c r="AF35" s="331"/>
    </row>
    <row r="36" spans="1:32" ht="15" customHeight="1">
      <c r="A36" s="334" t="s">
        <v>270</v>
      </c>
      <c r="B36" s="331"/>
      <c r="C36" s="331"/>
      <c r="D36" s="331"/>
      <c r="E36" s="331"/>
      <c r="F36" s="330" t="s">
        <v>985</v>
      </c>
      <c r="G36" s="331"/>
      <c r="H36" s="330" t="s">
        <v>985</v>
      </c>
      <c r="I36" s="331"/>
      <c r="J36" s="330" t="s">
        <v>985</v>
      </c>
      <c r="K36" s="331"/>
      <c r="L36" s="331"/>
      <c r="M36" s="331"/>
      <c r="N36" s="331"/>
      <c r="O36" s="331"/>
      <c r="P36" s="331"/>
      <c r="Q36" s="331"/>
      <c r="R36" s="331"/>
      <c r="S36" s="331"/>
      <c r="T36" s="331"/>
      <c r="U36" s="331"/>
      <c r="V36" s="331"/>
      <c r="W36" s="331"/>
      <c r="X36" s="331"/>
      <c r="Y36" s="331"/>
      <c r="Z36" s="331"/>
      <c r="AA36" s="331"/>
      <c r="AB36" s="331"/>
      <c r="AC36" s="331"/>
      <c r="AD36" s="331"/>
      <c r="AE36" s="330" t="s">
        <v>985</v>
      </c>
      <c r="AF36" s="331"/>
    </row>
    <row r="37" spans="1:32" ht="15" customHeight="1">
      <c r="A37" s="335" t="s">
        <v>271</v>
      </c>
      <c r="B37" s="331"/>
      <c r="C37" s="331"/>
      <c r="D37" s="331"/>
      <c r="E37" s="331"/>
      <c r="F37" s="330" t="s">
        <v>985</v>
      </c>
      <c r="G37" s="331"/>
      <c r="H37" s="330" t="s">
        <v>985</v>
      </c>
      <c r="I37" s="331"/>
      <c r="J37" s="330" t="s">
        <v>985</v>
      </c>
      <c r="K37" s="331"/>
      <c r="L37" s="331"/>
      <c r="M37" s="331"/>
      <c r="N37" s="331"/>
      <c r="O37" s="331"/>
      <c r="P37" s="331"/>
      <c r="Q37" s="331"/>
      <c r="R37" s="331"/>
      <c r="S37" s="331"/>
      <c r="T37" s="331"/>
      <c r="U37" s="331"/>
      <c r="V37" s="331"/>
      <c r="W37" s="331"/>
      <c r="X37" s="331"/>
      <c r="Y37" s="331"/>
      <c r="Z37" s="331"/>
      <c r="AA37" s="331"/>
      <c r="AB37" s="331"/>
      <c r="AC37" s="331"/>
      <c r="AD37" s="331"/>
      <c r="AE37" s="330" t="s">
        <v>985</v>
      </c>
      <c r="AF37" s="331"/>
    </row>
    <row r="38" spans="1:32" ht="15" customHeight="1">
      <c r="A38" s="336" t="s">
        <v>272</v>
      </c>
      <c r="B38" s="331"/>
      <c r="C38" s="331"/>
      <c r="D38" s="331"/>
      <c r="E38" s="331"/>
      <c r="F38" s="330" t="s">
        <v>985</v>
      </c>
      <c r="G38" s="331"/>
      <c r="H38" s="330" t="s">
        <v>985</v>
      </c>
      <c r="I38" s="331"/>
      <c r="J38" s="330" t="s">
        <v>985</v>
      </c>
      <c r="K38" s="331"/>
      <c r="L38" s="331"/>
      <c r="M38" s="331"/>
      <c r="N38" s="331"/>
      <c r="O38" s="331"/>
      <c r="P38" s="331"/>
      <c r="Q38" s="331"/>
      <c r="R38" s="331"/>
      <c r="S38" s="331"/>
      <c r="T38" s="331"/>
      <c r="U38" s="331"/>
      <c r="V38" s="331"/>
      <c r="W38" s="331"/>
      <c r="X38" s="331"/>
      <c r="Y38" s="331"/>
      <c r="Z38" s="331"/>
      <c r="AA38" s="331"/>
      <c r="AB38" s="331"/>
      <c r="AC38" s="331"/>
      <c r="AD38" s="331"/>
      <c r="AE38" s="330" t="s">
        <v>985</v>
      </c>
      <c r="AF38" s="331"/>
    </row>
    <row r="39" spans="1:32" ht="15" customHeight="1">
      <c r="A39" s="335" t="s">
        <v>273</v>
      </c>
      <c r="B39" s="331"/>
      <c r="C39" s="331"/>
      <c r="D39" s="331"/>
      <c r="E39" s="331"/>
      <c r="F39" s="330" t="s">
        <v>985</v>
      </c>
      <c r="G39" s="331"/>
      <c r="H39" s="330" t="s">
        <v>985</v>
      </c>
      <c r="I39" s="331"/>
      <c r="J39" s="330" t="s">
        <v>985</v>
      </c>
      <c r="K39" s="331"/>
      <c r="L39" s="331"/>
      <c r="M39" s="331"/>
      <c r="N39" s="331"/>
      <c r="O39" s="331"/>
      <c r="P39" s="331"/>
      <c r="Q39" s="331"/>
      <c r="R39" s="331"/>
      <c r="S39" s="331"/>
      <c r="T39" s="331"/>
      <c r="U39" s="331"/>
      <c r="V39" s="331"/>
      <c r="W39" s="331"/>
      <c r="X39" s="331"/>
      <c r="Y39" s="331"/>
      <c r="Z39" s="331"/>
      <c r="AA39" s="331"/>
      <c r="AB39" s="331"/>
      <c r="AC39" s="331"/>
      <c r="AD39" s="331"/>
      <c r="AE39" s="330" t="s">
        <v>985</v>
      </c>
      <c r="AF39" s="331"/>
    </row>
    <row r="40" spans="1:32" ht="15" customHeight="1">
      <c r="A40" s="336" t="s">
        <v>274</v>
      </c>
      <c r="B40" s="331"/>
      <c r="C40" s="331"/>
      <c r="D40" s="331"/>
      <c r="E40" s="331"/>
      <c r="F40" s="330" t="s">
        <v>985</v>
      </c>
      <c r="G40" s="331"/>
      <c r="H40" s="330" t="s">
        <v>985</v>
      </c>
      <c r="I40" s="331"/>
      <c r="J40" s="330" t="s">
        <v>985</v>
      </c>
      <c r="K40" s="331"/>
      <c r="L40" s="331"/>
      <c r="M40" s="331"/>
      <c r="N40" s="331"/>
      <c r="O40" s="331"/>
      <c r="P40" s="331"/>
      <c r="Q40" s="331"/>
      <c r="R40" s="331"/>
      <c r="S40" s="331"/>
      <c r="T40" s="331"/>
      <c r="U40" s="331"/>
      <c r="V40" s="331"/>
      <c r="W40" s="331"/>
      <c r="X40" s="331"/>
      <c r="Y40" s="331"/>
      <c r="Z40" s="331"/>
      <c r="AA40" s="331"/>
      <c r="AB40" s="331"/>
      <c r="AC40" s="331"/>
      <c r="AD40" s="331"/>
      <c r="AE40" s="330" t="s">
        <v>985</v>
      </c>
      <c r="AF40" s="331"/>
    </row>
    <row r="41" spans="1:32" ht="15" customHeight="1">
      <c r="A41" s="335" t="s">
        <v>275</v>
      </c>
      <c r="B41" s="331"/>
      <c r="C41" s="331"/>
      <c r="D41" s="331"/>
      <c r="E41" s="331"/>
      <c r="F41" s="330" t="s">
        <v>985</v>
      </c>
      <c r="G41" s="331"/>
      <c r="H41" s="330" t="s">
        <v>985</v>
      </c>
      <c r="I41" s="331"/>
      <c r="J41" s="330" t="s">
        <v>985</v>
      </c>
      <c r="K41" s="331"/>
      <c r="L41" s="331"/>
      <c r="M41" s="331"/>
      <c r="N41" s="331"/>
      <c r="O41" s="331"/>
      <c r="P41" s="331"/>
      <c r="Q41" s="331"/>
      <c r="R41" s="331"/>
      <c r="S41" s="331"/>
      <c r="T41" s="331"/>
      <c r="U41" s="331"/>
      <c r="V41" s="331"/>
      <c r="W41" s="331"/>
      <c r="X41" s="331"/>
      <c r="Y41" s="331"/>
      <c r="Z41" s="331"/>
      <c r="AA41" s="331"/>
      <c r="AB41" s="331"/>
      <c r="AC41" s="331"/>
      <c r="AD41" s="331"/>
      <c r="AE41" s="330" t="s">
        <v>985</v>
      </c>
      <c r="AF41" s="331"/>
    </row>
    <row r="42" spans="1:32" ht="15" customHeight="1">
      <c r="A42" s="336" t="s">
        <v>276</v>
      </c>
      <c r="B42" s="331"/>
      <c r="C42" s="331"/>
      <c r="D42" s="331"/>
      <c r="E42" s="331"/>
      <c r="F42" s="330" t="s">
        <v>985</v>
      </c>
      <c r="G42" s="331"/>
      <c r="H42" s="330" t="s">
        <v>985</v>
      </c>
      <c r="I42" s="331"/>
      <c r="J42" s="330" t="s">
        <v>985</v>
      </c>
      <c r="K42" s="331"/>
      <c r="L42" s="331"/>
      <c r="M42" s="331"/>
      <c r="N42" s="331"/>
      <c r="O42" s="331"/>
      <c r="P42" s="331"/>
      <c r="Q42" s="331"/>
      <c r="R42" s="331"/>
      <c r="S42" s="331"/>
      <c r="T42" s="331"/>
      <c r="U42" s="331"/>
      <c r="V42" s="331"/>
      <c r="W42" s="331"/>
      <c r="X42" s="331"/>
      <c r="Y42" s="331"/>
      <c r="Z42" s="331"/>
      <c r="AA42" s="331"/>
      <c r="AB42" s="331"/>
      <c r="AC42" s="331"/>
      <c r="AD42" s="331"/>
      <c r="AE42" s="330" t="s">
        <v>985</v>
      </c>
      <c r="AF42" s="331"/>
    </row>
    <row r="43" spans="1:32" ht="15" customHeight="1">
      <c r="A43" s="333" t="s">
        <v>277</v>
      </c>
      <c r="B43" s="331"/>
      <c r="C43" s="331"/>
      <c r="D43" s="331"/>
      <c r="E43" s="331"/>
      <c r="F43" s="330" t="s">
        <v>985</v>
      </c>
      <c r="G43" s="331"/>
      <c r="H43" s="330" t="s">
        <v>985</v>
      </c>
      <c r="I43" s="330" t="s">
        <v>985</v>
      </c>
      <c r="J43" s="331"/>
      <c r="K43" s="331"/>
      <c r="L43" s="330" t="s">
        <v>985</v>
      </c>
      <c r="M43" s="331"/>
      <c r="N43" s="331"/>
      <c r="O43" s="331"/>
      <c r="P43" s="331"/>
      <c r="Q43" s="331"/>
      <c r="R43" s="331"/>
      <c r="S43" s="331"/>
      <c r="T43" s="331"/>
      <c r="U43" s="331"/>
      <c r="V43" s="331"/>
      <c r="W43" s="331"/>
      <c r="X43" s="331"/>
      <c r="Y43" s="331"/>
      <c r="Z43" s="331"/>
      <c r="AA43" s="331"/>
      <c r="AB43" s="331"/>
      <c r="AC43" s="331"/>
      <c r="AD43" s="331"/>
      <c r="AE43" s="330" t="s">
        <v>985</v>
      </c>
      <c r="AF43" s="331"/>
    </row>
    <row r="44" spans="1:32" ht="15" customHeight="1">
      <c r="A44" s="334" t="s">
        <v>278</v>
      </c>
      <c r="B44" s="331"/>
      <c r="C44" s="331"/>
      <c r="D44" s="331"/>
      <c r="E44" s="331"/>
      <c r="F44" s="330" t="s">
        <v>985</v>
      </c>
      <c r="G44" s="331"/>
      <c r="H44" s="330" t="s">
        <v>985</v>
      </c>
      <c r="I44" s="330" t="s">
        <v>985</v>
      </c>
      <c r="J44" s="331"/>
      <c r="K44" s="331"/>
      <c r="L44" s="331"/>
      <c r="M44" s="331"/>
      <c r="N44" s="331"/>
      <c r="O44" s="331"/>
      <c r="P44" s="331"/>
      <c r="Q44" s="331"/>
      <c r="R44" s="331"/>
      <c r="S44" s="331"/>
      <c r="T44" s="331"/>
      <c r="U44" s="331"/>
      <c r="V44" s="331"/>
      <c r="W44" s="331"/>
      <c r="X44" s="331"/>
      <c r="Y44" s="331"/>
      <c r="Z44" s="331"/>
      <c r="AA44" s="331"/>
      <c r="AB44" s="331"/>
      <c r="AC44" s="331"/>
      <c r="AD44" s="331"/>
      <c r="AE44" s="330" t="s">
        <v>985</v>
      </c>
      <c r="AF44" s="331"/>
    </row>
    <row r="45" spans="1:32" ht="15" customHeight="1">
      <c r="A45" s="335" t="s">
        <v>279</v>
      </c>
      <c r="B45" s="331"/>
      <c r="C45" s="331"/>
      <c r="D45" s="331"/>
      <c r="E45" s="331"/>
      <c r="F45" s="330" t="s">
        <v>985</v>
      </c>
      <c r="G45" s="331"/>
      <c r="H45" s="330" t="s">
        <v>985</v>
      </c>
      <c r="I45" s="330" t="s">
        <v>985</v>
      </c>
      <c r="J45" s="331"/>
      <c r="K45" s="331"/>
      <c r="L45" s="331"/>
      <c r="M45" s="331"/>
      <c r="N45" s="331"/>
      <c r="O45" s="331"/>
      <c r="P45" s="331"/>
      <c r="Q45" s="331"/>
      <c r="R45" s="331"/>
      <c r="S45" s="331"/>
      <c r="T45" s="331"/>
      <c r="U45" s="331"/>
      <c r="V45" s="331"/>
      <c r="W45" s="331"/>
      <c r="X45" s="331"/>
      <c r="Y45" s="331"/>
      <c r="Z45" s="331"/>
      <c r="AA45" s="331"/>
      <c r="AB45" s="331"/>
      <c r="AC45" s="331"/>
      <c r="AD45" s="331"/>
      <c r="AE45" s="330" t="s">
        <v>985</v>
      </c>
      <c r="AF45" s="331"/>
    </row>
    <row r="46" spans="1:32" ht="15" customHeight="1">
      <c r="A46" s="334" t="s">
        <v>280</v>
      </c>
      <c r="B46" s="331"/>
      <c r="C46" s="331"/>
      <c r="D46" s="331"/>
      <c r="E46" s="331"/>
      <c r="F46" s="330" t="s">
        <v>985</v>
      </c>
      <c r="G46" s="331"/>
      <c r="H46" s="330" t="s">
        <v>985</v>
      </c>
      <c r="I46" s="331"/>
      <c r="J46" s="331"/>
      <c r="K46" s="331"/>
      <c r="L46" s="330" t="s">
        <v>985</v>
      </c>
      <c r="M46" s="331"/>
      <c r="N46" s="331"/>
      <c r="O46" s="331"/>
      <c r="P46" s="331"/>
      <c r="Q46" s="331"/>
      <c r="R46" s="331"/>
      <c r="S46" s="331"/>
      <c r="T46" s="331"/>
      <c r="U46" s="331"/>
      <c r="V46" s="331"/>
      <c r="W46" s="331"/>
      <c r="X46" s="331"/>
      <c r="Y46" s="331"/>
      <c r="Z46" s="331"/>
      <c r="AA46" s="331"/>
      <c r="AB46" s="331"/>
      <c r="AC46" s="331"/>
      <c r="AD46" s="331"/>
      <c r="AE46" s="330" t="s">
        <v>985</v>
      </c>
      <c r="AF46" s="331"/>
    </row>
    <row r="47" spans="1:32" ht="15" customHeight="1">
      <c r="A47" s="335" t="s">
        <v>281</v>
      </c>
      <c r="B47" s="331"/>
      <c r="C47" s="331"/>
      <c r="D47" s="331"/>
      <c r="E47" s="331"/>
      <c r="F47" s="330" t="s">
        <v>985</v>
      </c>
      <c r="G47" s="331"/>
      <c r="H47" s="330" t="s">
        <v>985</v>
      </c>
      <c r="I47" s="331"/>
      <c r="J47" s="331"/>
      <c r="K47" s="331"/>
      <c r="L47" s="330" t="s">
        <v>985</v>
      </c>
      <c r="M47" s="331"/>
      <c r="N47" s="331"/>
      <c r="O47" s="331"/>
      <c r="P47" s="331"/>
      <c r="Q47" s="331"/>
      <c r="R47" s="331"/>
      <c r="S47" s="331"/>
      <c r="T47" s="331"/>
      <c r="U47" s="331"/>
      <c r="V47" s="331"/>
      <c r="W47" s="331"/>
      <c r="X47" s="331"/>
      <c r="Y47" s="331"/>
      <c r="Z47" s="331"/>
      <c r="AA47" s="331"/>
      <c r="AB47" s="331"/>
      <c r="AC47" s="331"/>
      <c r="AD47" s="331"/>
      <c r="AE47" s="330" t="s">
        <v>985</v>
      </c>
      <c r="AF47" s="331"/>
    </row>
    <row r="48" spans="1:32" ht="15" customHeight="1">
      <c r="A48" s="336" t="s">
        <v>282</v>
      </c>
      <c r="B48" s="331"/>
      <c r="C48" s="331"/>
      <c r="D48" s="331"/>
      <c r="E48" s="331"/>
      <c r="F48" s="330" t="s">
        <v>985</v>
      </c>
      <c r="G48" s="331"/>
      <c r="H48" s="330" t="s">
        <v>985</v>
      </c>
      <c r="I48" s="331"/>
      <c r="J48" s="331"/>
      <c r="K48" s="331"/>
      <c r="L48" s="330" t="s">
        <v>985</v>
      </c>
      <c r="M48" s="331"/>
      <c r="N48" s="331"/>
      <c r="O48" s="331"/>
      <c r="P48" s="331"/>
      <c r="Q48" s="331"/>
      <c r="R48" s="331"/>
      <c r="S48" s="331"/>
      <c r="T48" s="331"/>
      <c r="U48" s="331"/>
      <c r="V48" s="331"/>
      <c r="W48" s="331"/>
      <c r="X48" s="331"/>
      <c r="Y48" s="331"/>
      <c r="Z48" s="331"/>
      <c r="AA48" s="331"/>
      <c r="AB48" s="331"/>
      <c r="AC48" s="331"/>
      <c r="AD48" s="331"/>
      <c r="AE48" s="330" t="s">
        <v>985</v>
      </c>
      <c r="AF48" s="331"/>
    </row>
    <row r="49" spans="1:32" ht="15" customHeight="1">
      <c r="A49" s="337" t="s">
        <v>283</v>
      </c>
      <c r="B49" s="331"/>
      <c r="C49" s="331"/>
      <c r="D49" s="331"/>
      <c r="E49" s="331"/>
      <c r="F49" s="330" t="s">
        <v>985</v>
      </c>
      <c r="G49" s="331"/>
      <c r="H49" s="330" t="s">
        <v>985</v>
      </c>
      <c r="I49" s="331"/>
      <c r="J49" s="331"/>
      <c r="K49" s="331"/>
      <c r="L49" s="330" t="s">
        <v>985</v>
      </c>
      <c r="M49" s="331"/>
      <c r="N49" s="331"/>
      <c r="O49" s="331"/>
      <c r="P49" s="331"/>
      <c r="Q49" s="331"/>
      <c r="R49" s="331"/>
      <c r="S49" s="331"/>
      <c r="T49" s="331"/>
      <c r="U49" s="331"/>
      <c r="V49" s="331"/>
      <c r="W49" s="331"/>
      <c r="X49" s="331"/>
      <c r="Y49" s="331"/>
      <c r="Z49" s="331"/>
      <c r="AA49" s="331"/>
      <c r="AB49" s="331"/>
      <c r="AC49" s="331"/>
      <c r="AD49" s="331"/>
      <c r="AE49" s="330" t="s">
        <v>985</v>
      </c>
      <c r="AF49" s="331"/>
    </row>
    <row r="50" spans="1:32" ht="15" customHeight="1">
      <c r="A50" s="329" t="s">
        <v>285</v>
      </c>
      <c r="B50" s="331"/>
      <c r="C50" s="331"/>
      <c r="D50" s="331"/>
      <c r="E50" s="331"/>
      <c r="F50" s="330" t="s">
        <v>985</v>
      </c>
      <c r="G50" s="330" t="s">
        <v>985</v>
      </c>
      <c r="H50" s="330" t="s">
        <v>985</v>
      </c>
      <c r="I50" s="330" t="s">
        <v>985</v>
      </c>
      <c r="J50" s="330" t="s">
        <v>985</v>
      </c>
      <c r="K50" s="330" t="s">
        <v>985</v>
      </c>
      <c r="L50" s="330" t="s">
        <v>985</v>
      </c>
      <c r="M50" s="331"/>
      <c r="N50" s="331"/>
      <c r="O50" s="331"/>
      <c r="P50" s="331"/>
      <c r="Q50" s="331"/>
      <c r="R50" s="331"/>
      <c r="S50" s="331"/>
      <c r="T50" s="331"/>
      <c r="U50" s="331"/>
      <c r="V50" s="331"/>
      <c r="W50" s="331"/>
      <c r="X50" s="331"/>
      <c r="Y50" s="331"/>
      <c r="Z50" s="331"/>
      <c r="AA50" s="331"/>
      <c r="AB50" s="331"/>
      <c r="AC50" s="331"/>
      <c r="AD50" s="331"/>
      <c r="AE50" s="331"/>
      <c r="AF50" s="331"/>
    </row>
    <row r="51" spans="1:32" ht="15" customHeight="1">
      <c r="A51" s="332" t="s">
        <v>287</v>
      </c>
      <c r="B51" s="331"/>
      <c r="C51" s="331"/>
      <c r="D51" s="331"/>
      <c r="E51" s="331"/>
      <c r="F51" s="330" t="s">
        <v>985</v>
      </c>
      <c r="G51" s="330" t="s">
        <v>985</v>
      </c>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row>
    <row r="52" spans="1:32" ht="15" customHeight="1">
      <c r="A52" s="332" t="s">
        <v>289</v>
      </c>
      <c r="B52" s="331"/>
      <c r="C52" s="331"/>
      <c r="D52" s="331"/>
      <c r="E52" s="331"/>
      <c r="F52" s="330" t="s">
        <v>985</v>
      </c>
      <c r="G52" s="331"/>
      <c r="H52" s="330" t="s">
        <v>985</v>
      </c>
      <c r="I52" s="330" t="s">
        <v>985</v>
      </c>
      <c r="J52" s="330" t="s">
        <v>985</v>
      </c>
      <c r="K52" s="330" t="s">
        <v>985</v>
      </c>
      <c r="L52" s="330" t="s">
        <v>985</v>
      </c>
      <c r="M52" s="331"/>
      <c r="N52" s="331"/>
      <c r="O52" s="331"/>
      <c r="P52" s="331"/>
      <c r="Q52" s="331"/>
      <c r="R52" s="331"/>
      <c r="S52" s="331"/>
      <c r="T52" s="331"/>
      <c r="U52" s="331"/>
      <c r="V52" s="331"/>
      <c r="W52" s="331"/>
      <c r="X52" s="331"/>
      <c r="Y52" s="331"/>
      <c r="Z52" s="331"/>
      <c r="AA52" s="331"/>
      <c r="AB52" s="331"/>
      <c r="AC52" s="331"/>
      <c r="AD52" s="331"/>
      <c r="AE52" s="331"/>
      <c r="AF52" s="331"/>
    </row>
    <row r="53" spans="1:32" ht="15" customHeight="1">
      <c r="A53" s="333" t="s">
        <v>290</v>
      </c>
      <c r="B53" s="331"/>
      <c r="C53" s="331"/>
      <c r="D53" s="331"/>
      <c r="E53" s="331"/>
      <c r="F53" s="330" t="s">
        <v>985</v>
      </c>
      <c r="G53" s="331"/>
      <c r="H53" s="330" t="s">
        <v>985</v>
      </c>
      <c r="I53" s="330" t="s">
        <v>985</v>
      </c>
      <c r="J53" s="330" t="s">
        <v>985</v>
      </c>
      <c r="K53" s="330" t="s">
        <v>985</v>
      </c>
      <c r="L53" s="330" t="s">
        <v>985</v>
      </c>
      <c r="M53" s="331"/>
      <c r="N53" s="331"/>
      <c r="O53" s="331"/>
      <c r="P53" s="331"/>
      <c r="Q53" s="331"/>
      <c r="R53" s="331"/>
      <c r="S53" s="331"/>
      <c r="T53" s="331"/>
      <c r="U53" s="331"/>
      <c r="V53" s="331"/>
      <c r="W53" s="331"/>
      <c r="X53" s="331"/>
      <c r="Y53" s="331"/>
      <c r="Z53" s="331"/>
      <c r="AA53" s="331"/>
      <c r="AB53" s="331"/>
      <c r="AC53" s="331"/>
      <c r="AD53" s="331"/>
      <c r="AE53" s="331"/>
      <c r="AF53" s="331"/>
    </row>
    <row r="54" spans="1:32" ht="15" customHeight="1">
      <c r="A54" s="333" t="s">
        <v>291</v>
      </c>
      <c r="B54" s="331"/>
      <c r="C54" s="331"/>
      <c r="D54" s="331"/>
      <c r="E54" s="331"/>
      <c r="F54" s="330" t="s">
        <v>985</v>
      </c>
      <c r="G54" s="331"/>
      <c r="H54" s="330" t="s">
        <v>985</v>
      </c>
      <c r="I54" s="330" t="s">
        <v>985</v>
      </c>
      <c r="J54" s="330" t="s">
        <v>985</v>
      </c>
      <c r="K54" s="330" t="s">
        <v>985</v>
      </c>
      <c r="L54" s="330" t="s">
        <v>985</v>
      </c>
      <c r="M54" s="331"/>
      <c r="N54" s="331"/>
      <c r="O54" s="331"/>
      <c r="P54" s="331"/>
      <c r="Q54" s="331"/>
      <c r="R54" s="331"/>
      <c r="S54" s="331"/>
      <c r="T54" s="331"/>
      <c r="U54" s="331"/>
      <c r="V54" s="331"/>
      <c r="W54" s="331"/>
      <c r="X54" s="331"/>
      <c r="Y54" s="331"/>
      <c r="Z54" s="331"/>
      <c r="AA54" s="331"/>
      <c r="AB54" s="331"/>
      <c r="AC54" s="331"/>
      <c r="AD54" s="331"/>
      <c r="AE54" s="331"/>
      <c r="AF54" s="331"/>
    </row>
    <row r="55" spans="1:32" ht="15" customHeight="1">
      <c r="A55" s="333" t="s">
        <v>292</v>
      </c>
      <c r="B55" s="331"/>
      <c r="C55" s="331"/>
      <c r="D55" s="331"/>
      <c r="E55" s="331"/>
      <c r="F55" s="330" t="s">
        <v>985</v>
      </c>
      <c r="G55" s="331"/>
      <c r="H55" s="330" t="s">
        <v>985</v>
      </c>
      <c r="I55" s="330" t="s">
        <v>985</v>
      </c>
      <c r="J55" s="330" t="s">
        <v>985</v>
      </c>
      <c r="K55" s="330" t="s">
        <v>985</v>
      </c>
      <c r="L55" s="330" t="s">
        <v>985</v>
      </c>
      <c r="M55" s="331"/>
      <c r="N55" s="331"/>
      <c r="O55" s="331"/>
      <c r="P55" s="331"/>
      <c r="Q55" s="331"/>
      <c r="R55" s="331"/>
      <c r="S55" s="331"/>
      <c r="T55" s="331"/>
      <c r="U55" s="331"/>
      <c r="V55" s="331"/>
      <c r="W55" s="331"/>
      <c r="X55" s="331"/>
      <c r="Y55" s="331"/>
      <c r="Z55" s="331"/>
      <c r="AA55" s="331"/>
      <c r="AB55" s="331"/>
      <c r="AC55" s="331"/>
      <c r="AD55" s="331"/>
      <c r="AE55" s="331"/>
      <c r="AF55" s="331"/>
    </row>
    <row r="56" spans="1:32" ht="15" customHeight="1">
      <c r="A56" s="329" t="s">
        <v>293</v>
      </c>
      <c r="B56" s="331"/>
      <c r="C56" s="331"/>
      <c r="D56" s="331"/>
      <c r="E56" s="331"/>
      <c r="F56" s="330" t="s">
        <v>985</v>
      </c>
      <c r="G56" s="330" t="s">
        <v>985</v>
      </c>
      <c r="H56" s="330" t="s">
        <v>985</v>
      </c>
      <c r="I56" s="330" t="s">
        <v>985</v>
      </c>
      <c r="J56" s="330" t="s">
        <v>985</v>
      </c>
      <c r="K56" s="330" t="s">
        <v>985</v>
      </c>
      <c r="L56" s="330" t="s">
        <v>985</v>
      </c>
      <c r="M56" s="331"/>
      <c r="N56" s="331"/>
      <c r="O56" s="331"/>
      <c r="P56" s="331"/>
      <c r="Q56" s="331"/>
      <c r="R56" s="331"/>
      <c r="S56" s="331"/>
      <c r="T56" s="331"/>
      <c r="U56" s="331"/>
      <c r="V56" s="331"/>
      <c r="W56" s="331"/>
      <c r="X56" s="331"/>
      <c r="Y56" s="331"/>
      <c r="Z56" s="331"/>
      <c r="AA56" s="331"/>
      <c r="AB56" s="331"/>
      <c r="AC56" s="331"/>
      <c r="AD56" s="331"/>
      <c r="AE56" s="331"/>
      <c r="AF56" s="331"/>
    </row>
    <row r="57" spans="1:32" ht="15" customHeight="1">
      <c r="A57" s="332" t="s">
        <v>295</v>
      </c>
      <c r="B57" s="331"/>
      <c r="C57" s="331"/>
      <c r="D57" s="331"/>
      <c r="E57" s="331"/>
      <c r="F57" s="330" t="s">
        <v>985</v>
      </c>
      <c r="G57" s="330" t="s">
        <v>985</v>
      </c>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row>
    <row r="58" spans="1:32" ht="15" customHeight="1">
      <c r="A58" s="332" t="s">
        <v>297</v>
      </c>
      <c r="B58" s="331"/>
      <c r="C58" s="331"/>
      <c r="D58" s="331"/>
      <c r="E58" s="331"/>
      <c r="F58" s="330" t="s">
        <v>985</v>
      </c>
      <c r="G58" s="331"/>
      <c r="H58" s="330" t="s">
        <v>985</v>
      </c>
      <c r="I58" s="330" t="s">
        <v>985</v>
      </c>
      <c r="J58" s="330" t="s">
        <v>985</v>
      </c>
      <c r="K58" s="330" t="s">
        <v>985</v>
      </c>
      <c r="L58" s="330" t="s">
        <v>985</v>
      </c>
      <c r="M58" s="331"/>
      <c r="N58" s="331"/>
      <c r="O58" s="331"/>
      <c r="P58" s="331"/>
      <c r="Q58" s="331"/>
      <c r="R58" s="331"/>
      <c r="S58" s="331"/>
      <c r="T58" s="331"/>
      <c r="U58" s="331"/>
      <c r="V58" s="331"/>
      <c r="W58" s="331"/>
      <c r="X58" s="331"/>
      <c r="Y58" s="331"/>
      <c r="Z58" s="331"/>
      <c r="AA58" s="331"/>
      <c r="AB58" s="331"/>
      <c r="AC58" s="331"/>
      <c r="AD58" s="331"/>
      <c r="AE58" s="331"/>
      <c r="AF58" s="331"/>
    </row>
    <row r="59" spans="1:32" ht="15" customHeight="1">
      <c r="A59" s="333" t="s">
        <v>298</v>
      </c>
      <c r="B59" s="331"/>
      <c r="C59" s="331"/>
      <c r="D59" s="331"/>
      <c r="E59" s="331"/>
      <c r="F59" s="330" t="s">
        <v>985</v>
      </c>
      <c r="G59" s="331"/>
      <c r="H59" s="330" t="s">
        <v>985</v>
      </c>
      <c r="I59" s="330" t="s">
        <v>985</v>
      </c>
      <c r="J59" s="330" t="s">
        <v>985</v>
      </c>
      <c r="K59" s="330" t="s">
        <v>985</v>
      </c>
      <c r="L59" s="330" t="s">
        <v>985</v>
      </c>
      <c r="M59" s="331"/>
      <c r="N59" s="331"/>
      <c r="O59" s="331"/>
      <c r="P59" s="331"/>
      <c r="Q59" s="331"/>
      <c r="R59" s="331"/>
      <c r="S59" s="331"/>
      <c r="T59" s="331"/>
      <c r="U59" s="331"/>
      <c r="V59" s="331"/>
      <c r="W59" s="331"/>
      <c r="X59" s="331"/>
      <c r="Y59" s="331"/>
      <c r="Z59" s="331"/>
      <c r="AA59" s="331"/>
      <c r="AB59" s="331"/>
      <c r="AC59" s="331"/>
      <c r="AD59" s="331"/>
      <c r="AE59" s="331"/>
      <c r="AF59" s="331"/>
    </row>
    <row r="60" spans="1:32" ht="15" customHeight="1">
      <c r="A60" s="333" t="s">
        <v>299</v>
      </c>
      <c r="B60" s="331"/>
      <c r="C60" s="331"/>
      <c r="D60" s="331"/>
      <c r="E60" s="331"/>
      <c r="F60" s="330" t="s">
        <v>985</v>
      </c>
      <c r="G60" s="331"/>
      <c r="H60" s="330" t="s">
        <v>985</v>
      </c>
      <c r="I60" s="330" t="s">
        <v>985</v>
      </c>
      <c r="J60" s="330" t="s">
        <v>985</v>
      </c>
      <c r="K60" s="330" t="s">
        <v>985</v>
      </c>
      <c r="L60" s="330" t="s">
        <v>985</v>
      </c>
      <c r="M60" s="331"/>
      <c r="N60" s="331"/>
      <c r="O60" s="331"/>
      <c r="P60" s="331"/>
      <c r="Q60" s="331"/>
      <c r="R60" s="331"/>
      <c r="S60" s="331"/>
      <c r="T60" s="331"/>
      <c r="U60" s="331"/>
      <c r="V60" s="331"/>
      <c r="W60" s="331"/>
      <c r="X60" s="331"/>
      <c r="Y60" s="331"/>
      <c r="Z60" s="331"/>
      <c r="AA60" s="331"/>
      <c r="AB60" s="331"/>
      <c r="AC60" s="331"/>
      <c r="AD60" s="331"/>
      <c r="AE60" s="331"/>
      <c r="AF60" s="331"/>
    </row>
    <row r="61" spans="1:32" ht="15" customHeight="1">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row>
    <row r="62" spans="1:32" ht="240" customHeight="1">
      <c r="A62" s="331"/>
      <c r="B62" s="325" t="s">
        <v>301</v>
      </c>
      <c r="C62" s="326" t="s">
        <v>302</v>
      </c>
      <c r="D62" s="326" t="s">
        <v>303</v>
      </c>
      <c r="E62" s="326" t="s">
        <v>304</v>
      </c>
      <c r="F62" s="325" t="s">
        <v>305</v>
      </c>
      <c r="G62" s="326" t="s">
        <v>306</v>
      </c>
      <c r="H62" s="326" t="s">
        <v>307</v>
      </c>
      <c r="I62" s="327" t="s">
        <v>308</v>
      </c>
      <c r="J62" s="327" t="s">
        <v>309</v>
      </c>
      <c r="K62" s="327" t="s">
        <v>310</v>
      </c>
      <c r="L62" s="327" t="s">
        <v>311</v>
      </c>
      <c r="M62" s="325" t="s">
        <v>312</v>
      </c>
      <c r="N62" s="326" t="s">
        <v>313</v>
      </c>
      <c r="O62" s="327" t="s">
        <v>314</v>
      </c>
      <c r="P62" s="328" t="s">
        <v>315</v>
      </c>
      <c r="Q62" s="327" t="s">
        <v>316</v>
      </c>
      <c r="R62" s="328" t="s">
        <v>317</v>
      </c>
      <c r="S62" s="328" t="s">
        <v>318</v>
      </c>
      <c r="T62" s="327" t="s">
        <v>319</v>
      </c>
      <c r="U62" s="326" t="s">
        <v>320</v>
      </c>
      <c r="V62" s="326" t="s">
        <v>321</v>
      </c>
      <c r="W62" s="327" t="s">
        <v>322</v>
      </c>
      <c r="X62" s="328" t="s">
        <v>323</v>
      </c>
      <c r="Y62" s="328" t="s">
        <v>324</v>
      </c>
      <c r="Z62" s="328" t="s">
        <v>325</v>
      </c>
      <c r="AA62" s="326" t="s">
        <v>326</v>
      </c>
      <c r="AB62" s="327" t="s">
        <v>327</v>
      </c>
      <c r="AC62" s="327" t="s">
        <v>328</v>
      </c>
      <c r="AD62" s="325" t="s">
        <v>330</v>
      </c>
      <c r="AE62" s="325" t="s">
        <v>331</v>
      </c>
      <c r="AF62" s="325" t="s">
        <v>332</v>
      </c>
    </row>
    <row r="63" spans="1:32" ht="15" customHeight="1">
      <c r="A63" s="329" t="s">
        <v>223</v>
      </c>
      <c r="B63" s="331"/>
      <c r="C63" s="331"/>
      <c r="D63" s="331"/>
      <c r="E63" s="331"/>
      <c r="F63" s="330" t="s">
        <v>985</v>
      </c>
      <c r="G63" s="330" t="s">
        <v>985</v>
      </c>
      <c r="H63" s="330" t="s">
        <v>985</v>
      </c>
      <c r="I63" s="330" t="s">
        <v>985</v>
      </c>
      <c r="J63" s="330" t="s">
        <v>985</v>
      </c>
      <c r="K63" s="330" t="s">
        <v>985</v>
      </c>
      <c r="L63" s="330" t="s">
        <v>985</v>
      </c>
      <c r="M63" s="330" t="s">
        <v>985</v>
      </c>
      <c r="N63" s="330" t="s">
        <v>985</v>
      </c>
      <c r="O63" s="330" t="s">
        <v>985</v>
      </c>
      <c r="P63" s="330" t="s">
        <v>985</v>
      </c>
      <c r="Q63" s="330" t="s">
        <v>985</v>
      </c>
      <c r="R63" s="330" t="s">
        <v>985</v>
      </c>
      <c r="S63" s="330" t="s">
        <v>985</v>
      </c>
      <c r="T63" s="331"/>
      <c r="U63" s="331"/>
      <c r="V63" s="331"/>
      <c r="W63" s="331"/>
      <c r="X63" s="331"/>
      <c r="Y63" s="331"/>
      <c r="Z63" s="331"/>
      <c r="AA63" s="330" t="s">
        <v>985</v>
      </c>
      <c r="AB63" s="330" t="s">
        <v>985</v>
      </c>
      <c r="AC63" s="330" t="s">
        <v>985</v>
      </c>
      <c r="AD63" s="331"/>
      <c r="AE63" s="331"/>
      <c r="AF63" s="330" t="s">
        <v>985</v>
      </c>
    </row>
    <row r="64" spans="1:32" ht="15" customHeight="1">
      <c r="A64" s="332" t="s">
        <v>226</v>
      </c>
      <c r="B64" s="331"/>
      <c r="C64" s="331"/>
      <c r="D64" s="331"/>
      <c r="E64" s="331"/>
      <c r="F64" s="331"/>
      <c r="G64" s="331"/>
      <c r="H64" s="331"/>
      <c r="I64" s="331"/>
      <c r="J64" s="331"/>
      <c r="K64" s="331"/>
      <c r="L64" s="331"/>
      <c r="M64" s="330" t="s">
        <v>985</v>
      </c>
      <c r="N64" s="331"/>
      <c r="O64" s="331"/>
      <c r="P64" s="331"/>
      <c r="Q64" s="331"/>
      <c r="R64" s="331"/>
      <c r="S64" s="331"/>
      <c r="T64" s="331"/>
      <c r="U64" s="331"/>
      <c r="V64" s="331"/>
      <c r="W64" s="331"/>
      <c r="X64" s="331"/>
      <c r="Y64" s="331"/>
      <c r="Z64" s="331"/>
      <c r="AA64" s="330" t="s">
        <v>985</v>
      </c>
      <c r="AB64" s="330" t="s">
        <v>985</v>
      </c>
      <c r="AC64" s="331"/>
      <c r="AD64" s="331"/>
      <c r="AE64" s="331"/>
      <c r="AF64" s="330" t="s">
        <v>985</v>
      </c>
    </row>
    <row r="65" spans="1:32" ht="15" customHeight="1">
      <c r="A65" s="333" t="s">
        <v>230</v>
      </c>
      <c r="B65" s="331"/>
      <c r="C65" s="331"/>
      <c r="D65" s="331"/>
      <c r="E65" s="331"/>
      <c r="F65" s="331"/>
      <c r="G65" s="331"/>
      <c r="H65" s="331"/>
      <c r="I65" s="331"/>
      <c r="J65" s="331"/>
      <c r="K65" s="331"/>
      <c r="L65" s="331"/>
      <c r="M65" s="330" t="s">
        <v>985</v>
      </c>
      <c r="N65" s="331"/>
      <c r="O65" s="331"/>
      <c r="P65" s="331"/>
      <c r="Q65" s="331"/>
      <c r="R65" s="331"/>
      <c r="S65" s="331"/>
      <c r="T65" s="331"/>
      <c r="U65" s="331"/>
      <c r="V65" s="331"/>
      <c r="W65" s="331"/>
      <c r="X65" s="331"/>
      <c r="Y65" s="331"/>
      <c r="Z65" s="331"/>
      <c r="AA65" s="330" t="s">
        <v>985</v>
      </c>
      <c r="AB65" s="330" t="s">
        <v>985</v>
      </c>
      <c r="AC65" s="331"/>
      <c r="AD65" s="331"/>
      <c r="AE65" s="331"/>
      <c r="AF65" s="330" t="s">
        <v>985</v>
      </c>
    </row>
    <row r="66" spans="1:32" ht="15" customHeight="1">
      <c r="A66" s="332" t="s">
        <v>233</v>
      </c>
      <c r="B66" s="331"/>
      <c r="C66" s="331"/>
      <c r="D66" s="331"/>
      <c r="E66" s="331"/>
      <c r="F66" s="330" t="s">
        <v>985</v>
      </c>
      <c r="G66" s="330" t="s">
        <v>985</v>
      </c>
      <c r="H66" s="330" t="s">
        <v>985</v>
      </c>
      <c r="I66" s="330" t="s">
        <v>985</v>
      </c>
      <c r="J66" s="330" t="s">
        <v>985</v>
      </c>
      <c r="K66" s="330" t="s">
        <v>985</v>
      </c>
      <c r="L66" s="330" t="s">
        <v>985</v>
      </c>
      <c r="M66" s="330" t="s">
        <v>985</v>
      </c>
      <c r="N66" s="330" t="s">
        <v>985</v>
      </c>
      <c r="O66" s="330" t="s">
        <v>985</v>
      </c>
      <c r="P66" s="330" t="s">
        <v>985</v>
      </c>
      <c r="Q66" s="330" t="s">
        <v>985</v>
      </c>
      <c r="R66" s="330" t="s">
        <v>985</v>
      </c>
      <c r="S66" s="330" t="s">
        <v>985</v>
      </c>
      <c r="T66" s="331"/>
      <c r="U66" s="331"/>
      <c r="V66" s="331"/>
      <c r="W66" s="331"/>
      <c r="X66" s="331"/>
      <c r="Y66" s="331"/>
      <c r="Z66" s="331"/>
      <c r="AA66" s="330" t="s">
        <v>985</v>
      </c>
      <c r="AB66" s="331"/>
      <c r="AC66" s="330" t="s">
        <v>985</v>
      </c>
      <c r="AD66" s="331"/>
      <c r="AE66" s="331"/>
      <c r="AF66" s="330" t="s">
        <v>985</v>
      </c>
    </row>
    <row r="67" spans="1:32" ht="15" customHeight="1">
      <c r="A67" s="333" t="s">
        <v>234</v>
      </c>
      <c r="B67" s="331"/>
      <c r="C67" s="331"/>
      <c r="D67" s="331"/>
      <c r="E67" s="331"/>
      <c r="F67" s="330" t="s">
        <v>985</v>
      </c>
      <c r="G67" s="330" t="s">
        <v>985</v>
      </c>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0" t="s">
        <v>985</v>
      </c>
    </row>
    <row r="68" spans="1:32" ht="15" customHeight="1">
      <c r="A68" s="334" t="s">
        <v>236</v>
      </c>
      <c r="B68" s="331"/>
      <c r="C68" s="331"/>
      <c r="D68" s="331"/>
      <c r="E68" s="331"/>
      <c r="F68" s="330" t="s">
        <v>985</v>
      </c>
      <c r="G68" s="330" t="s">
        <v>985</v>
      </c>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0" t="s">
        <v>985</v>
      </c>
    </row>
    <row r="69" spans="1:32" ht="15" customHeight="1">
      <c r="A69" s="333" t="s">
        <v>238</v>
      </c>
      <c r="B69" s="331"/>
      <c r="C69" s="331"/>
      <c r="D69" s="331"/>
      <c r="E69" s="331"/>
      <c r="F69" s="330" t="s">
        <v>985</v>
      </c>
      <c r="G69" s="331"/>
      <c r="H69" s="330" t="s">
        <v>985</v>
      </c>
      <c r="I69" s="330" t="s">
        <v>985</v>
      </c>
      <c r="J69" s="330" t="s">
        <v>985</v>
      </c>
      <c r="K69" s="330" t="s">
        <v>985</v>
      </c>
      <c r="L69" s="330" t="s">
        <v>985</v>
      </c>
      <c r="M69" s="330" t="s">
        <v>985</v>
      </c>
      <c r="N69" s="330" t="s">
        <v>985</v>
      </c>
      <c r="O69" s="330" t="s">
        <v>985</v>
      </c>
      <c r="P69" s="330" t="s">
        <v>985</v>
      </c>
      <c r="Q69" s="330" t="s">
        <v>985</v>
      </c>
      <c r="R69" s="330" t="s">
        <v>985</v>
      </c>
      <c r="S69" s="330" t="s">
        <v>985</v>
      </c>
      <c r="T69" s="331"/>
      <c r="U69" s="331"/>
      <c r="V69" s="331"/>
      <c r="W69" s="331"/>
      <c r="X69" s="331"/>
      <c r="Y69" s="331"/>
      <c r="Z69" s="331"/>
      <c r="AA69" s="330" t="s">
        <v>985</v>
      </c>
      <c r="AB69" s="331"/>
      <c r="AC69" s="330" t="s">
        <v>985</v>
      </c>
      <c r="AD69" s="331"/>
      <c r="AE69" s="331"/>
      <c r="AF69" s="330" t="s">
        <v>985</v>
      </c>
    </row>
    <row r="70" spans="1:32" ht="15" customHeight="1">
      <c r="A70" s="334" t="s">
        <v>239</v>
      </c>
      <c r="B70" s="331"/>
      <c r="C70" s="331"/>
      <c r="D70" s="331"/>
      <c r="E70" s="331"/>
      <c r="F70" s="330" t="s">
        <v>985</v>
      </c>
      <c r="G70" s="331"/>
      <c r="H70" s="330" t="s">
        <v>985</v>
      </c>
      <c r="I70" s="330" t="s">
        <v>985</v>
      </c>
      <c r="J70" s="330" t="s">
        <v>985</v>
      </c>
      <c r="K70" s="330" t="s">
        <v>985</v>
      </c>
      <c r="L70" s="330" t="s">
        <v>985</v>
      </c>
      <c r="M70" s="330" t="s">
        <v>985</v>
      </c>
      <c r="N70" s="330" t="s">
        <v>985</v>
      </c>
      <c r="O70" s="330" t="s">
        <v>985</v>
      </c>
      <c r="P70" s="330" t="s">
        <v>985</v>
      </c>
      <c r="Q70" s="330" t="s">
        <v>985</v>
      </c>
      <c r="R70" s="330" t="s">
        <v>985</v>
      </c>
      <c r="S70" s="330" t="s">
        <v>985</v>
      </c>
      <c r="T70" s="331"/>
      <c r="U70" s="331"/>
      <c r="V70" s="331"/>
      <c r="W70" s="331"/>
      <c r="X70" s="331"/>
      <c r="Y70" s="331"/>
      <c r="Z70" s="331"/>
      <c r="AA70" s="330" t="s">
        <v>985</v>
      </c>
      <c r="AB70" s="331"/>
      <c r="AC70" s="330" t="s">
        <v>985</v>
      </c>
      <c r="AD70" s="331"/>
      <c r="AE70" s="331"/>
      <c r="AF70" s="330" t="s">
        <v>985</v>
      </c>
    </row>
    <row r="71" spans="1:32" ht="15" customHeight="1">
      <c r="A71" s="335" t="s">
        <v>240</v>
      </c>
      <c r="B71" s="331"/>
      <c r="C71" s="331"/>
      <c r="D71" s="331"/>
      <c r="E71" s="331"/>
      <c r="F71" s="330" t="s">
        <v>985</v>
      </c>
      <c r="G71" s="331"/>
      <c r="H71" s="330" t="s">
        <v>985</v>
      </c>
      <c r="I71" s="330" t="s">
        <v>985</v>
      </c>
      <c r="J71" s="330" t="s">
        <v>985</v>
      </c>
      <c r="K71" s="330" t="s">
        <v>985</v>
      </c>
      <c r="L71" s="330" t="s">
        <v>985</v>
      </c>
      <c r="M71" s="330" t="s">
        <v>985</v>
      </c>
      <c r="N71" s="330" t="s">
        <v>985</v>
      </c>
      <c r="O71" s="330" t="s">
        <v>985</v>
      </c>
      <c r="P71" s="330" t="s">
        <v>985</v>
      </c>
      <c r="Q71" s="330" t="s">
        <v>985</v>
      </c>
      <c r="R71" s="330" t="s">
        <v>985</v>
      </c>
      <c r="S71" s="330" t="s">
        <v>985</v>
      </c>
      <c r="T71" s="331"/>
      <c r="U71" s="331"/>
      <c r="V71" s="331"/>
      <c r="W71" s="331"/>
      <c r="X71" s="331"/>
      <c r="Y71" s="331"/>
      <c r="Z71" s="331"/>
      <c r="AA71" s="330" t="s">
        <v>985</v>
      </c>
      <c r="AB71" s="331"/>
      <c r="AC71" s="330" t="s">
        <v>985</v>
      </c>
      <c r="AD71" s="331"/>
      <c r="AE71" s="331"/>
      <c r="AF71" s="330" t="s">
        <v>985</v>
      </c>
    </row>
    <row r="72" spans="1:32" ht="15" customHeight="1">
      <c r="A72" s="334" t="s">
        <v>242</v>
      </c>
      <c r="B72" s="331"/>
      <c r="C72" s="331"/>
      <c r="D72" s="331"/>
      <c r="E72" s="331"/>
      <c r="F72" s="330" t="s">
        <v>985</v>
      </c>
      <c r="G72" s="331"/>
      <c r="H72" s="330" t="s">
        <v>985</v>
      </c>
      <c r="I72" s="330" t="s">
        <v>985</v>
      </c>
      <c r="J72" s="330" t="s">
        <v>985</v>
      </c>
      <c r="K72" s="330" t="s">
        <v>985</v>
      </c>
      <c r="L72" s="330" t="s">
        <v>985</v>
      </c>
      <c r="M72" s="330" t="s">
        <v>985</v>
      </c>
      <c r="N72" s="330" t="s">
        <v>985</v>
      </c>
      <c r="O72" s="330" t="s">
        <v>985</v>
      </c>
      <c r="P72" s="330" t="s">
        <v>985</v>
      </c>
      <c r="Q72" s="330" t="s">
        <v>985</v>
      </c>
      <c r="R72" s="330" t="s">
        <v>985</v>
      </c>
      <c r="S72" s="330" t="s">
        <v>985</v>
      </c>
      <c r="T72" s="331"/>
      <c r="U72" s="331"/>
      <c r="V72" s="331"/>
      <c r="W72" s="331"/>
      <c r="X72" s="331"/>
      <c r="Y72" s="331"/>
      <c r="Z72" s="331"/>
      <c r="AA72" s="330" t="s">
        <v>985</v>
      </c>
      <c r="AB72" s="331"/>
      <c r="AC72" s="330" t="s">
        <v>985</v>
      </c>
      <c r="AD72" s="331"/>
      <c r="AE72" s="331"/>
      <c r="AF72" s="330" t="s">
        <v>985</v>
      </c>
    </row>
    <row r="73" spans="1:32" ht="15" customHeight="1">
      <c r="A73" s="335" t="s">
        <v>243</v>
      </c>
      <c r="B73" s="331"/>
      <c r="C73" s="331"/>
      <c r="D73" s="331"/>
      <c r="E73" s="331"/>
      <c r="F73" s="330" t="s">
        <v>985</v>
      </c>
      <c r="G73" s="331"/>
      <c r="H73" s="330" t="s">
        <v>985</v>
      </c>
      <c r="I73" s="330" t="s">
        <v>985</v>
      </c>
      <c r="J73" s="330" t="s">
        <v>985</v>
      </c>
      <c r="K73" s="330" t="s">
        <v>985</v>
      </c>
      <c r="L73" s="330" t="s">
        <v>985</v>
      </c>
      <c r="M73" s="330" t="s">
        <v>985</v>
      </c>
      <c r="N73" s="330" t="s">
        <v>985</v>
      </c>
      <c r="O73" s="330" t="s">
        <v>985</v>
      </c>
      <c r="P73" s="330" t="s">
        <v>985</v>
      </c>
      <c r="Q73" s="330" t="s">
        <v>985</v>
      </c>
      <c r="R73" s="330" t="s">
        <v>985</v>
      </c>
      <c r="S73" s="330" t="s">
        <v>985</v>
      </c>
      <c r="T73" s="331"/>
      <c r="U73" s="331"/>
      <c r="V73" s="331"/>
      <c r="W73" s="331"/>
      <c r="X73" s="331"/>
      <c r="Y73" s="331"/>
      <c r="Z73" s="331"/>
      <c r="AA73" s="330" t="s">
        <v>985</v>
      </c>
      <c r="AB73" s="331"/>
      <c r="AC73" s="330" t="s">
        <v>985</v>
      </c>
      <c r="AD73" s="331"/>
      <c r="AE73" s="331"/>
      <c r="AF73" s="330" t="s">
        <v>985</v>
      </c>
    </row>
    <row r="74" spans="1:32" ht="15" customHeight="1">
      <c r="A74" s="334" t="s">
        <v>244</v>
      </c>
      <c r="B74" s="331"/>
      <c r="C74" s="331"/>
      <c r="D74" s="331"/>
      <c r="E74" s="331"/>
      <c r="F74" s="330" t="s">
        <v>985</v>
      </c>
      <c r="G74" s="331"/>
      <c r="H74" s="330" t="s">
        <v>985</v>
      </c>
      <c r="I74" s="330" t="s">
        <v>985</v>
      </c>
      <c r="J74" s="330" t="s">
        <v>985</v>
      </c>
      <c r="K74" s="330" t="s">
        <v>985</v>
      </c>
      <c r="L74" s="330" t="s">
        <v>985</v>
      </c>
      <c r="M74" s="330" t="s">
        <v>985</v>
      </c>
      <c r="N74" s="330" t="s">
        <v>985</v>
      </c>
      <c r="O74" s="330" t="s">
        <v>985</v>
      </c>
      <c r="P74" s="330" t="s">
        <v>985</v>
      </c>
      <c r="Q74" s="330" t="s">
        <v>985</v>
      </c>
      <c r="R74" s="330" t="s">
        <v>985</v>
      </c>
      <c r="S74" s="330" t="s">
        <v>985</v>
      </c>
      <c r="T74" s="331"/>
      <c r="U74" s="331"/>
      <c r="V74" s="331"/>
      <c r="W74" s="331"/>
      <c r="X74" s="331"/>
      <c r="Y74" s="331"/>
      <c r="Z74" s="331"/>
      <c r="AA74" s="330" t="s">
        <v>985</v>
      </c>
      <c r="AB74" s="331"/>
      <c r="AC74" s="330" t="s">
        <v>985</v>
      </c>
      <c r="AD74" s="331"/>
      <c r="AE74" s="331"/>
      <c r="AF74" s="330" t="s">
        <v>985</v>
      </c>
    </row>
    <row r="75" spans="1:32" ht="15" customHeight="1">
      <c r="A75" s="329" t="s">
        <v>239</v>
      </c>
      <c r="B75" s="331"/>
      <c r="C75" s="331"/>
      <c r="D75" s="331"/>
      <c r="E75" s="331"/>
      <c r="F75" s="330" t="s">
        <v>985</v>
      </c>
      <c r="G75" s="331"/>
      <c r="H75" s="330" t="s">
        <v>985</v>
      </c>
      <c r="I75" s="330" t="s">
        <v>985</v>
      </c>
      <c r="J75" s="330" t="s">
        <v>985</v>
      </c>
      <c r="K75" s="330" t="s">
        <v>985</v>
      </c>
      <c r="L75" s="330" t="s">
        <v>985</v>
      </c>
      <c r="M75" s="330" t="s">
        <v>985</v>
      </c>
      <c r="N75" s="330" t="s">
        <v>985</v>
      </c>
      <c r="O75" s="330" t="s">
        <v>985</v>
      </c>
      <c r="P75" s="330" t="s">
        <v>985</v>
      </c>
      <c r="Q75" s="330" t="s">
        <v>985</v>
      </c>
      <c r="R75" s="330" t="s">
        <v>985</v>
      </c>
      <c r="S75" s="330" t="s">
        <v>985</v>
      </c>
      <c r="T75" s="331"/>
      <c r="U75" s="331"/>
      <c r="V75" s="331"/>
      <c r="W75" s="331"/>
      <c r="X75" s="331"/>
      <c r="Y75" s="331"/>
      <c r="Z75" s="331"/>
      <c r="AA75" s="330" t="s">
        <v>985</v>
      </c>
      <c r="AB75" s="331"/>
      <c r="AC75" s="330" t="s">
        <v>985</v>
      </c>
      <c r="AD75" s="331"/>
      <c r="AE75" s="331"/>
      <c r="AF75" s="330" t="s">
        <v>985</v>
      </c>
    </row>
    <row r="76" spans="1:32" ht="15" customHeight="1">
      <c r="A76" s="332" t="s">
        <v>246</v>
      </c>
      <c r="B76" s="331"/>
      <c r="C76" s="331"/>
      <c r="D76" s="331"/>
      <c r="E76" s="331"/>
      <c r="F76" s="330" t="s">
        <v>985</v>
      </c>
      <c r="G76" s="331"/>
      <c r="H76" s="330" t="s">
        <v>985</v>
      </c>
      <c r="I76" s="330" t="s">
        <v>985</v>
      </c>
      <c r="J76" s="330" t="s">
        <v>985</v>
      </c>
      <c r="K76" s="330" t="s">
        <v>985</v>
      </c>
      <c r="L76" s="330" t="s">
        <v>985</v>
      </c>
      <c r="M76" s="330" t="s">
        <v>985</v>
      </c>
      <c r="N76" s="330" t="s">
        <v>985</v>
      </c>
      <c r="O76" s="330" t="s">
        <v>985</v>
      </c>
      <c r="P76" s="330" t="s">
        <v>985</v>
      </c>
      <c r="Q76" s="330" t="s">
        <v>985</v>
      </c>
      <c r="R76" s="330" t="s">
        <v>985</v>
      </c>
      <c r="S76" s="330" t="s">
        <v>985</v>
      </c>
      <c r="T76" s="331"/>
      <c r="U76" s="331"/>
      <c r="V76" s="331"/>
      <c r="W76" s="331"/>
      <c r="X76" s="331"/>
      <c r="Y76" s="331"/>
      <c r="Z76" s="331"/>
      <c r="AA76" s="330" t="s">
        <v>985</v>
      </c>
      <c r="AB76" s="331"/>
      <c r="AC76" s="330" t="s">
        <v>985</v>
      </c>
      <c r="AD76" s="331"/>
      <c r="AE76" s="331"/>
      <c r="AF76" s="331"/>
    </row>
    <row r="77" spans="1:32" ht="15" customHeight="1">
      <c r="A77" s="332" t="s">
        <v>247</v>
      </c>
      <c r="B77" s="331"/>
      <c r="C77" s="331"/>
      <c r="D77" s="331"/>
      <c r="E77" s="331"/>
      <c r="F77" s="330" t="s">
        <v>985</v>
      </c>
      <c r="G77" s="331"/>
      <c r="H77" s="330" t="s">
        <v>985</v>
      </c>
      <c r="I77" s="330" t="s">
        <v>985</v>
      </c>
      <c r="J77" s="330" t="s">
        <v>985</v>
      </c>
      <c r="K77" s="330" t="s">
        <v>985</v>
      </c>
      <c r="L77" s="330" t="s">
        <v>985</v>
      </c>
      <c r="M77" s="330" t="s">
        <v>985</v>
      </c>
      <c r="N77" s="330" t="s">
        <v>985</v>
      </c>
      <c r="O77" s="330" t="s">
        <v>985</v>
      </c>
      <c r="P77" s="330" t="s">
        <v>985</v>
      </c>
      <c r="Q77" s="330" t="s">
        <v>985</v>
      </c>
      <c r="R77" s="330" t="s">
        <v>985</v>
      </c>
      <c r="S77" s="330" t="s">
        <v>985</v>
      </c>
      <c r="T77" s="331"/>
      <c r="U77" s="331"/>
      <c r="V77" s="331"/>
      <c r="W77" s="331"/>
      <c r="X77" s="331"/>
      <c r="Y77" s="331"/>
      <c r="Z77" s="331"/>
      <c r="AA77" s="330" t="s">
        <v>985</v>
      </c>
      <c r="AB77" s="331"/>
      <c r="AC77" s="330" t="s">
        <v>985</v>
      </c>
      <c r="AD77" s="331"/>
      <c r="AE77" s="331"/>
      <c r="AF77" s="330" t="s">
        <v>985</v>
      </c>
    </row>
    <row r="78" spans="1:32" ht="15" customHeight="1">
      <c r="A78" s="329" t="s">
        <v>242</v>
      </c>
      <c r="B78" s="331"/>
      <c r="C78" s="331"/>
      <c r="D78" s="331"/>
      <c r="E78" s="331"/>
      <c r="F78" s="330" t="s">
        <v>985</v>
      </c>
      <c r="G78" s="331"/>
      <c r="H78" s="330" t="s">
        <v>985</v>
      </c>
      <c r="I78" s="330" t="s">
        <v>985</v>
      </c>
      <c r="J78" s="330" t="s">
        <v>985</v>
      </c>
      <c r="K78" s="330" t="s">
        <v>985</v>
      </c>
      <c r="L78" s="330" t="s">
        <v>985</v>
      </c>
      <c r="M78" s="330" t="s">
        <v>985</v>
      </c>
      <c r="N78" s="330" t="s">
        <v>985</v>
      </c>
      <c r="O78" s="330" t="s">
        <v>985</v>
      </c>
      <c r="P78" s="330" t="s">
        <v>985</v>
      </c>
      <c r="Q78" s="330" t="s">
        <v>985</v>
      </c>
      <c r="R78" s="330" t="s">
        <v>985</v>
      </c>
      <c r="S78" s="330" t="s">
        <v>985</v>
      </c>
      <c r="T78" s="331"/>
      <c r="U78" s="331"/>
      <c r="V78" s="331"/>
      <c r="W78" s="331"/>
      <c r="X78" s="331"/>
      <c r="Y78" s="331"/>
      <c r="Z78" s="331"/>
      <c r="AA78" s="330" t="s">
        <v>985</v>
      </c>
      <c r="AB78" s="331"/>
      <c r="AC78" s="330" t="s">
        <v>985</v>
      </c>
      <c r="AD78" s="331"/>
      <c r="AE78" s="331"/>
      <c r="AF78" s="330" t="s">
        <v>985</v>
      </c>
    </row>
    <row r="79" spans="1:32" ht="15" customHeight="1">
      <c r="A79" s="332" t="s">
        <v>248</v>
      </c>
      <c r="B79" s="331"/>
      <c r="C79" s="331"/>
      <c r="D79" s="331"/>
      <c r="E79" s="331"/>
      <c r="F79" s="330" t="s">
        <v>985</v>
      </c>
      <c r="G79" s="331"/>
      <c r="H79" s="330" t="s">
        <v>985</v>
      </c>
      <c r="I79" s="330" t="s">
        <v>985</v>
      </c>
      <c r="J79" s="330" t="s">
        <v>985</v>
      </c>
      <c r="K79" s="330" t="s">
        <v>985</v>
      </c>
      <c r="L79" s="330" t="s">
        <v>985</v>
      </c>
      <c r="M79" s="330" t="s">
        <v>985</v>
      </c>
      <c r="N79" s="330" t="s">
        <v>985</v>
      </c>
      <c r="O79" s="330" t="s">
        <v>985</v>
      </c>
      <c r="P79" s="330" t="s">
        <v>985</v>
      </c>
      <c r="Q79" s="330" t="s">
        <v>985</v>
      </c>
      <c r="R79" s="330" t="s">
        <v>985</v>
      </c>
      <c r="S79" s="330" t="s">
        <v>985</v>
      </c>
      <c r="T79" s="331"/>
      <c r="U79" s="331"/>
      <c r="V79" s="331"/>
      <c r="W79" s="331"/>
      <c r="X79" s="331"/>
      <c r="Y79" s="331"/>
      <c r="Z79" s="331"/>
      <c r="AA79" s="330" t="s">
        <v>985</v>
      </c>
      <c r="AB79" s="331"/>
      <c r="AC79" s="330" t="s">
        <v>985</v>
      </c>
      <c r="AD79" s="331"/>
      <c r="AE79" s="331"/>
      <c r="AF79" s="331"/>
    </row>
    <row r="80" spans="1:32" ht="15" customHeight="1">
      <c r="A80" s="332" t="s">
        <v>249</v>
      </c>
      <c r="B80" s="331"/>
      <c r="C80" s="331"/>
      <c r="D80" s="331"/>
      <c r="E80" s="331"/>
      <c r="F80" s="330" t="s">
        <v>985</v>
      </c>
      <c r="G80" s="331"/>
      <c r="H80" s="330" t="s">
        <v>985</v>
      </c>
      <c r="I80" s="330" t="s">
        <v>985</v>
      </c>
      <c r="J80" s="330" t="s">
        <v>985</v>
      </c>
      <c r="K80" s="330" t="s">
        <v>985</v>
      </c>
      <c r="L80" s="330" t="s">
        <v>985</v>
      </c>
      <c r="M80" s="330" t="s">
        <v>985</v>
      </c>
      <c r="N80" s="330" t="s">
        <v>985</v>
      </c>
      <c r="O80" s="330" t="s">
        <v>985</v>
      </c>
      <c r="P80" s="330" t="s">
        <v>985</v>
      </c>
      <c r="Q80" s="330" t="s">
        <v>985</v>
      </c>
      <c r="R80" s="330" t="s">
        <v>985</v>
      </c>
      <c r="S80" s="330" t="s">
        <v>985</v>
      </c>
      <c r="T80" s="331"/>
      <c r="U80" s="331"/>
      <c r="V80" s="331"/>
      <c r="W80" s="331"/>
      <c r="X80" s="331"/>
      <c r="Y80" s="331"/>
      <c r="Z80" s="331"/>
      <c r="AA80" s="330" t="s">
        <v>985</v>
      </c>
      <c r="AB80" s="331"/>
      <c r="AC80" s="330" t="s">
        <v>985</v>
      </c>
      <c r="AD80" s="331"/>
      <c r="AE80" s="331"/>
      <c r="AF80" s="330" t="s">
        <v>985</v>
      </c>
    </row>
    <row r="81" spans="1:32" ht="15" customHeight="1">
      <c r="A81" s="329" t="s">
        <v>238</v>
      </c>
      <c r="B81" s="331"/>
      <c r="C81" s="331"/>
      <c r="D81" s="331"/>
      <c r="E81" s="331"/>
      <c r="F81" s="330" t="s">
        <v>985</v>
      </c>
      <c r="G81" s="331"/>
      <c r="H81" s="330" t="s">
        <v>985</v>
      </c>
      <c r="I81" s="330" t="s">
        <v>985</v>
      </c>
      <c r="J81" s="330" t="s">
        <v>985</v>
      </c>
      <c r="K81" s="330" t="s">
        <v>985</v>
      </c>
      <c r="L81" s="330" t="s">
        <v>985</v>
      </c>
      <c r="M81" s="330" t="s">
        <v>985</v>
      </c>
      <c r="N81" s="330" t="s">
        <v>985</v>
      </c>
      <c r="O81" s="330" t="s">
        <v>985</v>
      </c>
      <c r="P81" s="330" t="s">
        <v>985</v>
      </c>
      <c r="Q81" s="330" t="s">
        <v>985</v>
      </c>
      <c r="R81" s="330" t="s">
        <v>985</v>
      </c>
      <c r="S81" s="330" t="s">
        <v>985</v>
      </c>
      <c r="T81" s="331"/>
      <c r="U81" s="331"/>
      <c r="V81" s="331"/>
      <c r="W81" s="331"/>
      <c r="X81" s="331"/>
      <c r="Y81" s="331"/>
      <c r="Z81" s="331"/>
      <c r="AA81" s="330" t="s">
        <v>985</v>
      </c>
      <c r="AB81" s="331"/>
      <c r="AC81" s="330" t="s">
        <v>985</v>
      </c>
      <c r="AD81" s="331"/>
      <c r="AE81" s="331"/>
      <c r="AF81" s="330" t="s">
        <v>985</v>
      </c>
    </row>
    <row r="82" spans="1:32" ht="15" customHeight="1">
      <c r="A82" s="332" t="s">
        <v>250</v>
      </c>
      <c r="B82" s="331"/>
      <c r="C82" s="331"/>
      <c r="D82" s="331"/>
      <c r="E82" s="331"/>
      <c r="F82" s="330" t="s">
        <v>985</v>
      </c>
      <c r="G82" s="331"/>
      <c r="H82" s="330" t="s">
        <v>985</v>
      </c>
      <c r="I82" s="330" t="s">
        <v>985</v>
      </c>
      <c r="J82" s="330" t="s">
        <v>985</v>
      </c>
      <c r="K82" s="330" t="s">
        <v>985</v>
      </c>
      <c r="L82" s="330" t="s">
        <v>985</v>
      </c>
      <c r="M82" s="330" t="s">
        <v>985</v>
      </c>
      <c r="N82" s="330" t="s">
        <v>985</v>
      </c>
      <c r="O82" s="330" t="s">
        <v>985</v>
      </c>
      <c r="P82" s="330" t="s">
        <v>985</v>
      </c>
      <c r="Q82" s="330" t="s">
        <v>985</v>
      </c>
      <c r="R82" s="330" t="s">
        <v>985</v>
      </c>
      <c r="S82" s="330" t="s">
        <v>985</v>
      </c>
      <c r="T82" s="331"/>
      <c r="U82" s="331"/>
      <c r="V82" s="331"/>
      <c r="W82" s="331"/>
      <c r="X82" s="331"/>
      <c r="Y82" s="331"/>
      <c r="Z82" s="331"/>
      <c r="AA82" s="330" t="s">
        <v>985</v>
      </c>
      <c r="AB82" s="331"/>
      <c r="AC82" s="330" t="s">
        <v>985</v>
      </c>
      <c r="AD82" s="331"/>
      <c r="AE82" s="331"/>
      <c r="AF82" s="330" t="s">
        <v>985</v>
      </c>
    </row>
    <row r="83" spans="1:32" ht="15" customHeight="1">
      <c r="A83" s="332" t="s">
        <v>252</v>
      </c>
      <c r="B83" s="331"/>
      <c r="C83" s="331"/>
      <c r="D83" s="331"/>
      <c r="E83" s="331"/>
      <c r="F83" s="330" t="s">
        <v>985</v>
      </c>
      <c r="G83" s="331"/>
      <c r="H83" s="330" t="s">
        <v>985</v>
      </c>
      <c r="I83" s="330" t="s">
        <v>985</v>
      </c>
      <c r="J83" s="330" t="s">
        <v>985</v>
      </c>
      <c r="K83" s="330" t="s">
        <v>985</v>
      </c>
      <c r="L83" s="330" t="s">
        <v>985</v>
      </c>
      <c r="M83" s="330" t="s">
        <v>985</v>
      </c>
      <c r="N83" s="330" t="s">
        <v>985</v>
      </c>
      <c r="O83" s="330" t="s">
        <v>985</v>
      </c>
      <c r="P83" s="330" t="s">
        <v>985</v>
      </c>
      <c r="Q83" s="330" t="s">
        <v>985</v>
      </c>
      <c r="R83" s="330" t="s">
        <v>985</v>
      </c>
      <c r="S83" s="330" t="s">
        <v>985</v>
      </c>
      <c r="T83" s="331"/>
      <c r="U83" s="331"/>
      <c r="V83" s="331"/>
      <c r="W83" s="331"/>
      <c r="X83" s="331"/>
      <c r="Y83" s="331"/>
      <c r="Z83" s="331"/>
      <c r="AA83" s="330" t="s">
        <v>985</v>
      </c>
      <c r="AB83" s="331"/>
      <c r="AC83" s="330" t="s">
        <v>985</v>
      </c>
      <c r="AD83" s="331"/>
      <c r="AE83" s="331"/>
      <c r="AF83" s="330" t="s">
        <v>985</v>
      </c>
    </row>
    <row r="84" spans="1:32" ht="15" customHeight="1">
      <c r="A84" s="332" t="s">
        <v>253</v>
      </c>
      <c r="B84" s="331"/>
      <c r="C84" s="331"/>
      <c r="D84" s="331"/>
      <c r="E84" s="331"/>
      <c r="F84" s="330" t="s">
        <v>985</v>
      </c>
      <c r="G84" s="331"/>
      <c r="H84" s="330" t="s">
        <v>985</v>
      </c>
      <c r="I84" s="330" t="s">
        <v>985</v>
      </c>
      <c r="J84" s="330" t="s">
        <v>985</v>
      </c>
      <c r="K84" s="330" t="s">
        <v>985</v>
      </c>
      <c r="L84" s="330" t="s">
        <v>985</v>
      </c>
      <c r="M84" s="330" t="s">
        <v>985</v>
      </c>
      <c r="N84" s="330" t="s">
        <v>985</v>
      </c>
      <c r="O84" s="330" t="s">
        <v>985</v>
      </c>
      <c r="P84" s="330" t="s">
        <v>985</v>
      </c>
      <c r="Q84" s="330" t="s">
        <v>985</v>
      </c>
      <c r="R84" s="330" t="s">
        <v>985</v>
      </c>
      <c r="S84" s="330" t="s">
        <v>985</v>
      </c>
      <c r="T84" s="331"/>
      <c r="U84" s="331"/>
      <c r="V84" s="331"/>
      <c r="W84" s="331"/>
      <c r="X84" s="331"/>
      <c r="Y84" s="331"/>
      <c r="Z84" s="331"/>
      <c r="AA84" s="330" t="s">
        <v>985</v>
      </c>
      <c r="AB84" s="331"/>
      <c r="AC84" s="330" t="s">
        <v>985</v>
      </c>
      <c r="AD84" s="331"/>
      <c r="AE84" s="331"/>
      <c r="AF84" s="331"/>
    </row>
    <row r="85" spans="1:32" ht="15" customHeight="1">
      <c r="A85" s="329" t="s">
        <v>254</v>
      </c>
      <c r="B85" s="331"/>
      <c r="C85" s="331"/>
      <c r="D85" s="331"/>
      <c r="E85" s="331"/>
      <c r="F85" s="331"/>
      <c r="G85" s="331"/>
      <c r="H85" s="331"/>
      <c r="I85" s="331"/>
      <c r="J85" s="331"/>
      <c r="K85" s="331"/>
      <c r="L85" s="331"/>
      <c r="M85" s="330" t="s">
        <v>985</v>
      </c>
      <c r="N85" s="330" t="s">
        <v>985</v>
      </c>
      <c r="O85" s="330" t="s">
        <v>985</v>
      </c>
      <c r="P85" s="330" t="s">
        <v>985</v>
      </c>
      <c r="Q85" s="330" t="s">
        <v>985</v>
      </c>
      <c r="R85" s="330" t="s">
        <v>985</v>
      </c>
      <c r="S85" s="330" t="s">
        <v>985</v>
      </c>
      <c r="T85" s="330" t="s">
        <v>985</v>
      </c>
      <c r="U85" s="331"/>
      <c r="V85" s="330" t="s">
        <v>985</v>
      </c>
      <c r="W85" s="330" t="s">
        <v>985</v>
      </c>
      <c r="X85" s="330" t="s">
        <v>985</v>
      </c>
      <c r="Y85" s="330" t="s">
        <v>985</v>
      </c>
      <c r="Z85" s="330" t="s">
        <v>985</v>
      </c>
      <c r="AA85" s="331"/>
      <c r="AB85" s="331"/>
      <c r="AC85" s="331"/>
      <c r="AD85" s="331"/>
      <c r="AE85" s="331"/>
      <c r="AF85" s="330" t="s">
        <v>985</v>
      </c>
    </row>
    <row r="86" spans="1:32" ht="15" customHeight="1">
      <c r="A86" s="332" t="s">
        <v>256</v>
      </c>
      <c r="B86" s="331"/>
      <c r="C86" s="331"/>
      <c r="D86" s="331"/>
      <c r="E86" s="331"/>
      <c r="F86" s="331"/>
      <c r="G86" s="331"/>
      <c r="H86" s="331"/>
      <c r="I86" s="331"/>
      <c r="J86" s="331"/>
      <c r="K86" s="331"/>
      <c r="L86" s="331"/>
      <c r="M86" s="330" t="s">
        <v>985</v>
      </c>
      <c r="N86" s="330" t="s">
        <v>985</v>
      </c>
      <c r="O86" s="331"/>
      <c r="P86" s="331"/>
      <c r="Q86" s="331"/>
      <c r="R86" s="331"/>
      <c r="S86" s="331"/>
      <c r="T86" s="330" t="s">
        <v>985</v>
      </c>
      <c r="U86" s="331"/>
      <c r="V86" s="330" t="s">
        <v>985</v>
      </c>
      <c r="W86" s="330" t="s">
        <v>985</v>
      </c>
      <c r="X86" s="330" t="s">
        <v>985</v>
      </c>
      <c r="Y86" s="330" t="s">
        <v>985</v>
      </c>
      <c r="Z86" s="330" t="s">
        <v>985</v>
      </c>
      <c r="AA86" s="331"/>
      <c r="AB86" s="331"/>
      <c r="AC86" s="331"/>
      <c r="AD86" s="331"/>
      <c r="AE86" s="331"/>
      <c r="AF86" s="330" t="s">
        <v>985</v>
      </c>
    </row>
    <row r="87" spans="1:32" ht="15" customHeight="1">
      <c r="A87" s="332" t="s">
        <v>258</v>
      </c>
      <c r="B87" s="331"/>
      <c r="C87" s="331"/>
      <c r="D87" s="331"/>
      <c r="E87" s="331"/>
      <c r="F87" s="331"/>
      <c r="G87" s="331"/>
      <c r="H87" s="331"/>
      <c r="I87" s="331"/>
      <c r="J87" s="331"/>
      <c r="K87" s="331"/>
      <c r="L87" s="331"/>
      <c r="M87" s="330" t="s">
        <v>985</v>
      </c>
      <c r="N87" s="330" t="s">
        <v>985</v>
      </c>
      <c r="O87" s="330" t="s">
        <v>985</v>
      </c>
      <c r="P87" s="330" t="s">
        <v>985</v>
      </c>
      <c r="Q87" s="330" t="s">
        <v>985</v>
      </c>
      <c r="R87" s="330" t="s">
        <v>985</v>
      </c>
      <c r="S87" s="330" t="s">
        <v>985</v>
      </c>
      <c r="T87" s="331"/>
      <c r="U87" s="331"/>
      <c r="V87" s="331"/>
      <c r="W87" s="331"/>
      <c r="X87" s="331"/>
      <c r="Y87" s="331"/>
      <c r="Z87" s="331"/>
      <c r="AA87" s="331"/>
      <c r="AB87" s="331"/>
      <c r="AC87" s="331"/>
      <c r="AD87" s="331"/>
      <c r="AE87" s="331"/>
      <c r="AF87" s="330" t="s">
        <v>985</v>
      </c>
    </row>
    <row r="88" spans="1:32" ht="15" customHeight="1">
      <c r="A88" s="333" t="s">
        <v>259</v>
      </c>
      <c r="B88" s="331"/>
      <c r="C88" s="331"/>
      <c r="D88" s="331"/>
      <c r="E88" s="331"/>
      <c r="F88" s="331"/>
      <c r="G88" s="331"/>
      <c r="H88" s="331"/>
      <c r="I88" s="331"/>
      <c r="J88" s="331"/>
      <c r="K88" s="331"/>
      <c r="L88" s="331"/>
      <c r="M88" s="330" t="s">
        <v>985</v>
      </c>
      <c r="N88" s="330" t="s">
        <v>985</v>
      </c>
      <c r="O88" s="330" t="s">
        <v>985</v>
      </c>
      <c r="P88" s="330" t="s">
        <v>985</v>
      </c>
      <c r="Q88" s="330" t="s">
        <v>985</v>
      </c>
      <c r="R88" s="330" t="s">
        <v>985</v>
      </c>
      <c r="S88" s="330" t="s">
        <v>985</v>
      </c>
      <c r="T88" s="331"/>
      <c r="U88" s="331"/>
      <c r="V88" s="331"/>
      <c r="W88" s="331"/>
      <c r="X88" s="331"/>
      <c r="Y88" s="331"/>
      <c r="Z88" s="331"/>
      <c r="AA88" s="331"/>
      <c r="AB88" s="331"/>
      <c r="AC88" s="331"/>
      <c r="AD88" s="331"/>
      <c r="AE88" s="331"/>
      <c r="AF88" s="330" t="s">
        <v>985</v>
      </c>
    </row>
    <row r="89" spans="1:32" ht="15" customHeight="1">
      <c r="A89" s="334" t="s">
        <v>260</v>
      </c>
      <c r="B89" s="331"/>
      <c r="C89" s="331"/>
      <c r="D89" s="331"/>
      <c r="E89" s="331"/>
      <c r="F89" s="331"/>
      <c r="G89" s="331"/>
      <c r="H89" s="331"/>
      <c r="I89" s="331"/>
      <c r="J89" s="331"/>
      <c r="K89" s="331"/>
      <c r="L89" s="331"/>
      <c r="M89" s="330" t="s">
        <v>985</v>
      </c>
      <c r="N89" s="330" t="s">
        <v>985</v>
      </c>
      <c r="O89" s="330" t="s">
        <v>985</v>
      </c>
      <c r="P89" s="330" t="s">
        <v>985</v>
      </c>
      <c r="Q89" s="330" t="s">
        <v>985</v>
      </c>
      <c r="R89" s="330" t="s">
        <v>985</v>
      </c>
      <c r="S89" s="330" t="s">
        <v>985</v>
      </c>
      <c r="T89" s="331"/>
      <c r="U89" s="331"/>
      <c r="V89" s="331"/>
      <c r="W89" s="331"/>
      <c r="X89" s="331"/>
      <c r="Y89" s="331"/>
      <c r="Z89" s="331"/>
      <c r="AA89" s="331"/>
      <c r="AB89" s="331"/>
      <c r="AC89" s="331"/>
      <c r="AD89" s="331"/>
      <c r="AE89" s="331"/>
      <c r="AF89" s="330" t="s">
        <v>985</v>
      </c>
    </row>
    <row r="90" spans="1:32" ht="15" customHeight="1">
      <c r="A90" s="335" t="s">
        <v>261</v>
      </c>
      <c r="B90" s="331"/>
      <c r="C90" s="331"/>
      <c r="D90" s="331"/>
      <c r="E90" s="331"/>
      <c r="F90" s="331"/>
      <c r="G90" s="331"/>
      <c r="H90" s="331"/>
      <c r="I90" s="331"/>
      <c r="J90" s="331"/>
      <c r="K90" s="331"/>
      <c r="L90" s="331"/>
      <c r="M90" s="330" t="s">
        <v>985</v>
      </c>
      <c r="N90" s="330" t="s">
        <v>985</v>
      </c>
      <c r="O90" s="330" t="s">
        <v>985</v>
      </c>
      <c r="P90" s="330" t="s">
        <v>985</v>
      </c>
      <c r="Q90" s="330" t="s">
        <v>985</v>
      </c>
      <c r="R90" s="330" t="s">
        <v>985</v>
      </c>
      <c r="S90" s="330" t="s">
        <v>985</v>
      </c>
      <c r="T90" s="331"/>
      <c r="U90" s="331"/>
      <c r="V90" s="331"/>
      <c r="W90" s="331"/>
      <c r="X90" s="331"/>
      <c r="Y90" s="331"/>
      <c r="Z90" s="331"/>
      <c r="AA90" s="331"/>
      <c r="AB90" s="331"/>
      <c r="AC90" s="331"/>
      <c r="AD90" s="331"/>
      <c r="AE90" s="331"/>
      <c r="AF90" s="330" t="s">
        <v>985</v>
      </c>
    </row>
    <row r="91" spans="1:32" ht="15" customHeight="1">
      <c r="A91" s="336" t="s">
        <v>263</v>
      </c>
      <c r="B91" s="331"/>
      <c r="C91" s="331"/>
      <c r="D91" s="331"/>
      <c r="E91" s="331"/>
      <c r="F91" s="331"/>
      <c r="G91" s="331"/>
      <c r="H91" s="331"/>
      <c r="I91" s="331"/>
      <c r="J91" s="331"/>
      <c r="K91" s="331"/>
      <c r="L91" s="331"/>
      <c r="M91" s="330" t="s">
        <v>985</v>
      </c>
      <c r="N91" s="330" t="s">
        <v>985</v>
      </c>
      <c r="O91" s="330" t="s">
        <v>985</v>
      </c>
      <c r="P91" s="330" t="s">
        <v>985</v>
      </c>
      <c r="Q91" s="330" t="s">
        <v>985</v>
      </c>
      <c r="R91" s="330" t="s">
        <v>985</v>
      </c>
      <c r="S91" s="330" t="s">
        <v>985</v>
      </c>
      <c r="T91" s="331"/>
      <c r="U91" s="331"/>
      <c r="V91" s="331"/>
      <c r="W91" s="331"/>
      <c r="X91" s="331"/>
      <c r="Y91" s="331"/>
      <c r="Z91" s="331"/>
      <c r="AA91" s="331"/>
      <c r="AB91" s="331"/>
      <c r="AC91" s="331"/>
      <c r="AD91" s="331"/>
      <c r="AE91" s="331"/>
      <c r="AF91" s="330" t="s">
        <v>985</v>
      </c>
    </row>
    <row r="92" spans="1:32" ht="15" customHeight="1">
      <c r="A92" s="334" t="s">
        <v>265</v>
      </c>
      <c r="B92" s="331"/>
      <c r="C92" s="331"/>
      <c r="D92" s="331"/>
      <c r="E92" s="331"/>
      <c r="F92" s="331"/>
      <c r="G92" s="331"/>
      <c r="H92" s="331"/>
      <c r="I92" s="331"/>
      <c r="J92" s="331"/>
      <c r="K92" s="331"/>
      <c r="L92" s="331"/>
      <c r="M92" s="330" t="s">
        <v>985</v>
      </c>
      <c r="N92" s="330" t="s">
        <v>985</v>
      </c>
      <c r="O92" s="330" t="s">
        <v>985</v>
      </c>
      <c r="P92" s="330" t="s">
        <v>985</v>
      </c>
      <c r="Q92" s="330" t="s">
        <v>985</v>
      </c>
      <c r="R92" s="330" t="s">
        <v>985</v>
      </c>
      <c r="S92" s="330" t="s">
        <v>985</v>
      </c>
      <c r="T92" s="331"/>
      <c r="U92" s="331"/>
      <c r="V92" s="331"/>
      <c r="W92" s="331"/>
      <c r="X92" s="331"/>
      <c r="Y92" s="331"/>
      <c r="Z92" s="331"/>
      <c r="AA92" s="331"/>
      <c r="AB92" s="331"/>
      <c r="AC92" s="331"/>
      <c r="AD92" s="331"/>
      <c r="AE92" s="331"/>
      <c r="AF92" s="330" t="s">
        <v>985</v>
      </c>
    </row>
    <row r="93" spans="1:32" ht="15" customHeight="1">
      <c r="A93" s="335" t="s">
        <v>266</v>
      </c>
      <c r="B93" s="331"/>
      <c r="C93" s="331"/>
      <c r="D93" s="331"/>
      <c r="E93" s="331"/>
      <c r="F93" s="331"/>
      <c r="G93" s="331"/>
      <c r="H93" s="331"/>
      <c r="I93" s="331"/>
      <c r="J93" s="331"/>
      <c r="K93" s="331"/>
      <c r="L93" s="331"/>
      <c r="M93" s="330" t="s">
        <v>985</v>
      </c>
      <c r="N93" s="330" t="s">
        <v>985</v>
      </c>
      <c r="O93" s="330" t="s">
        <v>985</v>
      </c>
      <c r="P93" s="330" t="s">
        <v>985</v>
      </c>
      <c r="Q93" s="330" t="s">
        <v>985</v>
      </c>
      <c r="R93" s="330" t="s">
        <v>985</v>
      </c>
      <c r="S93" s="330" t="s">
        <v>985</v>
      </c>
      <c r="T93" s="331"/>
      <c r="U93" s="331"/>
      <c r="V93" s="331"/>
      <c r="W93" s="331"/>
      <c r="X93" s="331"/>
      <c r="Y93" s="331"/>
      <c r="Z93" s="331"/>
      <c r="AA93" s="331"/>
      <c r="AB93" s="331"/>
      <c r="AC93" s="331"/>
      <c r="AD93" s="331"/>
      <c r="AE93" s="331"/>
      <c r="AF93" s="330" t="s">
        <v>985</v>
      </c>
    </row>
    <row r="94" spans="1:32" ht="15" customHeight="1">
      <c r="A94" s="336" t="s">
        <v>267</v>
      </c>
      <c r="B94" s="331"/>
      <c r="C94" s="331"/>
      <c r="D94" s="331"/>
      <c r="E94" s="331"/>
      <c r="F94" s="331"/>
      <c r="G94" s="331"/>
      <c r="H94" s="331"/>
      <c r="I94" s="331"/>
      <c r="J94" s="331"/>
      <c r="K94" s="331"/>
      <c r="L94" s="331"/>
      <c r="M94" s="330" t="s">
        <v>985</v>
      </c>
      <c r="N94" s="330" t="s">
        <v>985</v>
      </c>
      <c r="O94" s="330" t="s">
        <v>985</v>
      </c>
      <c r="P94" s="330" t="s">
        <v>985</v>
      </c>
      <c r="Q94" s="330" t="s">
        <v>985</v>
      </c>
      <c r="R94" s="330" t="s">
        <v>985</v>
      </c>
      <c r="S94" s="330" t="s">
        <v>985</v>
      </c>
      <c r="T94" s="331"/>
      <c r="U94" s="331"/>
      <c r="V94" s="331"/>
      <c r="W94" s="331"/>
      <c r="X94" s="331"/>
      <c r="Y94" s="331"/>
      <c r="Z94" s="331"/>
      <c r="AA94" s="331"/>
      <c r="AB94" s="331"/>
      <c r="AC94" s="331"/>
      <c r="AD94" s="331"/>
      <c r="AE94" s="331"/>
      <c r="AF94" s="330" t="s">
        <v>985</v>
      </c>
    </row>
    <row r="95" spans="1:32" ht="15" customHeight="1">
      <c r="A95" s="336" t="s">
        <v>268</v>
      </c>
      <c r="B95" s="331"/>
      <c r="C95" s="331"/>
      <c r="D95" s="331"/>
      <c r="E95" s="331"/>
      <c r="F95" s="331"/>
      <c r="G95" s="331"/>
      <c r="H95" s="331"/>
      <c r="I95" s="331"/>
      <c r="J95" s="331"/>
      <c r="K95" s="331"/>
      <c r="L95" s="331"/>
      <c r="M95" s="330" t="s">
        <v>985</v>
      </c>
      <c r="N95" s="330" t="s">
        <v>985</v>
      </c>
      <c r="O95" s="330" t="s">
        <v>985</v>
      </c>
      <c r="P95" s="330" t="s">
        <v>985</v>
      </c>
      <c r="Q95" s="330" t="s">
        <v>985</v>
      </c>
      <c r="R95" s="330" t="s">
        <v>985</v>
      </c>
      <c r="S95" s="330" t="s">
        <v>985</v>
      </c>
      <c r="T95" s="331"/>
      <c r="U95" s="331"/>
      <c r="V95" s="331"/>
      <c r="W95" s="331"/>
      <c r="X95" s="331"/>
      <c r="Y95" s="331"/>
      <c r="Z95" s="331"/>
      <c r="AA95" s="331"/>
      <c r="AB95" s="331"/>
      <c r="AC95" s="331"/>
      <c r="AD95" s="331"/>
      <c r="AE95" s="331"/>
      <c r="AF95" s="330" t="s">
        <v>985</v>
      </c>
    </row>
    <row r="96" spans="1:32" ht="15" customHeight="1">
      <c r="A96" s="333" t="s">
        <v>269</v>
      </c>
      <c r="B96" s="331"/>
      <c r="C96" s="331"/>
      <c r="D96" s="331"/>
      <c r="E96" s="331"/>
      <c r="F96" s="331"/>
      <c r="G96" s="331"/>
      <c r="H96" s="331"/>
      <c r="I96" s="331"/>
      <c r="J96" s="331"/>
      <c r="K96" s="331"/>
      <c r="L96" s="331"/>
      <c r="M96" s="330" t="s">
        <v>985</v>
      </c>
      <c r="N96" s="330" t="s">
        <v>985</v>
      </c>
      <c r="O96" s="330" t="s">
        <v>985</v>
      </c>
      <c r="P96" s="330" t="s">
        <v>985</v>
      </c>
      <c r="Q96" s="330" t="s">
        <v>985</v>
      </c>
      <c r="R96" s="330" t="s">
        <v>985</v>
      </c>
      <c r="S96" s="330" t="s">
        <v>985</v>
      </c>
      <c r="T96" s="331"/>
      <c r="U96" s="331"/>
      <c r="V96" s="331"/>
      <c r="W96" s="331"/>
      <c r="X96" s="331"/>
      <c r="Y96" s="331"/>
      <c r="Z96" s="331"/>
      <c r="AA96" s="331"/>
      <c r="AB96" s="331"/>
      <c r="AC96" s="331"/>
      <c r="AD96" s="331"/>
      <c r="AE96" s="331"/>
      <c r="AF96" s="330" t="s">
        <v>985</v>
      </c>
    </row>
    <row r="97" spans="1:32" ht="15" customHeight="1">
      <c r="A97" s="334" t="s">
        <v>270</v>
      </c>
      <c r="B97" s="331"/>
      <c r="C97" s="331"/>
      <c r="D97" s="331"/>
      <c r="E97" s="331"/>
      <c r="F97" s="331"/>
      <c r="G97" s="331"/>
      <c r="H97" s="331"/>
      <c r="I97" s="331"/>
      <c r="J97" s="331"/>
      <c r="K97" s="331"/>
      <c r="L97" s="331"/>
      <c r="M97" s="330" t="s">
        <v>985</v>
      </c>
      <c r="N97" s="330" t="s">
        <v>985</v>
      </c>
      <c r="O97" s="330" t="s">
        <v>985</v>
      </c>
      <c r="P97" s="330" t="s">
        <v>985</v>
      </c>
      <c r="Q97" s="330" t="s">
        <v>985</v>
      </c>
      <c r="R97" s="330" t="s">
        <v>985</v>
      </c>
      <c r="S97" s="330" t="s">
        <v>985</v>
      </c>
      <c r="T97" s="331"/>
      <c r="U97" s="331"/>
      <c r="V97" s="331"/>
      <c r="W97" s="331"/>
      <c r="X97" s="331"/>
      <c r="Y97" s="331"/>
      <c r="Z97" s="331"/>
      <c r="AA97" s="331"/>
      <c r="AB97" s="331"/>
      <c r="AC97" s="331"/>
      <c r="AD97" s="331"/>
      <c r="AE97" s="331"/>
      <c r="AF97" s="330" t="s">
        <v>985</v>
      </c>
    </row>
    <row r="98" spans="1:32" ht="15" customHeight="1">
      <c r="A98" s="335" t="s">
        <v>271</v>
      </c>
      <c r="B98" s="331"/>
      <c r="C98" s="331"/>
      <c r="D98" s="331"/>
      <c r="E98" s="331"/>
      <c r="F98" s="331"/>
      <c r="G98" s="331"/>
      <c r="H98" s="331"/>
      <c r="I98" s="331"/>
      <c r="J98" s="331"/>
      <c r="K98" s="331"/>
      <c r="L98" s="331"/>
      <c r="M98" s="330" t="s">
        <v>985</v>
      </c>
      <c r="N98" s="330" t="s">
        <v>985</v>
      </c>
      <c r="O98" s="330" t="s">
        <v>985</v>
      </c>
      <c r="P98" s="330" t="s">
        <v>985</v>
      </c>
      <c r="Q98" s="330" t="s">
        <v>985</v>
      </c>
      <c r="R98" s="330" t="s">
        <v>985</v>
      </c>
      <c r="S98" s="330" t="s">
        <v>985</v>
      </c>
      <c r="T98" s="331"/>
      <c r="U98" s="331"/>
      <c r="V98" s="331"/>
      <c r="W98" s="331"/>
      <c r="X98" s="331"/>
      <c r="Y98" s="331"/>
      <c r="Z98" s="331"/>
      <c r="AA98" s="331"/>
      <c r="AB98" s="331"/>
      <c r="AC98" s="331"/>
      <c r="AD98" s="331"/>
      <c r="AE98" s="331"/>
      <c r="AF98" s="330" t="s">
        <v>985</v>
      </c>
    </row>
    <row r="99" spans="1:32" ht="15" customHeight="1">
      <c r="A99" s="336" t="s">
        <v>272</v>
      </c>
      <c r="B99" s="331"/>
      <c r="C99" s="331"/>
      <c r="D99" s="331"/>
      <c r="E99" s="331"/>
      <c r="F99" s="331"/>
      <c r="G99" s="331"/>
      <c r="H99" s="331"/>
      <c r="I99" s="331"/>
      <c r="J99" s="331"/>
      <c r="K99" s="331"/>
      <c r="L99" s="331"/>
      <c r="M99" s="330" t="s">
        <v>985</v>
      </c>
      <c r="N99" s="330" t="s">
        <v>985</v>
      </c>
      <c r="O99" s="330" t="s">
        <v>985</v>
      </c>
      <c r="P99" s="330" t="s">
        <v>985</v>
      </c>
      <c r="Q99" s="330" t="s">
        <v>985</v>
      </c>
      <c r="R99" s="330" t="s">
        <v>985</v>
      </c>
      <c r="S99" s="330" t="s">
        <v>985</v>
      </c>
      <c r="T99" s="331"/>
      <c r="U99" s="331"/>
      <c r="V99" s="331"/>
      <c r="W99" s="331"/>
      <c r="X99" s="331"/>
      <c r="Y99" s="331"/>
      <c r="Z99" s="331"/>
      <c r="AA99" s="331"/>
      <c r="AB99" s="331"/>
      <c r="AC99" s="331"/>
      <c r="AD99" s="331"/>
      <c r="AE99" s="331"/>
      <c r="AF99" s="330" t="s">
        <v>985</v>
      </c>
    </row>
    <row r="100" spans="1:32" ht="15" customHeight="1">
      <c r="A100" s="335" t="s">
        <v>273</v>
      </c>
      <c r="B100" s="331"/>
      <c r="C100" s="331"/>
      <c r="D100" s="331"/>
      <c r="E100" s="331"/>
      <c r="F100" s="331"/>
      <c r="G100" s="331"/>
      <c r="H100" s="331"/>
      <c r="I100" s="331"/>
      <c r="J100" s="331"/>
      <c r="K100" s="331"/>
      <c r="L100" s="331"/>
      <c r="M100" s="330" t="s">
        <v>985</v>
      </c>
      <c r="N100" s="330" t="s">
        <v>985</v>
      </c>
      <c r="O100" s="330" t="s">
        <v>985</v>
      </c>
      <c r="P100" s="330" t="s">
        <v>985</v>
      </c>
      <c r="Q100" s="330" t="s">
        <v>985</v>
      </c>
      <c r="R100" s="330" t="s">
        <v>985</v>
      </c>
      <c r="S100" s="330" t="s">
        <v>985</v>
      </c>
      <c r="T100" s="331"/>
      <c r="U100" s="331"/>
      <c r="V100" s="331"/>
      <c r="W100" s="331"/>
      <c r="X100" s="331"/>
      <c r="Y100" s="331"/>
      <c r="Z100" s="331"/>
      <c r="AA100" s="331"/>
      <c r="AB100" s="331"/>
      <c r="AC100" s="331"/>
      <c r="AD100" s="331"/>
      <c r="AE100" s="331"/>
      <c r="AF100" s="330" t="s">
        <v>985</v>
      </c>
    </row>
    <row r="101" spans="1:32" ht="15" customHeight="1">
      <c r="A101" s="336" t="s">
        <v>274</v>
      </c>
      <c r="B101" s="331"/>
      <c r="C101" s="331"/>
      <c r="D101" s="331"/>
      <c r="E101" s="331"/>
      <c r="F101" s="331"/>
      <c r="G101" s="331"/>
      <c r="H101" s="331"/>
      <c r="I101" s="331"/>
      <c r="J101" s="331"/>
      <c r="K101" s="331"/>
      <c r="L101" s="331"/>
      <c r="M101" s="330" t="s">
        <v>985</v>
      </c>
      <c r="N101" s="330" t="s">
        <v>985</v>
      </c>
      <c r="O101" s="330" t="s">
        <v>985</v>
      </c>
      <c r="P101" s="330" t="s">
        <v>985</v>
      </c>
      <c r="Q101" s="330" t="s">
        <v>985</v>
      </c>
      <c r="R101" s="330" t="s">
        <v>985</v>
      </c>
      <c r="S101" s="330" t="s">
        <v>985</v>
      </c>
      <c r="T101" s="331"/>
      <c r="U101" s="331"/>
      <c r="V101" s="331"/>
      <c r="W101" s="331"/>
      <c r="X101" s="331"/>
      <c r="Y101" s="331"/>
      <c r="Z101" s="331"/>
      <c r="AA101" s="331"/>
      <c r="AB101" s="331"/>
      <c r="AC101" s="331"/>
      <c r="AD101" s="331"/>
      <c r="AE101" s="331"/>
      <c r="AF101" s="330" t="s">
        <v>985</v>
      </c>
    </row>
    <row r="102" spans="1:32" ht="15" customHeight="1">
      <c r="A102" s="335" t="s">
        <v>275</v>
      </c>
      <c r="B102" s="331"/>
      <c r="C102" s="331"/>
      <c r="D102" s="331"/>
      <c r="E102" s="331"/>
      <c r="F102" s="331"/>
      <c r="G102" s="331"/>
      <c r="H102" s="331"/>
      <c r="I102" s="331"/>
      <c r="J102" s="331"/>
      <c r="K102" s="331"/>
      <c r="L102" s="331"/>
      <c r="M102" s="330" t="s">
        <v>985</v>
      </c>
      <c r="N102" s="330" t="s">
        <v>985</v>
      </c>
      <c r="O102" s="330" t="s">
        <v>985</v>
      </c>
      <c r="P102" s="330" t="s">
        <v>985</v>
      </c>
      <c r="Q102" s="330" t="s">
        <v>985</v>
      </c>
      <c r="R102" s="330" t="s">
        <v>985</v>
      </c>
      <c r="S102" s="330" t="s">
        <v>985</v>
      </c>
      <c r="T102" s="331"/>
      <c r="U102" s="331"/>
      <c r="V102" s="331"/>
      <c r="W102" s="331"/>
      <c r="X102" s="331"/>
      <c r="Y102" s="331"/>
      <c r="Z102" s="331"/>
      <c r="AA102" s="331"/>
      <c r="AB102" s="331"/>
      <c r="AC102" s="331"/>
      <c r="AD102" s="331"/>
      <c r="AE102" s="331"/>
      <c r="AF102" s="330" t="s">
        <v>985</v>
      </c>
    </row>
    <row r="103" spans="1:32" ht="15" customHeight="1">
      <c r="A103" s="336" t="s">
        <v>276</v>
      </c>
      <c r="B103" s="331"/>
      <c r="C103" s="331"/>
      <c r="D103" s="331"/>
      <c r="E103" s="331"/>
      <c r="F103" s="331"/>
      <c r="G103" s="331"/>
      <c r="H103" s="331"/>
      <c r="I103" s="331"/>
      <c r="J103" s="331"/>
      <c r="K103" s="331"/>
      <c r="L103" s="331"/>
      <c r="M103" s="330" t="s">
        <v>985</v>
      </c>
      <c r="N103" s="330" t="s">
        <v>985</v>
      </c>
      <c r="O103" s="330" t="s">
        <v>985</v>
      </c>
      <c r="P103" s="330" t="s">
        <v>985</v>
      </c>
      <c r="Q103" s="330" t="s">
        <v>985</v>
      </c>
      <c r="R103" s="330" t="s">
        <v>985</v>
      </c>
      <c r="S103" s="330" t="s">
        <v>985</v>
      </c>
      <c r="T103" s="331"/>
      <c r="U103" s="331"/>
      <c r="V103" s="331"/>
      <c r="W103" s="331"/>
      <c r="X103" s="331"/>
      <c r="Y103" s="331"/>
      <c r="Z103" s="331"/>
      <c r="AA103" s="331"/>
      <c r="AB103" s="331"/>
      <c r="AC103" s="331"/>
      <c r="AD103" s="331"/>
      <c r="AE103" s="331"/>
      <c r="AF103" s="330" t="s">
        <v>985</v>
      </c>
    </row>
    <row r="104" spans="1:32" ht="15" customHeight="1">
      <c r="A104" s="333" t="s">
        <v>277</v>
      </c>
      <c r="B104" s="331"/>
      <c r="C104" s="331"/>
      <c r="D104" s="331"/>
      <c r="E104" s="331"/>
      <c r="F104" s="331"/>
      <c r="G104" s="331"/>
      <c r="H104" s="331"/>
      <c r="I104" s="331"/>
      <c r="J104" s="331"/>
      <c r="K104" s="331"/>
      <c r="L104" s="331"/>
      <c r="M104" s="330" t="s">
        <v>985</v>
      </c>
      <c r="N104" s="330" t="s">
        <v>985</v>
      </c>
      <c r="O104" s="330" t="s">
        <v>985</v>
      </c>
      <c r="P104" s="330" t="s">
        <v>985</v>
      </c>
      <c r="Q104" s="330" t="s">
        <v>985</v>
      </c>
      <c r="R104" s="330" t="s">
        <v>985</v>
      </c>
      <c r="S104" s="330" t="s">
        <v>985</v>
      </c>
      <c r="T104" s="331"/>
      <c r="U104" s="331"/>
      <c r="V104" s="331"/>
      <c r="W104" s="331"/>
      <c r="X104" s="331"/>
      <c r="Y104" s="331"/>
      <c r="Z104" s="331"/>
      <c r="AA104" s="331"/>
      <c r="AB104" s="331"/>
      <c r="AC104" s="331"/>
      <c r="AD104" s="331"/>
      <c r="AE104" s="331"/>
      <c r="AF104" s="330" t="s">
        <v>985</v>
      </c>
    </row>
    <row r="105" spans="1:32" ht="15" customHeight="1">
      <c r="A105" s="334" t="s">
        <v>278</v>
      </c>
      <c r="B105" s="331"/>
      <c r="C105" s="331"/>
      <c r="D105" s="331"/>
      <c r="E105" s="331"/>
      <c r="F105" s="331"/>
      <c r="G105" s="331"/>
      <c r="H105" s="331"/>
      <c r="I105" s="331"/>
      <c r="J105" s="331"/>
      <c r="K105" s="331"/>
      <c r="L105" s="331"/>
      <c r="M105" s="330" t="s">
        <v>985</v>
      </c>
      <c r="N105" s="330" t="s">
        <v>985</v>
      </c>
      <c r="O105" s="330" t="s">
        <v>985</v>
      </c>
      <c r="P105" s="330" t="s">
        <v>985</v>
      </c>
      <c r="Q105" s="330" t="s">
        <v>985</v>
      </c>
      <c r="R105" s="330" t="s">
        <v>985</v>
      </c>
      <c r="S105" s="330" t="s">
        <v>985</v>
      </c>
      <c r="T105" s="331"/>
      <c r="U105" s="331"/>
      <c r="V105" s="331"/>
      <c r="W105" s="331"/>
      <c r="X105" s="331"/>
      <c r="Y105" s="331"/>
      <c r="Z105" s="331"/>
      <c r="AA105" s="331"/>
      <c r="AB105" s="331"/>
      <c r="AC105" s="331"/>
      <c r="AD105" s="331"/>
      <c r="AE105" s="331"/>
      <c r="AF105" s="330" t="s">
        <v>985</v>
      </c>
    </row>
    <row r="106" spans="1:32" ht="15" customHeight="1">
      <c r="A106" s="335" t="s">
        <v>279</v>
      </c>
      <c r="B106" s="331"/>
      <c r="C106" s="331"/>
      <c r="D106" s="331"/>
      <c r="E106" s="331"/>
      <c r="F106" s="331"/>
      <c r="G106" s="331"/>
      <c r="H106" s="331"/>
      <c r="I106" s="331"/>
      <c r="J106" s="331"/>
      <c r="K106" s="331"/>
      <c r="L106" s="331"/>
      <c r="M106" s="330" t="s">
        <v>985</v>
      </c>
      <c r="N106" s="330" t="s">
        <v>985</v>
      </c>
      <c r="O106" s="330" t="s">
        <v>985</v>
      </c>
      <c r="P106" s="330" t="s">
        <v>985</v>
      </c>
      <c r="Q106" s="330" t="s">
        <v>985</v>
      </c>
      <c r="R106" s="330" t="s">
        <v>985</v>
      </c>
      <c r="S106" s="330" t="s">
        <v>985</v>
      </c>
      <c r="T106" s="331"/>
      <c r="U106" s="331"/>
      <c r="V106" s="331"/>
      <c r="W106" s="331"/>
      <c r="X106" s="331"/>
      <c r="Y106" s="331"/>
      <c r="Z106" s="331"/>
      <c r="AA106" s="331"/>
      <c r="AB106" s="331"/>
      <c r="AC106" s="331"/>
      <c r="AD106" s="331"/>
      <c r="AE106" s="331"/>
      <c r="AF106" s="330" t="s">
        <v>985</v>
      </c>
    </row>
    <row r="107" spans="1:32" ht="15" customHeight="1">
      <c r="A107" s="334" t="s">
        <v>280</v>
      </c>
      <c r="B107" s="331"/>
      <c r="C107" s="331"/>
      <c r="D107" s="331"/>
      <c r="E107" s="331"/>
      <c r="F107" s="331"/>
      <c r="G107" s="331"/>
      <c r="H107" s="331"/>
      <c r="I107" s="331"/>
      <c r="J107" s="331"/>
      <c r="K107" s="331"/>
      <c r="L107" s="331"/>
      <c r="M107" s="330" t="s">
        <v>985</v>
      </c>
      <c r="N107" s="330" t="s">
        <v>985</v>
      </c>
      <c r="O107" s="330" t="s">
        <v>985</v>
      </c>
      <c r="P107" s="330" t="s">
        <v>985</v>
      </c>
      <c r="Q107" s="330" t="s">
        <v>985</v>
      </c>
      <c r="R107" s="330" t="s">
        <v>985</v>
      </c>
      <c r="S107" s="330" t="s">
        <v>985</v>
      </c>
      <c r="T107" s="331"/>
      <c r="U107" s="331"/>
      <c r="V107" s="331"/>
      <c r="W107" s="331"/>
      <c r="X107" s="331"/>
      <c r="Y107" s="331"/>
      <c r="Z107" s="331"/>
      <c r="AA107" s="331"/>
      <c r="AB107" s="331"/>
      <c r="AC107" s="331"/>
      <c r="AD107" s="331"/>
      <c r="AE107" s="331"/>
      <c r="AF107" s="330" t="s">
        <v>985</v>
      </c>
    </row>
    <row r="108" spans="1:32" ht="15" customHeight="1">
      <c r="A108" s="335" t="s">
        <v>281</v>
      </c>
      <c r="B108" s="331"/>
      <c r="C108" s="331"/>
      <c r="D108" s="331"/>
      <c r="E108" s="331"/>
      <c r="F108" s="331"/>
      <c r="G108" s="331"/>
      <c r="H108" s="331"/>
      <c r="I108" s="331"/>
      <c r="J108" s="331"/>
      <c r="K108" s="331"/>
      <c r="L108" s="331"/>
      <c r="M108" s="330" t="s">
        <v>985</v>
      </c>
      <c r="N108" s="330" t="s">
        <v>985</v>
      </c>
      <c r="O108" s="330" t="s">
        <v>985</v>
      </c>
      <c r="P108" s="330" t="s">
        <v>985</v>
      </c>
      <c r="Q108" s="330" t="s">
        <v>985</v>
      </c>
      <c r="R108" s="330" t="s">
        <v>985</v>
      </c>
      <c r="S108" s="330" t="s">
        <v>985</v>
      </c>
      <c r="T108" s="331"/>
      <c r="U108" s="331"/>
      <c r="V108" s="331"/>
      <c r="W108" s="331"/>
      <c r="X108" s="331"/>
      <c r="Y108" s="331"/>
      <c r="Z108" s="331"/>
      <c r="AA108" s="331"/>
      <c r="AB108" s="331"/>
      <c r="AC108" s="331"/>
      <c r="AD108" s="331"/>
      <c r="AE108" s="331"/>
      <c r="AF108" s="330" t="s">
        <v>985</v>
      </c>
    </row>
    <row r="109" spans="1:32" ht="15" customHeight="1">
      <c r="A109" s="336" t="s">
        <v>282</v>
      </c>
      <c r="B109" s="331"/>
      <c r="C109" s="331"/>
      <c r="D109" s="331"/>
      <c r="E109" s="331"/>
      <c r="F109" s="331"/>
      <c r="G109" s="331"/>
      <c r="H109" s="331"/>
      <c r="I109" s="331"/>
      <c r="J109" s="331"/>
      <c r="K109" s="331"/>
      <c r="L109" s="331"/>
      <c r="M109" s="330" t="s">
        <v>985</v>
      </c>
      <c r="N109" s="330" t="s">
        <v>985</v>
      </c>
      <c r="O109" s="330" t="s">
        <v>985</v>
      </c>
      <c r="P109" s="330" t="s">
        <v>985</v>
      </c>
      <c r="Q109" s="330" t="s">
        <v>985</v>
      </c>
      <c r="R109" s="330" t="s">
        <v>985</v>
      </c>
      <c r="S109" s="330" t="s">
        <v>985</v>
      </c>
      <c r="T109" s="331"/>
      <c r="U109" s="331"/>
      <c r="V109" s="331"/>
      <c r="W109" s="331"/>
      <c r="X109" s="331"/>
      <c r="Y109" s="331"/>
      <c r="Z109" s="331"/>
      <c r="AA109" s="331"/>
      <c r="AB109" s="331"/>
      <c r="AC109" s="331"/>
      <c r="AD109" s="331"/>
      <c r="AE109" s="331"/>
      <c r="AF109" s="330" t="s">
        <v>985</v>
      </c>
    </row>
    <row r="110" spans="1:32" ht="15" customHeight="1">
      <c r="A110" s="337" t="s">
        <v>283</v>
      </c>
      <c r="B110" s="331"/>
      <c r="C110" s="331"/>
      <c r="D110" s="331"/>
      <c r="E110" s="331"/>
      <c r="F110" s="331"/>
      <c r="G110" s="331"/>
      <c r="H110" s="331"/>
      <c r="I110" s="331"/>
      <c r="J110" s="331"/>
      <c r="K110" s="331"/>
      <c r="L110" s="331"/>
      <c r="M110" s="330" t="s">
        <v>985</v>
      </c>
      <c r="N110" s="330" t="s">
        <v>985</v>
      </c>
      <c r="O110" s="330" t="s">
        <v>985</v>
      </c>
      <c r="P110" s="330" t="s">
        <v>985</v>
      </c>
      <c r="Q110" s="330" t="s">
        <v>985</v>
      </c>
      <c r="R110" s="330" t="s">
        <v>985</v>
      </c>
      <c r="S110" s="330" t="s">
        <v>985</v>
      </c>
      <c r="T110" s="331"/>
      <c r="U110" s="331"/>
      <c r="V110" s="331"/>
      <c r="W110" s="331"/>
      <c r="X110" s="331"/>
      <c r="Y110" s="331"/>
      <c r="Z110" s="331"/>
      <c r="AA110" s="331"/>
      <c r="AB110" s="331"/>
      <c r="AC110" s="331"/>
      <c r="AD110" s="331"/>
      <c r="AE110" s="331"/>
      <c r="AF110" s="330" t="s">
        <v>985</v>
      </c>
    </row>
    <row r="111" spans="1:32" ht="15" customHeight="1">
      <c r="A111" s="329" t="s">
        <v>285</v>
      </c>
      <c r="B111" s="331"/>
      <c r="C111" s="331"/>
      <c r="D111" s="331"/>
      <c r="E111" s="331"/>
      <c r="F111" s="331"/>
      <c r="G111" s="331"/>
      <c r="H111" s="331"/>
      <c r="I111" s="331"/>
      <c r="J111" s="331"/>
      <c r="K111" s="331"/>
      <c r="L111" s="331"/>
      <c r="M111" s="330" t="s">
        <v>985</v>
      </c>
      <c r="N111" s="330" t="s">
        <v>985</v>
      </c>
      <c r="O111" s="331"/>
      <c r="P111" s="331"/>
      <c r="Q111" s="331"/>
      <c r="R111" s="331"/>
      <c r="S111" s="331"/>
      <c r="T111" s="330" t="s">
        <v>985</v>
      </c>
      <c r="U111" s="330" t="s">
        <v>985</v>
      </c>
      <c r="V111" s="330" t="s">
        <v>985</v>
      </c>
      <c r="W111" s="330" t="s">
        <v>985</v>
      </c>
      <c r="X111" s="330" t="s">
        <v>985</v>
      </c>
      <c r="Y111" s="330" t="s">
        <v>985</v>
      </c>
      <c r="Z111" s="330" t="s">
        <v>985</v>
      </c>
      <c r="AA111" s="331"/>
      <c r="AB111" s="331"/>
      <c r="AC111" s="331"/>
      <c r="AD111" s="331"/>
      <c r="AE111" s="331"/>
      <c r="AF111" s="331"/>
    </row>
    <row r="112" spans="1:32" ht="15" customHeight="1">
      <c r="A112" s="332" t="s">
        <v>287</v>
      </c>
      <c r="B112" s="331"/>
      <c r="C112" s="331"/>
      <c r="D112" s="331"/>
      <c r="E112" s="331"/>
      <c r="F112" s="331"/>
      <c r="G112" s="331"/>
      <c r="H112" s="331"/>
      <c r="I112" s="331"/>
      <c r="J112" s="331"/>
      <c r="K112" s="331"/>
      <c r="L112" s="331"/>
      <c r="M112" s="330" t="s">
        <v>985</v>
      </c>
      <c r="N112" s="331"/>
      <c r="O112" s="331"/>
      <c r="P112" s="331"/>
      <c r="Q112" s="331"/>
      <c r="R112" s="331"/>
      <c r="S112" s="331"/>
      <c r="T112" s="331"/>
      <c r="U112" s="330" t="s">
        <v>985</v>
      </c>
      <c r="V112" s="331"/>
      <c r="W112" s="331"/>
      <c r="X112" s="331"/>
      <c r="Y112" s="331"/>
      <c r="Z112" s="331"/>
      <c r="AA112" s="331"/>
      <c r="AB112" s="331"/>
      <c r="AC112" s="331"/>
      <c r="AD112" s="331"/>
      <c r="AE112" s="331"/>
      <c r="AF112" s="331"/>
    </row>
    <row r="113" spans="1:32" ht="15" customHeight="1">
      <c r="A113" s="332" t="s">
        <v>289</v>
      </c>
      <c r="B113" s="331"/>
      <c r="C113" s="331"/>
      <c r="D113" s="331"/>
      <c r="E113" s="331"/>
      <c r="F113" s="331"/>
      <c r="G113" s="331"/>
      <c r="H113" s="331"/>
      <c r="I113" s="331"/>
      <c r="J113" s="331"/>
      <c r="K113" s="331"/>
      <c r="L113" s="331"/>
      <c r="M113" s="330" t="s">
        <v>985</v>
      </c>
      <c r="N113" s="330" t="s">
        <v>985</v>
      </c>
      <c r="O113" s="331"/>
      <c r="P113" s="331"/>
      <c r="Q113" s="331"/>
      <c r="R113" s="331"/>
      <c r="S113" s="331"/>
      <c r="T113" s="330" t="s">
        <v>985</v>
      </c>
      <c r="U113" s="330" t="s">
        <v>985</v>
      </c>
      <c r="V113" s="330" t="s">
        <v>985</v>
      </c>
      <c r="W113" s="330" t="s">
        <v>985</v>
      </c>
      <c r="X113" s="330" t="s">
        <v>985</v>
      </c>
      <c r="Y113" s="330" t="s">
        <v>985</v>
      </c>
      <c r="Z113" s="330" t="s">
        <v>985</v>
      </c>
      <c r="AA113" s="331"/>
      <c r="AB113" s="331"/>
      <c r="AC113" s="331"/>
      <c r="AD113" s="331"/>
      <c r="AE113" s="331"/>
      <c r="AF113" s="331"/>
    </row>
    <row r="114" spans="1:32" ht="15" customHeight="1">
      <c r="A114" s="333" t="s">
        <v>290</v>
      </c>
      <c r="B114" s="331"/>
      <c r="C114" s="331"/>
      <c r="D114" s="331"/>
      <c r="E114" s="331"/>
      <c r="F114" s="331"/>
      <c r="G114" s="331"/>
      <c r="H114" s="331"/>
      <c r="I114" s="331"/>
      <c r="J114" s="331"/>
      <c r="K114" s="331"/>
      <c r="L114" s="331"/>
      <c r="M114" s="330" t="s">
        <v>985</v>
      </c>
      <c r="N114" s="330" t="s">
        <v>985</v>
      </c>
      <c r="O114" s="331"/>
      <c r="P114" s="331"/>
      <c r="Q114" s="331"/>
      <c r="R114" s="331"/>
      <c r="S114" s="331"/>
      <c r="T114" s="330" t="s">
        <v>985</v>
      </c>
      <c r="U114" s="331"/>
      <c r="V114" s="330" t="s">
        <v>985</v>
      </c>
      <c r="W114" s="330" t="s">
        <v>985</v>
      </c>
      <c r="X114" s="330" t="s">
        <v>985</v>
      </c>
      <c r="Y114" s="330" t="s">
        <v>985</v>
      </c>
      <c r="Z114" s="330" t="s">
        <v>985</v>
      </c>
      <c r="AA114" s="331"/>
      <c r="AB114" s="331"/>
      <c r="AC114" s="331"/>
      <c r="AD114" s="331"/>
      <c r="AE114" s="331"/>
      <c r="AF114" s="331"/>
    </row>
    <row r="115" spans="1:32" ht="15" customHeight="1">
      <c r="A115" s="333" t="s">
        <v>291</v>
      </c>
      <c r="B115" s="331"/>
      <c r="C115" s="331"/>
      <c r="D115" s="331"/>
      <c r="E115" s="331"/>
      <c r="F115" s="331"/>
      <c r="G115" s="331"/>
      <c r="H115" s="331"/>
      <c r="I115" s="331"/>
      <c r="J115" s="331"/>
      <c r="K115" s="331"/>
      <c r="L115" s="331"/>
      <c r="M115" s="330" t="s">
        <v>985</v>
      </c>
      <c r="N115" s="331"/>
      <c r="O115" s="331"/>
      <c r="P115" s="331"/>
      <c r="Q115" s="331"/>
      <c r="R115" s="331"/>
      <c r="S115" s="331"/>
      <c r="T115" s="331"/>
      <c r="U115" s="330" t="s">
        <v>985</v>
      </c>
      <c r="V115" s="331"/>
      <c r="W115" s="331"/>
      <c r="X115" s="331"/>
      <c r="Y115" s="331"/>
      <c r="Z115" s="331"/>
      <c r="AA115" s="331"/>
      <c r="AB115" s="331"/>
      <c r="AC115" s="331"/>
      <c r="AD115" s="331"/>
      <c r="AE115" s="331"/>
      <c r="AF115" s="331"/>
    </row>
    <row r="116" spans="1:32" ht="15" customHeight="1">
      <c r="A116" s="333" t="s">
        <v>292</v>
      </c>
      <c r="B116" s="331"/>
      <c r="C116" s="331"/>
      <c r="D116" s="331"/>
      <c r="E116" s="331"/>
      <c r="F116" s="331"/>
      <c r="G116" s="331"/>
      <c r="H116" s="331"/>
      <c r="I116" s="331"/>
      <c r="J116" s="331"/>
      <c r="K116" s="331"/>
      <c r="L116" s="331"/>
      <c r="M116" s="330" t="s">
        <v>985</v>
      </c>
      <c r="N116" s="331"/>
      <c r="O116" s="331"/>
      <c r="P116" s="331"/>
      <c r="Q116" s="331"/>
      <c r="R116" s="331"/>
      <c r="S116" s="331"/>
      <c r="T116" s="331"/>
      <c r="U116" s="330" t="s">
        <v>985</v>
      </c>
      <c r="V116" s="331"/>
      <c r="W116" s="331"/>
      <c r="X116" s="331"/>
      <c r="Y116" s="331"/>
      <c r="Z116" s="331"/>
      <c r="AA116" s="331"/>
      <c r="AB116" s="331"/>
      <c r="AC116" s="331"/>
      <c r="AD116" s="331"/>
      <c r="AE116" s="331"/>
      <c r="AF116" s="331"/>
    </row>
    <row r="117" spans="1:32" ht="15" customHeight="1">
      <c r="A117" s="329" t="s">
        <v>293</v>
      </c>
      <c r="B117" s="331"/>
      <c r="C117" s="331"/>
      <c r="D117" s="331"/>
      <c r="E117" s="331"/>
      <c r="F117" s="331"/>
      <c r="G117" s="331"/>
      <c r="H117" s="331"/>
      <c r="I117" s="331"/>
      <c r="J117" s="331"/>
      <c r="K117" s="331"/>
      <c r="L117" s="331"/>
      <c r="M117" s="330" t="s">
        <v>985</v>
      </c>
      <c r="N117" s="331"/>
      <c r="O117" s="331"/>
      <c r="P117" s="331"/>
      <c r="Q117" s="331"/>
      <c r="R117" s="331"/>
      <c r="S117" s="331"/>
      <c r="T117" s="331"/>
      <c r="U117" s="331"/>
      <c r="V117" s="331"/>
      <c r="W117" s="331"/>
      <c r="X117" s="331"/>
      <c r="Y117" s="331"/>
      <c r="Z117" s="331"/>
      <c r="AA117" s="330" t="s">
        <v>985</v>
      </c>
      <c r="AB117" s="331"/>
      <c r="AC117" s="330" t="s">
        <v>985</v>
      </c>
      <c r="AD117" s="331"/>
      <c r="AE117" s="331"/>
      <c r="AF117" s="331"/>
    </row>
    <row r="118" spans="1:32" ht="15" customHeight="1">
      <c r="A118" s="332" t="s">
        <v>295</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331"/>
      <c r="AF118" s="331"/>
    </row>
    <row r="119" spans="1:32" ht="15" customHeight="1">
      <c r="A119" s="332" t="s">
        <v>297</v>
      </c>
      <c r="B119" s="331"/>
      <c r="C119" s="331"/>
      <c r="D119" s="331"/>
      <c r="E119" s="331"/>
      <c r="F119" s="331"/>
      <c r="G119" s="331"/>
      <c r="H119" s="331"/>
      <c r="I119" s="331"/>
      <c r="J119" s="331"/>
      <c r="K119" s="331"/>
      <c r="L119" s="331"/>
      <c r="M119" s="330" t="s">
        <v>985</v>
      </c>
      <c r="N119" s="331"/>
      <c r="O119" s="331"/>
      <c r="P119" s="331"/>
      <c r="Q119" s="331"/>
      <c r="R119" s="331"/>
      <c r="S119" s="331"/>
      <c r="T119" s="331"/>
      <c r="U119" s="331"/>
      <c r="V119" s="331"/>
      <c r="W119" s="331"/>
      <c r="X119" s="331"/>
      <c r="Y119" s="331"/>
      <c r="Z119" s="331"/>
      <c r="AA119" s="330" t="s">
        <v>985</v>
      </c>
      <c r="AB119" s="331"/>
      <c r="AC119" s="330" t="s">
        <v>985</v>
      </c>
      <c r="AD119" s="331"/>
      <c r="AE119" s="331"/>
      <c r="AF119" s="331"/>
    </row>
    <row r="120" spans="1:32" ht="15" customHeight="1">
      <c r="A120" s="333" t="s">
        <v>298</v>
      </c>
      <c r="B120" s="331"/>
      <c r="C120" s="331"/>
      <c r="D120" s="331"/>
      <c r="E120" s="331"/>
      <c r="F120" s="331"/>
      <c r="G120" s="331"/>
      <c r="H120" s="331"/>
      <c r="I120" s="331"/>
      <c r="J120" s="331"/>
      <c r="K120" s="331"/>
      <c r="L120" s="331"/>
      <c r="M120" s="330" t="s">
        <v>985</v>
      </c>
      <c r="N120" s="331"/>
      <c r="O120" s="331"/>
      <c r="P120" s="331"/>
      <c r="Q120" s="331"/>
      <c r="R120" s="331"/>
      <c r="S120" s="331"/>
      <c r="T120" s="331"/>
      <c r="U120" s="331"/>
      <c r="V120" s="331"/>
      <c r="W120" s="331"/>
      <c r="X120" s="331"/>
      <c r="Y120" s="331"/>
      <c r="Z120" s="331"/>
      <c r="AA120" s="330" t="s">
        <v>985</v>
      </c>
      <c r="AB120" s="331"/>
      <c r="AC120" s="330" t="s">
        <v>985</v>
      </c>
      <c r="AD120" s="331"/>
      <c r="AE120" s="331"/>
      <c r="AF120" s="331"/>
    </row>
    <row r="121" spans="1:32" ht="15" customHeight="1">
      <c r="A121" s="333" t="s">
        <v>299</v>
      </c>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1"/>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64A2"/>
  </sheetPr>
  <dimension ref="A1:R105"/>
  <sheetViews>
    <sheetView workbookViewId="0"/>
  </sheetViews>
  <sheetFormatPr baseColWidth="10" defaultColWidth="8.88671875" defaultRowHeight="14.4"/>
  <cols>
    <col min="1" max="2" width="217" customWidth="1"/>
    <col min="3" max="3" width="22" customWidth="1"/>
    <col min="4" max="4" width="16" customWidth="1"/>
    <col min="5" max="5" width="13" customWidth="1"/>
    <col min="6" max="6" width="22" customWidth="1"/>
    <col min="7" max="7" width="36" customWidth="1"/>
    <col min="8" max="8" width="263" customWidth="1"/>
    <col min="9" max="9" width="53" customWidth="1"/>
    <col min="10" max="10" width="119" customWidth="1"/>
    <col min="11" max="11" width="32" customWidth="1"/>
    <col min="12" max="12" width="232" customWidth="1"/>
    <col min="13" max="13" width="38" customWidth="1"/>
    <col min="14" max="14" width="29" customWidth="1"/>
    <col min="15" max="15" width="26" customWidth="1"/>
    <col min="16" max="16" width="56" customWidth="1"/>
    <col min="17" max="17" width="15" customWidth="1"/>
    <col min="18" max="18" width="19" customWidth="1"/>
  </cols>
  <sheetData>
    <row r="1" spans="1:18" ht="15" customHeight="1">
      <c r="A1" s="322" t="s">
        <v>333</v>
      </c>
      <c r="B1" s="322" t="s">
        <v>334</v>
      </c>
      <c r="C1" s="322" t="s">
        <v>178</v>
      </c>
      <c r="D1" s="322" t="s">
        <v>180</v>
      </c>
      <c r="E1" s="322" t="s">
        <v>182</v>
      </c>
      <c r="F1" s="322" t="s">
        <v>183</v>
      </c>
      <c r="G1" s="322" t="s">
        <v>185</v>
      </c>
      <c r="H1" s="322" t="s">
        <v>188</v>
      </c>
      <c r="I1" s="322" t="s">
        <v>190</v>
      </c>
      <c r="J1" s="322" t="s">
        <v>192</v>
      </c>
      <c r="K1" s="322" t="s">
        <v>194</v>
      </c>
      <c r="L1" s="322" t="s">
        <v>197</v>
      </c>
      <c r="M1" s="322" t="s">
        <v>199</v>
      </c>
      <c r="N1" s="322" t="s">
        <v>204</v>
      </c>
      <c r="O1" s="322" t="s">
        <v>208</v>
      </c>
      <c r="P1" s="322" t="s">
        <v>80</v>
      </c>
      <c r="Q1" s="322" t="s">
        <v>335</v>
      </c>
      <c r="R1" s="322" t="s">
        <v>336</v>
      </c>
    </row>
    <row r="2" spans="1:18" ht="15" customHeight="1">
      <c r="A2" s="313" t="s">
        <v>230</v>
      </c>
      <c r="B2" s="313" t="s">
        <v>332</v>
      </c>
      <c r="C2" s="313" t="s">
        <v>7</v>
      </c>
      <c r="D2" s="313" t="s">
        <v>337</v>
      </c>
      <c r="E2" s="313" t="s">
        <v>13</v>
      </c>
      <c r="F2" s="313" t="s">
        <v>11</v>
      </c>
      <c r="G2" s="313" t="s">
        <v>337</v>
      </c>
      <c r="H2" s="313" t="s">
        <v>338</v>
      </c>
      <c r="I2" s="313" t="s">
        <v>232</v>
      </c>
      <c r="J2" s="313"/>
      <c r="K2" s="313" t="s">
        <v>339</v>
      </c>
      <c r="L2" s="313" t="s">
        <v>340</v>
      </c>
      <c r="M2" s="313" t="s">
        <v>41</v>
      </c>
      <c r="N2" s="313" t="s">
        <v>341</v>
      </c>
      <c r="O2" s="313" t="s">
        <v>342</v>
      </c>
      <c r="P2" s="313" t="s">
        <v>343</v>
      </c>
      <c r="Q2" s="313">
        <v>164.17</v>
      </c>
      <c r="R2" s="313">
        <v>0.1</v>
      </c>
    </row>
    <row r="3" spans="1:18" ht="15" customHeight="1">
      <c r="A3" s="313" t="s">
        <v>236</v>
      </c>
      <c r="B3" s="313" t="s">
        <v>332</v>
      </c>
      <c r="C3" s="313" t="s">
        <v>7</v>
      </c>
      <c r="D3" s="313" t="s">
        <v>337</v>
      </c>
      <c r="E3" s="313" t="s">
        <v>13</v>
      </c>
      <c r="F3" s="313" t="s">
        <v>11</v>
      </c>
      <c r="G3" s="313" t="s">
        <v>337</v>
      </c>
      <c r="H3" s="313" t="s">
        <v>344</v>
      </c>
      <c r="I3" s="313" t="s">
        <v>232</v>
      </c>
      <c r="J3" s="313"/>
      <c r="K3" s="313" t="s">
        <v>339</v>
      </c>
      <c r="L3" s="313" t="s">
        <v>345</v>
      </c>
      <c r="M3" s="313" t="s">
        <v>41</v>
      </c>
      <c r="N3" s="313" t="s">
        <v>341</v>
      </c>
      <c r="O3" s="313" t="s">
        <v>342</v>
      </c>
      <c r="P3" s="313" t="s">
        <v>343</v>
      </c>
      <c r="Q3" s="313">
        <v>54.12</v>
      </c>
      <c r="R3" s="313">
        <v>0.1</v>
      </c>
    </row>
    <row r="4" spans="1:18" ht="15" customHeight="1">
      <c r="A4" s="313" t="s">
        <v>238</v>
      </c>
      <c r="B4" s="313" t="s">
        <v>328</v>
      </c>
      <c r="C4" s="313" t="s">
        <v>7</v>
      </c>
      <c r="D4" s="313" t="s">
        <v>337</v>
      </c>
      <c r="E4" s="313" t="s">
        <v>13</v>
      </c>
      <c r="F4" s="313" t="s">
        <v>11</v>
      </c>
      <c r="G4" s="313"/>
      <c r="H4" s="313" t="s">
        <v>346</v>
      </c>
      <c r="I4" s="313" t="s">
        <v>329</v>
      </c>
      <c r="J4" s="313"/>
      <c r="K4" s="313" t="s">
        <v>339</v>
      </c>
      <c r="L4" s="313" t="s">
        <v>347</v>
      </c>
      <c r="M4" s="313" t="s">
        <v>52</v>
      </c>
      <c r="N4" s="313" t="s">
        <v>348</v>
      </c>
      <c r="O4" s="313" t="s">
        <v>342</v>
      </c>
      <c r="P4" s="313" t="s">
        <v>343</v>
      </c>
      <c r="Q4" s="313">
        <v>1000</v>
      </c>
      <c r="R4" s="313">
        <v>0.1</v>
      </c>
    </row>
    <row r="5" spans="1:18" ht="15" customHeight="1">
      <c r="A5" s="313" t="s">
        <v>240</v>
      </c>
      <c r="B5" s="313" t="s">
        <v>332</v>
      </c>
      <c r="C5" s="313" t="s">
        <v>7</v>
      </c>
      <c r="D5" s="313" t="s">
        <v>337</v>
      </c>
      <c r="E5" s="313" t="s">
        <v>13</v>
      </c>
      <c r="F5" s="313" t="s">
        <v>11</v>
      </c>
      <c r="G5" s="313" t="s">
        <v>337</v>
      </c>
      <c r="H5" s="313" t="s">
        <v>349</v>
      </c>
      <c r="I5" s="313" t="s">
        <v>232</v>
      </c>
      <c r="J5" s="313" t="s">
        <v>350</v>
      </c>
      <c r="K5" s="313" t="s">
        <v>339</v>
      </c>
      <c r="L5" s="313" t="s">
        <v>351</v>
      </c>
      <c r="M5" s="313" t="s">
        <v>41</v>
      </c>
      <c r="N5" s="313" t="s">
        <v>341</v>
      </c>
      <c r="O5" s="313" t="s">
        <v>342</v>
      </c>
      <c r="P5" s="313" t="s">
        <v>343</v>
      </c>
      <c r="Q5" s="313">
        <v>15.77</v>
      </c>
      <c r="R5" s="313">
        <v>0.1</v>
      </c>
    </row>
    <row r="6" spans="1:18" ht="15" customHeight="1">
      <c r="A6" s="313" t="s">
        <v>243</v>
      </c>
      <c r="B6" s="313" t="s">
        <v>332</v>
      </c>
      <c r="C6" s="313" t="s">
        <v>7</v>
      </c>
      <c r="D6" s="313" t="s">
        <v>337</v>
      </c>
      <c r="E6" s="313" t="s">
        <v>13</v>
      </c>
      <c r="F6" s="313" t="s">
        <v>11</v>
      </c>
      <c r="G6" s="313" t="s">
        <v>337</v>
      </c>
      <c r="H6" s="313" t="s">
        <v>352</v>
      </c>
      <c r="I6" s="313" t="s">
        <v>232</v>
      </c>
      <c r="J6" s="313" t="s">
        <v>350</v>
      </c>
      <c r="K6" s="313" t="s">
        <v>339</v>
      </c>
      <c r="L6" s="313" t="s">
        <v>353</v>
      </c>
      <c r="M6" s="313" t="s">
        <v>41</v>
      </c>
      <c r="N6" s="313" t="s">
        <v>341</v>
      </c>
      <c r="O6" s="313" t="s">
        <v>342</v>
      </c>
      <c r="P6" s="313" t="s">
        <v>343</v>
      </c>
      <c r="Q6" s="313">
        <v>2418.6</v>
      </c>
      <c r="R6" s="313">
        <v>0.1</v>
      </c>
    </row>
    <row r="7" spans="1:18" ht="15" customHeight="1">
      <c r="A7" s="313" t="s">
        <v>244</v>
      </c>
      <c r="B7" s="313" t="s">
        <v>332</v>
      </c>
      <c r="C7" s="313" t="s">
        <v>7</v>
      </c>
      <c r="D7" s="313" t="s">
        <v>337</v>
      </c>
      <c r="E7" s="313" t="s">
        <v>13</v>
      </c>
      <c r="F7" s="313" t="s">
        <v>11</v>
      </c>
      <c r="G7" s="313"/>
      <c r="H7" s="313" t="s">
        <v>354</v>
      </c>
      <c r="I7" s="313"/>
      <c r="J7" s="313" t="s">
        <v>355</v>
      </c>
      <c r="K7" s="313"/>
      <c r="L7" s="313" t="s">
        <v>356</v>
      </c>
      <c r="M7" s="313"/>
      <c r="N7" s="313" t="s">
        <v>357</v>
      </c>
      <c r="O7" s="313" t="s">
        <v>342</v>
      </c>
      <c r="P7" s="313" t="s">
        <v>343</v>
      </c>
      <c r="Q7" s="313">
        <v>0</v>
      </c>
      <c r="R7" s="313">
        <v>0</v>
      </c>
    </row>
    <row r="8" spans="1:18" ht="15" customHeight="1">
      <c r="A8" s="313" t="s">
        <v>244</v>
      </c>
      <c r="B8" s="313" t="s">
        <v>328</v>
      </c>
      <c r="C8" s="313" t="s">
        <v>7</v>
      </c>
      <c r="D8" s="313" t="s">
        <v>337</v>
      </c>
      <c r="E8" s="313" t="s">
        <v>13</v>
      </c>
      <c r="F8" s="313" t="s">
        <v>11</v>
      </c>
      <c r="G8" s="313"/>
      <c r="H8" s="313" t="s">
        <v>358</v>
      </c>
      <c r="I8" s="313" t="s">
        <v>329</v>
      </c>
      <c r="J8" s="313" t="s">
        <v>359</v>
      </c>
      <c r="K8" s="313"/>
      <c r="L8" s="313" t="s">
        <v>360</v>
      </c>
      <c r="M8" s="313" t="s">
        <v>52</v>
      </c>
      <c r="N8" s="313" t="s">
        <v>357</v>
      </c>
      <c r="O8" s="313" t="s">
        <v>342</v>
      </c>
      <c r="P8" s="313" t="s">
        <v>343</v>
      </c>
      <c r="Q8" s="313">
        <v>0</v>
      </c>
      <c r="R8" s="313">
        <v>0</v>
      </c>
    </row>
    <row r="9" spans="1:18" ht="15" customHeight="1">
      <c r="A9" s="313" t="s">
        <v>250</v>
      </c>
      <c r="B9" s="313" t="s">
        <v>307</v>
      </c>
      <c r="C9" s="313" t="s">
        <v>7</v>
      </c>
      <c r="D9" s="313" t="s">
        <v>337</v>
      </c>
      <c r="E9" s="313" t="s">
        <v>13</v>
      </c>
      <c r="F9" s="313" t="s">
        <v>11</v>
      </c>
      <c r="G9" s="313" t="s">
        <v>337</v>
      </c>
      <c r="H9" s="313" t="s">
        <v>361</v>
      </c>
      <c r="I9" s="313" t="s">
        <v>362</v>
      </c>
      <c r="J9" s="313"/>
      <c r="K9" s="313" t="s">
        <v>339</v>
      </c>
      <c r="L9" s="313" t="s">
        <v>363</v>
      </c>
      <c r="M9" s="313" t="s">
        <v>49</v>
      </c>
      <c r="N9" s="313" t="s">
        <v>364</v>
      </c>
      <c r="O9" s="313" t="s">
        <v>342</v>
      </c>
      <c r="P9" s="313" t="s">
        <v>343</v>
      </c>
      <c r="Q9" s="313">
        <v>836</v>
      </c>
      <c r="R9" s="313">
        <v>0.1</v>
      </c>
    </row>
    <row r="10" spans="1:18" ht="15" customHeight="1">
      <c r="A10" s="313" t="s">
        <v>252</v>
      </c>
      <c r="B10" s="313" t="s">
        <v>307</v>
      </c>
      <c r="C10" s="313" t="s">
        <v>7</v>
      </c>
      <c r="D10" s="313" t="s">
        <v>337</v>
      </c>
      <c r="E10" s="313" t="s">
        <v>13</v>
      </c>
      <c r="F10" s="313" t="s">
        <v>11</v>
      </c>
      <c r="G10" s="313" t="s">
        <v>337</v>
      </c>
      <c r="H10" s="313" t="s">
        <v>365</v>
      </c>
      <c r="I10" s="313" t="s">
        <v>362</v>
      </c>
      <c r="J10" s="313"/>
      <c r="K10" s="313" t="s">
        <v>339</v>
      </c>
      <c r="L10" s="313" t="s">
        <v>366</v>
      </c>
      <c r="M10" s="313" t="s">
        <v>49</v>
      </c>
      <c r="N10" s="313" t="s">
        <v>364</v>
      </c>
      <c r="O10" s="313" t="s">
        <v>342</v>
      </c>
      <c r="P10" s="313" t="s">
        <v>343</v>
      </c>
      <c r="Q10" s="313">
        <v>85</v>
      </c>
      <c r="R10" s="313">
        <v>0.1</v>
      </c>
    </row>
    <row r="11" spans="1:18" ht="15" customHeight="1">
      <c r="A11" s="313" t="s">
        <v>253</v>
      </c>
      <c r="B11" s="313" t="s">
        <v>307</v>
      </c>
      <c r="C11" s="313" t="s">
        <v>7</v>
      </c>
      <c r="D11" s="313" t="s">
        <v>337</v>
      </c>
      <c r="E11" s="313" t="s">
        <v>13</v>
      </c>
      <c r="F11" s="313" t="s">
        <v>11</v>
      </c>
      <c r="G11" s="313" t="s">
        <v>337</v>
      </c>
      <c r="H11" s="313" t="s">
        <v>367</v>
      </c>
      <c r="I11" s="313" t="s">
        <v>362</v>
      </c>
      <c r="J11" s="313"/>
      <c r="K11" s="313" t="s">
        <v>339</v>
      </c>
      <c r="L11" s="313" t="s">
        <v>368</v>
      </c>
      <c r="M11" s="313" t="s">
        <v>49</v>
      </c>
      <c r="N11" s="313" t="s">
        <v>364</v>
      </c>
      <c r="O11" s="313" t="s">
        <v>342</v>
      </c>
      <c r="P11" s="313" t="s">
        <v>343</v>
      </c>
      <c r="Q11" s="313">
        <v>197</v>
      </c>
      <c r="R11" s="313">
        <v>0.1</v>
      </c>
    </row>
    <row r="12" spans="1:18" ht="15" customHeight="1">
      <c r="A12" s="313" t="s">
        <v>259</v>
      </c>
      <c r="B12" s="313" t="s">
        <v>332</v>
      </c>
      <c r="C12" s="313" t="s">
        <v>7</v>
      </c>
      <c r="D12" s="313" t="s">
        <v>337</v>
      </c>
      <c r="E12" s="313" t="s">
        <v>13</v>
      </c>
      <c r="F12" s="313" t="s">
        <v>11</v>
      </c>
      <c r="G12" s="313" t="s">
        <v>337</v>
      </c>
      <c r="H12" s="313" t="s">
        <v>369</v>
      </c>
      <c r="I12" s="313" t="s">
        <v>251</v>
      </c>
      <c r="J12" s="313"/>
      <c r="K12" s="313" t="s">
        <v>339</v>
      </c>
      <c r="L12" s="313" t="s">
        <v>370</v>
      </c>
      <c r="M12" s="313" t="s">
        <v>48</v>
      </c>
      <c r="N12" s="313" t="s">
        <v>341</v>
      </c>
      <c r="O12" s="313" t="s">
        <v>342</v>
      </c>
      <c r="P12" s="313" t="s">
        <v>343</v>
      </c>
      <c r="Q12" s="313">
        <v>316.89999999999998</v>
      </c>
      <c r="R12" s="313">
        <v>0.1</v>
      </c>
    </row>
    <row r="13" spans="1:18" ht="15" customHeight="1">
      <c r="A13" s="313" t="s">
        <v>269</v>
      </c>
      <c r="B13" s="313" t="s">
        <v>332</v>
      </c>
      <c r="C13" s="313" t="s">
        <v>7</v>
      </c>
      <c r="D13" s="313" t="s">
        <v>337</v>
      </c>
      <c r="E13" s="313" t="s">
        <v>13</v>
      </c>
      <c r="F13" s="313" t="s">
        <v>11</v>
      </c>
      <c r="G13" s="313" t="s">
        <v>337</v>
      </c>
      <c r="H13" s="313" t="s">
        <v>371</v>
      </c>
      <c r="I13" s="313" t="s">
        <v>251</v>
      </c>
      <c r="J13" s="313"/>
      <c r="K13" s="313" t="s">
        <v>339</v>
      </c>
      <c r="L13" s="313" t="s">
        <v>372</v>
      </c>
      <c r="M13" s="313" t="s">
        <v>48</v>
      </c>
      <c r="N13" s="313" t="s">
        <v>341</v>
      </c>
      <c r="O13" s="313" t="s">
        <v>342</v>
      </c>
      <c r="P13" s="313" t="s">
        <v>343</v>
      </c>
      <c r="Q13" s="313">
        <v>26.9</v>
      </c>
      <c r="R13" s="313">
        <v>0.1</v>
      </c>
    </row>
    <row r="14" spans="1:18" ht="15" customHeight="1">
      <c r="A14" s="313" t="s">
        <v>278</v>
      </c>
      <c r="B14" s="313" t="s">
        <v>332</v>
      </c>
      <c r="C14" s="313" t="s">
        <v>7</v>
      </c>
      <c r="D14" s="313" t="s">
        <v>337</v>
      </c>
      <c r="E14" s="313" t="s">
        <v>13</v>
      </c>
      <c r="F14" s="313" t="s">
        <v>11</v>
      </c>
      <c r="G14" s="313" t="s">
        <v>337</v>
      </c>
      <c r="H14" s="313" t="s">
        <v>373</v>
      </c>
      <c r="I14" s="313" t="s">
        <v>251</v>
      </c>
      <c r="J14" s="313"/>
      <c r="K14" s="313" t="s">
        <v>339</v>
      </c>
      <c r="L14" s="313" t="s">
        <v>374</v>
      </c>
      <c r="M14" s="313" t="s">
        <v>48</v>
      </c>
      <c r="N14" s="313" t="s">
        <v>341</v>
      </c>
      <c r="O14" s="313" t="s">
        <v>342</v>
      </c>
      <c r="P14" s="313" t="s">
        <v>343</v>
      </c>
      <c r="Q14" s="313">
        <v>4.2</v>
      </c>
      <c r="R14" s="313">
        <v>0.1</v>
      </c>
    </row>
    <row r="15" spans="1:18" ht="15" customHeight="1">
      <c r="A15" s="313" t="s">
        <v>282</v>
      </c>
      <c r="B15" s="313" t="s">
        <v>332</v>
      </c>
      <c r="C15" s="313" t="s">
        <v>7</v>
      </c>
      <c r="D15" s="313" t="s">
        <v>337</v>
      </c>
      <c r="E15" s="313" t="s">
        <v>13</v>
      </c>
      <c r="F15" s="313" t="s">
        <v>11</v>
      </c>
      <c r="G15" s="313" t="s">
        <v>337</v>
      </c>
      <c r="H15" s="313" t="s">
        <v>375</v>
      </c>
      <c r="I15" s="313" t="s">
        <v>251</v>
      </c>
      <c r="J15" s="313"/>
      <c r="K15" s="313" t="s">
        <v>339</v>
      </c>
      <c r="L15" s="313" t="s">
        <v>376</v>
      </c>
      <c r="M15" s="313" t="s">
        <v>48</v>
      </c>
      <c r="N15" s="313" t="s">
        <v>341</v>
      </c>
      <c r="O15" s="313" t="s">
        <v>342</v>
      </c>
      <c r="P15" s="313" t="s">
        <v>343</v>
      </c>
      <c r="Q15" s="313">
        <v>6.8</v>
      </c>
      <c r="R15" s="313">
        <v>0.1</v>
      </c>
    </row>
    <row r="16" spans="1:18" ht="15" customHeight="1">
      <c r="A16" s="313" t="s">
        <v>302</v>
      </c>
      <c r="B16" s="313" t="s">
        <v>234</v>
      </c>
      <c r="C16" s="313" t="s">
        <v>7</v>
      </c>
      <c r="D16" s="313" t="s">
        <v>337</v>
      </c>
      <c r="E16" s="313" t="s">
        <v>13</v>
      </c>
      <c r="F16" s="313" t="s">
        <v>11</v>
      </c>
      <c r="G16" s="313" t="s">
        <v>337</v>
      </c>
      <c r="H16" s="313" t="s">
        <v>377</v>
      </c>
      <c r="I16" s="313" t="s">
        <v>229</v>
      </c>
      <c r="J16" s="313"/>
      <c r="K16" s="313" t="s">
        <v>339</v>
      </c>
      <c r="L16" s="313" t="s">
        <v>378</v>
      </c>
      <c r="M16" s="313" t="s">
        <v>39</v>
      </c>
      <c r="N16" s="313" t="s">
        <v>379</v>
      </c>
      <c r="O16" s="313" t="s">
        <v>342</v>
      </c>
      <c r="P16" s="313" t="s">
        <v>343</v>
      </c>
      <c r="Q16" s="313">
        <v>926.35</v>
      </c>
      <c r="R16" s="313">
        <v>0.1</v>
      </c>
    </row>
    <row r="17" spans="1:18" ht="15" customHeight="1">
      <c r="A17" s="313" t="s">
        <v>303</v>
      </c>
      <c r="B17" s="313" t="s">
        <v>239</v>
      </c>
      <c r="C17" s="313" t="s">
        <v>7</v>
      </c>
      <c r="D17" s="313" t="s">
        <v>337</v>
      </c>
      <c r="E17" s="313" t="s">
        <v>13</v>
      </c>
      <c r="F17" s="313" t="s">
        <v>11</v>
      </c>
      <c r="G17" s="313" t="s">
        <v>337</v>
      </c>
      <c r="H17" s="313" t="s">
        <v>380</v>
      </c>
      <c r="I17" s="313" t="s">
        <v>229</v>
      </c>
      <c r="J17" s="313"/>
      <c r="K17" s="313" t="s">
        <v>339</v>
      </c>
      <c r="L17" s="313" t="s">
        <v>381</v>
      </c>
      <c r="M17" s="313" t="s">
        <v>39</v>
      </c>
      <c r="N17" s="313" t="s">
        <v>379</v>
      </c>
      <c r="O17" s="313" t="s">
        <v>342</v>
      </c>
      <c r="P17" s="313" t="s">
        <v>343</v>
      </c>
      <c r="Q17" s="313">
        <v>208.57</v>
      </c>
      <c r="R17" s="313">
        <v>0.1</v>
      </c>
    </row>
    <row r="18" spans="1:18" ht="15" customHeight="1">
      <c r="A18" s="313" t="s">
        <v>303</v>
      </c>
      <c r="B18" s="313" t="s">
        <v>242</v>
      </c>
      <c r="C18" s="313" t="s">
        <v>7</v>
      </c>
      <c r="D18" s="313" t="s">
        <v>337</v>
      </c>
      <c r="E18" s="313" t="s">
        <v>13</v>
      </c>
      <c r="F18" s="313" t="s">
        <v>11</v>
      </c>
      <c r="G18" s="313" t="s">
        <v>337</v>
      </c>
      <c r="H18" s="313" t="s">
        <v>382</v>
      </c>
      <c r="I18" s="313" t="s">
        <v>229</v>
      </c>
      <c r="J18" s="313"/>
      <c r="K18" s="313" t="s">
        <v>339</v>
      </c>
      <c r="L18" s="313" t="s">
        <v>383</v>
      </c>
      <c r="M18" s="313" t="s">
        <v>39</v>
      </c>
      <c r="N18" s="313" t="s">
        <v>379</v>
      </c>
      <c r="O18" s="313" t="s">
        <v>342</v>
      </c>
      <c r="P18" s="313" t="s">
        <v>343</v>
      </c>
      <c r="Q18" s="313">
        <v>5333.07</v>
      </c>
      <c r="R18" s="313">
        <v>0.1</v>
      </c>
    </row>
    <row r="19" spans="1:18" ht="15" customHeight="1">
      <c r="A19" s="313" t="s">
        <v>304</v>
      </c>
      <c r="B19" s="313" t="s">
        <v>226</v>
      </c>
      <c r="C19" s="313" t="s">
        <v>7</v>
      </c>
      <c r="D19" s="313" t="s">
        <v>337</v>
      </c>
      <c r="E19" s="313" t="s">
        <v>13</v>
      </c>
      <c r="F19" s="313" t="s">
        <v>11</v>
      </c>
      <c r="G19" s="313" t="s">
        <v>337</v>
      </c>
      <c r="H19" s="313" t="s">
        <v>384</v>
      </c>
      <c r="I19" s="313" t="s">
        <v>229</v>
      </c>
      <c r="J19" s="313"/>
      <c r="K19" s="313" t="s">
        <v>339</v>
      </c>
      <c r="L19" s="313" t="s">
        <v>385</v>
      </c>
      <c r="M19" s="313" t="s">
        <v>39</v>
      </c>
      <c r="N19" s="313" t="s">
        <v>379</v>
      </c>
      <c r="O19" s="313" t="s">
        <v>342</v>
      </c>
      <c r="P19" s="313" t="s">
        <v>343</v>
      </c>
      <c r="Q19" s="313">
        <v>624.79999999999995</v>
      </c>
      <c r="R19" s="313">
        <v>0.1</v>
      </c>
    </row>
    <row r="20" spans="1:18" ht="15" customHeight="1">
      <c r="A20" s="313" t="s">
        <v>304</v>
      </c>
      <c r="B20" s="313" t="s">
        <v>244</v>
      </c>
      <c r="C20" s="313" t="s">
        <v>7</v>
      </c>
      <c r="D20" s="313" t="s">
        <v>337</v>
      </c>
      <c r="E20" s="313" t="s">
        <v>13</v>
      </c>
      <c r="F20" s="313" t="s">
        <v>11</v>
      </c>
      <c r="G20" s="313" t="s">
        <v>337</v>
      </c>
      <c r="H20" s="313" t="s">
        <v>386</v>
      </c>
      <c r="I20" s="313" t="s">
        <v>229</v>
      </c>
      <c r="J20" s="313"/>
      <c r="K20" s="313" t="s">
        <v>339</v>
      </c>
      <c r="L20" s="313" t="s">
        <v>387</v>
      </c>
      <c r="M20" s="313" t="s">
        <v>39</v>
      </c>
      <c r="N20" s="313" t="s">
        <v>379</v>
      </c>
      <c r="O20" s="313" t="s">
        <v>342</v>
      </c>
      <c r="P20" s="313" t="s">
        <v>343</v>
      </c>
      <c r="Q20" s="313">
        <v>80.16</v>
      </c>
      <c r="R20" s="313">
        <v>0.1</v>
      </c>
    </row>
    <row r="21" spans="1:18" ht="15" customHeight="1">
      <c r="A21" s="313" t="s">
        <v>307</v>
      </c>
      <c r="B21" s="313" t="s">
        <v>278</v>
      </c>
      <c r="C21" s="313" t="s">
        <v>7</v>
      </c>
      <c r="D21" s="313" t="s">
        <v>337</v>
      </c>
      <c r="E21" s="313" t="s">
        <v>13</v>
      </c>
      <c r="F21" s="313" t="s">
        <v>11</v>
      </c>
      <c r="G21" s="313" t="s">
        <v>337</v>
      </c>
      <c r="H21" s="313" t="s">
        <v>388</v>
      </c>
      <c r="I21" s="313" t="s">
        <v>251</v>
      </c>
      <c r="J21" s="313"/>
      <c r="K21" s="313" t="s">
        <v>339</v>
      </c>
      <c r="L21" s="313" t="s">
        <v>389</v>
      </c>
      <c r="M21" s="313" t="s">
        <v>48</v>
      </c>
      <c r="N21" s="313" t="s">
        <v>341</v>
      </c>
      <c r="O21" s="313" t="s">
        <v>342</v>
      </c>
      <c r="P21" s="313" t="s">
        <v>343</v>
      </c>
      <c r="Q21" s="313">
        <v>48.44</v>
      </c>
      <c r="R21" s="313">
        <v>0.1</v>
      </c>
    </row>
    <row r="22" spans="1:18" ht="15" customHeight="1">
      <c r="A22" s="313" t="s">
        <v>307</v>
      </c>
      <c r="B22" s="313" t="s">
        <v>269</v>
      </c>
      <c r="C22" s="313" t="s">
        <v>7</v>
      </c>
      <c r="D22" s="313" t="s">
        <v>337</v>
      </c>
      <c r="E22" s="313" t="s">
        <v>13</v>
      </c>
      <c r="F22" s="313" t="s">
        <v>11</v>
      </c>
      <c r="G22" s="313" t="s">
        <v>337</v>
      </c>
      <c r="H22" s="313" t="s">
        <v>390</v>
      </c>
      <c r="I22" s="313" t="s">
        <v>251</v>
      </c>
      <c r="J22" s="313"/>
      <c r="K22" s="313" t="s">
        <v>339</v>
      </c>
      <c r="L22" s="313" t="s">
        <v>391</v>
      </c>
      <c r="M22" s="313" t="s">
        <v>48</v>
      </c>
      <c r="N22" s="313" t="s">
        <v>341</v>
      </c>
      <c r="O22" s="313" t="s">
        <v>342</v>
      </c>
      <c r="P22" s="313" t="s">
        <v>343</v>
      </c>
      <c r="Q22" s="313">
        <v>41.88</v>
      </c>
      <c r="R22" s="313">
        <v>0.1</v>
      </c>
    </row>
    <row r="23" spans="1:18" ht="15" customHeight="1">
      <c r="A23" s="313" t="s">
        <v>307</v>
      </c>
      <c r="B23" s="313" t="s">
        <v>259</v>
      </c>
      <c r="C23" s="313" t="s">
        <v>7</v>
      </c>
      <c r="D23" s="313" t="s">
        <v>337</v>
      </c>
      <c r="E23" s="313" t="s">
        <v>13</v>
      </c>
      <c r="F23" s="313" t="s">
        <v>11</v>
      </c>
      <c r="G23" s="313" t="s">
        <v>337</v>
      </c>
      <c r="H23" s="313" t="s">
        <v>392</v>
      </c>
      <c r="I23" s="313" t="s">
        <v>251</v>
      </c>
      <c r="J23" s="313"/>
      <c r="K23" s="313" t="s">
        <v>339</v>
      </c>
      <c r="L23" s="313" t="s">
        <v>393</v>
      </c>
      <c r="M23" s="313" t="s">
        <v>48</v>
      </c>
      <c r="N23" s="313" t="s">
        <v>341</v>
      </c>
      <c r="O23" s="313" t="s">
        <v>342</v>
      </c>
      <c r="P23" s="313" t="s">
        <v>343</v>
      </c>
      <c r="Q23" s="313">
        <v>428.89</v>
      </c>
      <c r="R23" s="313">
        <v>0.1</v>
      </c>
    </row>
    <row r="24" spans="1:18" ht="15" customHeight="1">
      <c r="A24" s="313" t="s">
        <v>307</v>
      </c>
      <c r="B24" s="313" t="s">
        <v>282</v>
      </c>
      <c r="C24" s="313" t="s">
        <v>7</v>
      </c>
      <c r="D24" s="313" t="s">
        <v>337</v>
      </c>
      <c r="E24" s="313" t="s">
        <v>13</v>
      </c>
      <c r="F24" s="313" t="s">
        <v>11</v>
      </c>
      <c r="G24" s="313" t="s">
        <v>337</v>
      </c>
      <c r="H24" s="313" t="s">
        <v>394</v>
      </c>
      <c r="I24" s="313" t="s">
        <v>251</v>
      </c>
      <c r="J24" s="313"/>
      <c r="K24" s="313" t="s">
        <v>339</v>
      </c>
      <c r="L24" s="313" t="s">
        <v>395</v>
      </c>
      <c r="M24" s="313" t="s">
        <v>48</v>
      </c>
      <c r="N24" s="313" t="s">
        <v>341</v>
      </c>
      <c r="O24" s="313" t="s">
        <v>342</v>
      </c>
      <c r="P24" s="313" t="s">
        <v>343</v>
      </c>
      <c r="Q24" s="313">
        <v>25.2</v>
      </c>
      <c r="R24" s="313">
        <v>0.1</v>
      </c>
    </row>
    <row r="25" spans="1:18" ht="15" customHeight="1">
      <c r="A25" s="313" t="s">
        <v>330</v>
      </c>
      <c r="B25" s="313" t="s">
        <v>234</v>
      </c>
      <c r="C25" s="313" t="s">
        <v>7</v>
      </c>
      <c r="D25" s="313" t="s">
        <v>337</v>
      </c>
      <c r="E25" s="313" t="s">
        <v>13</v>
      </c>
      <c r="F25" s="313" t="s">
        <v>11</v>
      </c>
      <c r="G25" s="313"/>
      <c r="H25" s="313"/>
      <c r="I25" s="313"/>
      <c r="J25" s="313"/>
      <c r="K25" s="313"/>
      <c r="L25" s="313" t="s">
        <v>396</v>
      </c>
      <c r="M25" s="313"/>
      <c r="N25" s="313"/>
      <c r="O25" s="313"/>
      <c r="P25" s="313"/>
      <c r="Q25" s="313">
        <v>0</v>
      </c>
      <c r="R25" s="313">
        <v>0</v>
      </c>
    </row>
    <row r="26" spans="1:18" ht="15" customHeight="1">
      <c r="A26" s="313" t="s">
        <v>331</v>
      </c>
      <c r="B26" s="313" t="s">
        <v>230</v>
      </c>
      <c r="C26" s="313" t="s">
        <v>7</v>
      </c>
      <c r="D26" s="313" t="s">
        <v>337</v>
      </c>
      <c r="E26" s="313" t="s">
        <v>13</v>
      </c>
      <c r="F26" s="313" t="s">
        <v>11</v>
      </c>
      <c r="G26" s="313" t="s">
        <v>337</v>
      </c>
      <c r="H26" s="313" t="s">
        <v>397</v>
      </c>
      <c r="I26" s="313" t="s">
        <v>232</v>
      </c>
      <c r="J26" s="313"/>
      <c r="K26" s="313" t="s">
        <v>339</v>
      </c>
      <c r="L26" s="313" t="s">
        <v>398</v>
      </c>
      <c r="M26" s="313" t="s">
        <v>41</v>
      </c>
      <c r="N26" s="313" t="s">
        <v>341</v>
      </c>
      <c r="O26" s="313" t="s">
        <v>342</v>
      </c>
      <c r="P26" s="313" t="s">
        <v>343</v>
      </c>
      <c r="Q26" s="313">
        <v>44.27</v>
      </c>
      <c r="R26" s="313">
        <v>0.1</v>
      </c>
    </row>
    <row r="27" spans="1:18" ht="15" customHeight="1">
      <c r="A27" s="313" t="s">
        <v>331</v>
      </c>
      <c r="B27" s="313" t="s">
        <v>236</v>
      </c>
      <c r="C27" s="313" t="s">
        <v>7</v>
      </c>
      <c r="D27" s="313" t="s">
        <v>337</v>
      </c>
      <c r="E27" s="313" t="s">
        <v>13</v>
      </c>
      <c r="F27" s="313" t="s">
        <v>11</v>
      </c>
      <c r="G27" s="313" t="s">
        <v>337</v>
      </c>
      <c r="H27" s="313" t="s">
        <v>399</v>
      </c>
      <c r="I27" s="313" t="s">
        <v>232</v>
      </c>
      <c r="J27" s="313"/>
      <c r="K27" s="313" t="s">
        <v>339</v>
      </c>
      <c r="L27" s="313" t="s">
        <v>400</v>
      </c>
      <c r="M27" s="313" t="s">
        <v>41</v>
      </c>
      <c r="N27" s="313" t="s">
        <v>341</v>
      </c>
      <c r="O27" s="313" t="s">
        <v>342</v>
      </c>
      <c r="P27" s="313" t="s">
        <v>343</v>
      </c>
      <c r="Q27" s="313">
        <v>3.43</v>
      </c>
      <c r="R27" s="313">
        <v>0.1</v>
      </c>
    </row>
    <row r="28" spans="1:18" ht="15" customHeight="1">
      <c r="A28" s="313" t="s">
        <v>331</v>
      </c>
      <c r="B28" s="313" t="s">
        <v>240</v>
      </c>
      <c r="C28" s="313" t="s">
        <v>7</v>
      </c>
      <c r="D28" s="313" t="s">
        <v>337</v>
      </c>
      <c r="E28" s="313" t="s">
        <v>13</v>
      </c>
      <c r="F28" s="313" t="s">
        <v>11</v>
      </c>
      <c r="G28" s="313" t="s">
        <v>337</v>
      </c>
      <c r="H28" s="313" t="s">
        <v>401</v>
      </c>
      <c r="I28" s="313" t="s">
        <v>232</v>
      </c>
      <c r="J28" s="313"/>
      <c r="K28" s="313" t="s">
        <v>339</v>
      </c>
      <c r="L28" s="313" t="s">
        <v>402</v>
      </c>
      <c r="M28" s="313" t="s">
        <v>41</v>
      </c>
      <c r="N28" s="313" t="s">
        <v>341</v>
      </c>
      <c r="O28" s="313" t="s">
        <v>342</v>
      </c>
      <c r="P28" s="313" t="s">
        <v>343</v>
      </c>
      <c r="Q28" s="313">
        <v>34.99</v>
      </c>
      <c r="R28" s="313">
        <v>0.1</v>
      </c>
    </row>
    <row r="29" spans="1:18" ht="15" customHeight="1">
      <c r="A29" s="313" t="s">
        <v>331</v>
      </c>
      <c r="B29" s="313" t="s">
        <v>243</v>
      </c>
      <c r="C29" s="313" t="s">
        <v>7</v>
      </c>
      <c r="D29" s="313" t="s">
        <v>337</v>
      </c>
      <c r="E29" s="313" t="s">
        <v>13</v>
      </c>
      <c r="F29" s="313" t="s">
        <v>11</v>
      </c>
      <c r="G29" s="313" t="s">
        <v>337</v>
      </c>
      <c r="H29" s="313" t="s">
        <v>403</v>
      </c>
      <c r="I29" s="313" t="s">
        <v>232</v>
      </c>
      <c r="J29" s="313"/>
      <c r="K29" s="313" t="s">
        <v>339</v>
      </c>
      <c r="L29" s="313" t="s">
        <v>404</v>
      </c>
      <c r="M29" s="313" t="s">
        <v>41</v>
      </c>
      <c r="N29" s="313" t="s">
        <v>341</v>
      </c>
      <c r="O29" s="313" t="s">
        <v>342</v>
      </c>
      <c r="P29" s="313" t="s">
        <v>343</v>
      </c>
      <c r="Q29" s="313">
        <v>346.49</v>
      </c>
      <c r="R29" s="313">
        <v>0.1</v>
      </c>
    </row>
    <row r="30" spans="1:18" ht="15" customHeight="1">
      <c r="A30" s="313" t="s">
        <v>331</v>
      </c>
      <c r="B30" s="313" t="s">
        <v>256</v>
      </c>
      <c r="C30" s="313" t="s">
        <v>7</v>
      </c>
      <c r="D30" s="313" t="s">
        <v>337</v>
      </c>
      <c r="E30" s="313" t="s">
        <v>13</v>
      </c>
      <c r="F30" s="313" t="s">
        <v>11</v>
      </c>
      <c r="G30" s="313" t="s">
        <v>337</v>
      </c>
      <c r="H30" s="313" t="s">
        <v>405</v>
      </c>
      <c r="I30" s="313" t="s">
        <v>232</v>
      </c>
      <c r="J30" s="313"/>
      <c r="K30" s="313" t="s">
        <v>339</v>
      </c>
      <c r="L30" s="313" t="s">
        <v>406</v>
      </c>
      <c r="M30" s="313" t="s">
        <v>41</v>
      </c>
      <c r="N30" s="313" t="s">
        <v>341</v>
      </c>
      <c r="O30" s="313" t="s">
        <v>342</v>
      </c>
      <c r="P30" s="313" t="s">
        <v>343</v>
      </c>
      <c r="Q30" s="313">
        <v>26.07</v>
      </c>
      <c r="R30" s="313">
        <v>0.1</v>
      </c>
    </row>
    <row r="31" spans="1:18" ht="15" customHeight="1">
      <c r="A31" s="313" t="s">
        <v>331</v>
      </c>
      <c r="B31" s="313" t="s">
        <v>244</v>
      </c>
      <c r="C31" s="313" t="s">
        <v>7</v>
      </c>
      <c r="D31" s="313" t="s">
        <v>337</v>
      </c>
      <c r="E31" s="313" t="s">
        <v>13</v>
      </c>
      <c r="F31" s="313" t="s">
        <v>11</v>
      </c>
      <c r="G31" s="313"/>
      <c r="H31" s="313" t="s">
        <v>407</v>
      </c>
      <c r="I31" s="313"/>
      <c r="J31" s="313" t="s">
        <v>355</v>
      </c>
      <c r="K31" s="313"/>
      <c r="L31" s="313" t="s">
        <v>408</v>
      </c>
      <c r="M31" s="313"/>
      <c r="N31" s="313" t="s">
        <v>357</v>
      </c>
      <c r="O31" s="313" t="s">
        <v>342</v>
      </c>
      <c r="P31" s="313" t="s">
        <v>343</v>
      </c>
      <c r="Q31" s="313">
        <v>0</v>
      </c>
      <c r="R31" s="313">
        <v>0</v>
      </c>
    </row>
    <row r="32" spans="1:18" ht="15" customHeight="1">
      <c r="A32" s="313" t="s">
        <v>331</v>
      </c>
      <c r="B32" s="313" t="s">
        <v>259</v>
      </c>
      <c r="C32" s="313" t="s">
        <v>7</v>
      </c>
      <c r="D32" s="313" t="s">
        <v>337</v>
      </c>
      <c r="E32" s="313" t="s">
        <v>13</v>
      </c>
      <c r="F32" s="313" t="s">
        <v>11</v>
      </c>
      <c r="G32" s="313" t="s">
        <v>337</v>
      </c>
      <c r="H32" s="313" t="s">
        <v>409</v>
      </c>
      <c r="I32" s="313" t="s">
        <v>251</v>
      </c>
      <c r="J32" s="313"/>
      <c r="K32" s="313" t="s">
        <v>339</v>
      </c>
      <c r="L32" s="313" t="s">
        <v>410</v>
      </c>
      <c r="M32" s="313" t="s">
        <v>48</v>
      </c>
      <c r="N32" s="313" t="s">
        <v>341</v>
      </c>
      <c r="O32" s="313" t="s">
        <v>342</v>
      </c>
      <c r="P32" s="313" t="s">
        <v>343</v>
      </c>
      <c r="Q32" s="313">
        <v>583.79999999999995</v>
      </c>
      <c r="R32" s="313">
        <v>0.1</v>
      </c>
    </row>
    <row r="33" spans="1:18" ht="15" customHeight="1">
      <c r="A33" s="313" t="s">
        <v>331</v>
      </c>
      <c r="B33" s="313" t="s">
        <v>269</v>
      </c>
      <c r="C33" s="313" t="s">
        <v>7</v>
      </c>
      <c r="D33" s="313" t="s">
        <v>337</v>
      </c>
      <c r="E33" s="313" t="s">
        <v>13</v>
      </c>
      <c r="F33" s="313" t="s">
        <v>11</v>
      </c>
      <c r="G33" s="313" t="s">
        <v>337</v>
      </c>
      <c r="H33" s="313" t="s">
        <v>411</v>
      </c>
      <c r="I33" s="313" t="s">
        <v>251</v>
      </c>
      <c r="J33" s="313"/>
      <c r="K33" s="313" t="s">
        <v>339</v>
      </c>
      <c r="L33" s="313" t="s">
        <v>412</v>
      </c>
      <c r="M33" s="313" t="s">
        <v>48</v>
      </c>
      <c r="N33" s="313" t="s">
        <v>341</v>
      </c>
      <c r="O33" s="313" t="s">
        <v>342</v>
      </c>
      <c r="P33" s="313" t="s">
        <v>343</v>
      </c>
      <c r="Q33" s="313">
        <v>36.5</v>
      </c>
      <c r="R33" s="313">
        <v>0.1</v>
      </c>
    </row>
    <row r="34" spans="1:18" ht="15" customHeight="1">
      <c r="A34" s="313" t="s">
        <v>331</v>
      </c>
      <c r="B34" s="313" t="s">
        <v>278</v>
      </c>
      <c r="C34" s="313" t="s">
        <v>7</v>
      </c>
      <c r="D34" s="313" t="s">
        <v>337</v>
      </c>
      <c r="E34" s="313" t="s">
        <v>13</v>
      </c>
      <c r="F34" s="313" t="s">
        <v>11</v>
      </c>
      <c r="G34" s="313" t="s">
        <v>337</v>
      </c>
      <c r="H34" s="313" t="s">
        <v>413</v>
      </c>
      <c r="I34" s="313" t="s">
        <v>251</v>
      </c>
      <c r="J34" s="313"/>
      <c r="K34" s="313" t="s">
        <v>339</v>
      </c>
      <c r="L34" s="313" t="s">
        <v>414</v>
      </c>
      <c r="M34" s="313" t="s">
        <v>48</v>
      </c>
      <c r="N34" s="313" t="s">
        <v>341</v>
      </c>
      <c r="O34" s="313" t="s">
        <v>342</v>
      </c>
      <c r="P34" s="313" t="s">
        <v>343</v>
      </c>
      <c r="Q34" s="313">
        <v>76.2</v>
      </c>
      <c r="R34" s="313">
        <v>0.1</v>
      </c>
    </row>
    <row r="35" spans="1:18" ht="15" customHeight="1">
      <c r="A35" s="313" t="s">
        <v>331</v>
      </c>
      <c r="B35" s="313" t="s">
        <v>282</v>
      </c>
      <c r="C35" s="313" t="s">
        <v>7</v>
      </c>
      <c r="D35" s="313" t="s">
        <v>337</v>
      </c>
      <c r="E35" s="313" t="s">
        <v>13</v>
      </c>
      <c r="F35" s="313" t="s">
        <v>11</v>
      </c>
      <c r="G35" s="313" t="s">
        <v>337</v>
      </c>
      <c r="H35" s="313" t="s">
        <v>415</v>
      </c>
      <c r="I35" s="313" t="s">
        <v>251</v>
      </c>
      <c r="J35" s="313"/>
      <c r="K35" s="313" t="s">
        <v>339</v>
      </c>
      <c r="L35" s="313" t="s">
        <v>416</v>
      </c>
      <c r="M35" s="313" t="s">
        <v>48</v>
      </c>
      <c r="N35" s="313" t="s">
        <v>341</v>
      </c>
      <c r="O35" s="313" t="s">
        <v>342</v>
      </c>
      <c r="P35" s="313" t="s">
        <v>343</v>
      </c>
      <c r="Q35" s="313">
        <v>55.2</v>
      </c>
      <c r="R35" s="313">
        <v>0.1</v>
      </c>
    </row>
    <row r="36" spans="1:18" ht="15" customHeight="1">
      <c r="A36" s="313" t="s">
        <v>230</v>
      </c>
      <c r="B36" s="313" t="s">
        <v>332</v>
      </c>
      <c r="C36" s="313" t="s">
        <v>7</v>
      </c>
      <c r="D36" s="313" t="s">
        <v>417</v>
      </c>
      <c r="E36" s="313" t="s">
        <v>13</v>
      </c>
      <c r="F36" s="313" t="s">
        <v>11</v>
      </c>
      <c r="G36" s="313" t="s">
        <v>417</v>
      </c>
      <c r="H36" s="313" t="s">
        <v>418</v>
      </c>
      <c r="I36" s="313" t="s">
        <v>232</v>
      </c>
      <c r="J36" s="313"/>
      <c r="K36" s="313" t="s">
        <v>339</v>
      </c>
      <c r="L36" s="313" t="s">
        <v>340</v>
      </c>
      <c r="M36" s="313" t="s">
        <v>41</v>
      </c>
      <c r="N36" s="313" t="s">
        <v>341</v>
      </c>
      <c r="O36" s="313" t="s">
        <v>342</v>
      </c>
      <c r="P36" s="313" t="s">
        <v>343</v>
      </c>
      <c r="Q36" s="313">
        <v>188.42</v>
      </c>
      <c r="R36" s="313">
        <v>0.1</v>
      </c>
    </row>
    <row r="37" spans="1:18" ht="15" customHeight="1">
      <c r="A37" s="313" t="s">
        <v>234</v>
      </c>
      <c r="B37" s="313" t="s">
        <v>306</v>
      </c>
      <c r="C37" s="313" t="s">
        <v>7</v>
      </c>
      <c r="D37" s="313" t="s">
        <v>417</v>
      </c>
      <c r="E37" s="313" t="s">
        <v>13</v>
      </c>
      <c r="F37" s="313" t="s">
        <v>11</v>
      </c>
      <c r="G37" s="313" t="s">
        <v>417</v>
      </c>
      <c r="H37" s="313" t="s">
        <v>419</v>
      </c>
      <c r="I37" s="313" t="s">
        <v>251</v>
      </c>
      <c r="J37" s="313"/>
      <c r="K37" s="313" t="s">
        <v>339</v>
      </c>
      <c r="L37" s="313" t="s">
        <v>420</v>
      </c>
      <c r="M37" s="313" t="s">
        <v>48</v>
      </c>
      <c r="N37" s="313" t="s">
        <v>341</v>
      </c>
      <c r="O37" s="313" t="s">
        <v>342</v>
      </c>
      <c r="P37" s="313" t="s">
        <v>343</v>
      </c>
      <c r="Q37" s="313">
        <v>981.63</v>
      </c>
      <c r="R37" s="313">
        <v>0.1</v>
      </c>
    </row>
    <row r="38" spans="1:18" ht="15" customHeight="1">
      <c r="A38" s="313" t="s">
        <v>236</v>
      </c>
      <c r="B38" s="313" t="s">
        <v>332</v>
      </c>
      <c r="C38" s="313" t="s">
        <v>7</v>
      </c>
      <c r="D38" s="313" t="s">
        <v>417</v>
      </c>
      <c r="E38" s="313" t="s">
        <v>13</v>
      </c>
      <c r="F38" s="313" t="s">
        <v>11</v>
      </c>
      <c r="G38" s="313" t="s">
        <v>417</v>
      </c>
      <c r="H38" s="313" t="s">
        <v>421</v>
      </c>
      <c r="I38" s="313" t="s">
        <v>232</v>
      </c>
      <c r="J38" s="313"/>
      <c r="K38" s="313" t="s">
        <v>339</v>
      </c>
      <c r="L38" s="313" t="s">
        <v>345</v>
      </c>
      <c r="M38" s="313" t="s">
        <v>41</v>
      </c>
      <c r="N38" s="313" t="s">
        <v>341</v>
      </c>
      <c r="O38" s="313" t="s">
        <v>342</v>
      </c>
      <c r="P38" s="313" t="s">
        <v>343</v>
      </c>
      <c r="Q38" s="313">
        <v>99.91</v>
      </c>
      <c r="R38" s="313">
        <v>0.1</v>
      </c>
    </row>
    <row r="39" spans="1:18" ht="15" customHeight="1">
      <c r="A39" s="313" t="s">
        <v>238</v>
      </c>
      <c r="B39" s="313" t="s">
        <v>328</v>
      </c>
      <c r="C39" s="313" t="s">
        <v>7</v>
      </c>
      <c r="D39" s="313" t="s">
        <v>417</v>
      </c>
      <c r="E39" s="313" t="s">
        <v>13</v>
      </c>
      <c r="F39" s="313" t="s">
        <v>11</v>
      </c>
      <c r="G39" s="313"/>
      <c r="H39" s="313" t="s">
        <v>346</v>
      </c>
      <c r="I39" s="313" t="s">
        <v>329</v>
      </c>
      <c r="J39" s="313"/>
      <c r="K39" s="313" t="s">
        <v>339</v>
      </c>
      <c r="L39" s="313" t="s">
        <v>347</v>
      </c>
      <c r="M39" s="313" t="s">
        <v>52</v>
      </c>
      <c r="N39" s="313" t="s">
        <v>348</v>
      </c>
      <c r="O39" s="313" t="s">
        <v>342</v>
      </c>
      <c r="P39" s="313" t="s">
        <v>343</v>
      </c>
      <c r="Q39" s="313">
        <v>1000</v>
      </c>
      <c r="R39" s="313">
        <v>0.1</v>
      </c>
    </row>
    <row r="40" spans="1:18" ht="15" customHeight="1">
      <c r="A40" s="313" t="s">
        <v>240</v>
      </c>
      <c r="B40" s="313" t="s">
        <v>332</v>
      </c>
      <c r="C40" s="313" t="s">
        <v>7</v>
      </c>
      <c r="D40" s="313" t="s">
        <v>417</v>
      </c>
      <c r="E40" s="313" t="s">
        <v>13</v>
      </c>
      <c r="F40" s="313" t="s">
        <v>11</v>
      </c>
      <c r="G40" s="313" t="s">
        <v>417</v>
      </c>
      <c r="H40" s="313" t="s">
        <v>422</v>
      </c>
      <c r="I40" s="313" t="s">
        <v>232</v>
      </c>
      <c r="J40" s="313" t="s">
        <v>350</v>
      </c>
      <c r="K40" s="313" t="s">
        <v>339</v>
      </c>
      <c r="L40" s="313" t="s">
        <v>351</v>
      </c>
      <c r="M40" s="313" t="s">
        <v>41</v>
      </c>
      <c r="N40" s="313" t="s">
        <v>341</v>
      </c>
      <c r="O40" s="313" t="s">
        <v>342</v>
      </c>
      <c r="P40" s="313" t="s">
        <v>343</v>
      </c>
      <c r="Q40" s="313">
        <v>33.76</v>
      </c>
      <c r="R40" s="313">
        <v>0.1</v>
      </c>
    </row>
    <row r="41" spans="1:18" ht="15" customHeight="1">
      <c r="A41" s="313" t="s">
        <v>243</v>
      </c>
      <c r="B41" s="313" t="s">
        <v>332</v>
      </c>
      <c r="C41" s="313" t="s">
        <v>7</v>
      </c>
      <c r="D41" s="313" t="s">
        <v>417</v>
      </c>
      <c r="E41" s="313" t="s">
        <v>13</v>
      </c>
      <c r="F41" s="313" t="s">
        <v>11</v>
      </c>
      <c r="G41" s="313" t="s">
        <v>417</v>
      </c>
      <c r="H41" s="313" t="s">
        <v>423</v>
      </c>
      <c r="I41" s="313" t="s">
        <v>232</v>
      </c>
      <c r="J41" s="313" t="s">
        <v>350</v>
      </c>
      <c r="K41" s="313" t="s">
        <v>339</v>
      </c>
      <c r="L41" s="313" t="s">
        <v>353</v>
      </c>
      <c r="M41" s="313" t="s">
        <v>41</v>
      </c>
      <c r="N41" s="313" t="s">
        <v>341</v>
      </c>
      <c r="O41" s="313" t="s">
        <v>342</v>
      </c>
      <c r="P41" s="313" t="s">
        <v>343</v>
      </c>
      <c r="Q41" s="313">
        <v>3094.39</v>
      </c>
      <c r="R41" s="313">
        <v>0.1</v>
      </c>
    </row>
    <row r="42" spans="1:18" ht="15" customHeight="1">
      <c r="A42" s="313" t="s">
        <v>244</v>
      </c>
      <c r="B42" s="313" t="s">
        <v>332</v>
      </c>
      <c r="C42" s="313" t="s">
        <v>7</v>
      </c>
      <c r="D42" s="313" t="s">
        <v>417</v>
      </c>
      <c r="E42" s="313" t="s">
        <v>13</v>
      </c>
      <c r="F42" s="313" t="s">
        <v>11</v>
      </c>
      <c r="G42" s="313"/>
      <c r="H42" s="313" t="s">
        <v>354</v>
      </c>
      <c r="I42" s="313"/>
      <c r="J42" s="313" t="s">
        <v>355</v>
      </c>
      <c r="K42" s="313"/>
      <c r="L42" s="313" t="s">
        <v>356</v>
      </c>
      <c r="M42" s="313"/>
      <c r="N42" s="313" t="s">
        <v>357</v>
      </c>
      <c r="O42" s="313" t="s">
        <v>342</v>
      </c>
      <c r="P42" s="313" t="s">
        <v>343</v>
      </c>
      <c r="Q42" s="313">
        <v>0</v>
      </c>
      <c r="R42" s="313">
        <v>0</v>
      </c>
    </row>
    <row r="43" spans="1:18" ht="15" customHeight="1">
      <c r="A43" s="313" t="s">
        <v>244</v>
      </c>
      <c r="B43" s="313" t="s">
        <v>328</v>
      </c>
      <c r="C43" s="313" t="s">
        <v>7</v>
      </c>
      <c r="D43" s="313" t="s">
        <v>417</v>
      </c>
      <c r="E43" s="313" t="s">
        <v>13</v>
      </c>
      <c r="F43" s="313" t="s">
        <v>11</v>
      </c>
      <c r="G43" s="313"/>
      <c r="H43" s="313" t="s">
        <v>358</v>
      </c>
      <c r="I43" s="313" t="s">
        <v>329</v>
      </c>
      <c r="J43" s="313" t="s">
        <v>359</v>
      </c>
      <c r="K43" s="313"/>
      <c r="L43" s="313" t="s">
        <v>360</v>
      </c>
      <c r="M43" s="313" t="s">
        <v>52</v>
      </c>
      <c r="N43" s="313" t="s">
        <v>357</v>
      </c>
      <c r="O43" s="313" t="s">
        <v>342</v>
      </c>
      <c r="P43" s="313" t="s">
        <v>343</v>
      </c>
      <c r="Q43" s="313">
        <v>0</v>
      </c>
      <c r="R43" s="313">
        <v>0</v>
      </c>
    </row>
    <row r="44" spans="1:18" ht="15" customHeight="1">
      <c r="A44" s="313" t="s">
        <v>250</v>
      </c>
      <c r="B44" s="313" t="s">
        <v>307</v>
      </c>
      <c r="C44" s="313" t="s">
        <v>7</v>
      </c>
      <c r="D44" s="313" t="s">
        <v>417</v>
      </c>
      <c r="E44" s="313" t="s">
        <v>13</v>
      </c>
      <c r="F44" s="313" t="s">
        <v>11</v>
      </c>
      <c r="G44" s="313" t="s">
        <v>417</v>
      </c>
      <c r="H44" s="313" t="s">
        <v>424</v>
      </c>
      <c r="I44" s="313" t="s">
        <v>251</v>
      </c>
      <c r="J44" s="313"/>
      <c r="K44" s="313" t="s">
        <v>339</v>
      </c>
      <c r="L44" s="313" t="s">
        <v>363</v>
      </c>
      <c r="M44" s="313" t="s">
        <v>48</v>
      </c>
      <c r="N44" s="313" t="s">
        <v>341</v>
      </c>
      <c r="O44" s="313" t="s">
        <v>342</v>
      </c>
      <c r="P44" s="313" t="s">
        <v>343</v>
      </c>
      <c r="Q44" s="313">
        <v>938</v>
      </c>
      <c r="R44" s="313">
        <v>0.1</v>
      </c>
    </row>
    <row r="45" spans="1:18" ht="15" customHeight="1">
      <c r="A45" s="313" t="s">
        <v>252</v>
      </c>
      <c r="B45" s="313" t="s">
        <v>307</v>
      </c>
      <c r="C45" s="313" t="s">
        <v>7</v>
      </c>
      <c r="D45" s="313" t="s">
        <v>417</v>
      </c>
      <c r="E45" s="313" t="s">
        <v>13</v>
      </c>
      <c r="F45" s="313" t="s">
        <v>11</v>
      </c>
      <c r="G45" s="313" t="s">
        <v>417</v>
      </c>
      <c r="H45" s="313" t="s">
        <v>425</v>
      </c>
      <c r="I45" s="313" t="s">
        <v>251</v>
      </c>
      <c r="J45" s="313"/>
      <c r="K45" s="313" t="s">
        <v>339</v>
      </c>
      <c r="L45" s="313" t="s">
        <v>366</v>
      </c>
      <c r="M45" s="313" t="s">
        <v>48</v>
      </c>
      <c r="N45" s="313" t="s">
        <v>341</v>
      </c>
      <c r="O45" s="313" t="s">
        <v>342</v>
      </c>
      <c r="P45" s="313" t="s">
        <v>343</v>
      </c>
      <c r="Q45" s="313">
        <v>97</v>
      </c>
      <c r="R45" s="313">
        <v>0.1</v>
      </c>
    </row>
    <row r="46" spans="1:18" ht="15" customHeight="1">
      <c r="A46" s="313" t="s">
        <v>253</v>
      </c>
      <c r="B46" s="313" t="s">
        <v>307</v>
      </c>
      <c r="C46" s="313" t="s">
        <v>7</v>
      </c>
      <c r="D46" s="313" t="s">
        <v>417</v>
      </c>
      <c r="E46" s="313" t="s">
        <v>13</v>
      </c>
      <c r="F46" s="313" t="s">
        <v>11</v>
      </c>
      <c r="G46" s="313" t="s">
        <v>417</v>
      </c>
      <c r="H46" s="313" t="s">
        <v>426</v>
      </c>
      <c r="I46" s="313" t="s">
        <v>251</v>
      </c>
      <c r="J46" s="313"/>
      <c r="K46" s="313" t="s">
        <v>339</v>
      </c>
      <c r="L46" s="313" t="s">
        <v>368</v>
      </c>
      <c r="M46" s="313" t="s">
        <v>48</v>
      </c>
      <c r="N46" s="313" t="s">
        <v>341</v>
      </c>
      <c r="O46" s="313" t="s">
        <v>342</v>
      </c>
      <c r="P46" s="313" t="s">
        <v>343</v>
      </c>
      <c r="Q46" s="313">
        <v>145</v>
      </c>
      <c r="R46" s="313">
        <v>0.1</v>
      </c>
    </row>
    <row r="47" spans="1:18" ht="15" customHeight="1">
      <c r="A47" s="313" t="s">
        <v>259</v>
      </c>
      <c r="B47" s="313" t="s">
        <v>332</v>
      </c>
      <c r="C47" s="313" t="s">
        <v>7</v>
      </c>
      <c r="D47" s="313" t="s">
        <v>417</v>
      </c>
      <c r="E47" s="313" t="s">
        <v>13</v>
      </c>
      <c r="F47" s="313" t="s">
        <v>11</v>
      </c>
      <c r="G47" s="313" t="s">
        <v>417</v>
      </c>
      <c r="H47" s="313" t="s">
        <v>427</v>
      </c>
      <c r="I47" s="313" t="s">
        <v>251</v>
      </c>
      <c r="J47" s="313"/>
      <c r="K47" s="313" t="s">
        <v>339</v>
      </c>
      <c r="L47" s="313" t="s">
        <v>370</v>
      </c>
      <c r="M47" s="313" t="s">
        <v>48</v>
      </c>
      <c r="N47" s="313" t="s">
        <v>341</v>
      </c>
      <c r="O47" s="313" t="s">
        <v>342</v>
      </c>
      <c r="P47" s="313" t="s">
        <v>343</v>
      </c>
      <c r="Q47" s="313">
        <v>291.8</v>
      </c>
      <c r="R47" s="313">
        <v>0.1</v>
      </c>
    </row>
    <row r="48" spans="1:18" ht="15" customHeight="1">
      <c r="A48" s="313" t="s">
        <v>269</v>
      </c>
      <c r="B48" s="313" t="s">
        <v>332</v>
      </c>
      <c r="C48" s="313" t="s">
        <v>7</v>
      </c>
      <c r="D48" s="313" t="s">
        <v>417</v>
      </c>
      <c r="E48" s="313" t="s">
        <v>13</v>
      </c>
      <c r="F48" s="313" t="s">
        <v>11</v>
      </c>
      <c r="G48" s="313" t="s">
        <v>417</v>
      </c>
      <c r="H48" s="313" t="s">
        <v>428</v>
      </c>
      <c r="I48" s="313" t="s">
        <v>251</v>
      </c>
      <c r="J48" s="313"/>
      <c r="K48" s="313" t="s">
        <v>339</v>
      </c>
      <c r="L48" s="313" t="s">
        <v>372</v>
      </c>
      <c r="M48" s="313" t="s">
        <v>48</v>
      </c>
      <c r="N48" s="313" t="s">
        <v>341</v>
      </c>
      <c r="O48" s="313" t="s">
        <v>342</v>
      </c>
      <c r="P48" s="313" t="s">
        <v>343</v>
      </c>
      <c r="Q48" s="313">
        <v>24.9</v>
      </c>
      <c r="R48" s="313">
        <v>0.1</v>
      </c>
    </row>
    <row r="49" spans="1:18" ht="15" customHeight="1">
      <c r="A49" s="313" t="s">
        <v>278</v>
      </c>
      <c r="B49" s="313" t="s">
        <v>332</v>
      </c>
      <c r="C49" s="313" t="s">
        <v>7</v>
      </c>
      <c r="D49" s="313" t="s">
        <v>417</v>
      </c>
      <c r="E49" s="313" t="s">
        <v>13</v>
      </c>
      <c r="F49" s="313" t="s">
        <v>11</v>
      </c>
      <c r="G49" s="313" t="s">
        <v>417</v>
      </c>
      <c r="H49" s="313" t="s">
        <v>429</v>
      </c>
      <c r="I49" s="313" t="s">
        <v>251</v>
      </c>
      <c r="J49" s="313"/>
      <c r="K49" s="313" t="s">
        <v>339</v>
      </c>
      <c r="L49" s="313" t="s">
        <v>374</v>
      </c>
      <c r="M49" s="313" t="s">
        <v>48</v>
      </c>
      <c r="N49" s="313" t="s">
        <v>341</v>
      </c>
      <c r="O49" s="313" t="s">
        <v>342</v>
      </c>
      <c r="P49" s="313" t="s">
        <v>343</v>
      </c>
      <c r="Q49" s="313">
        <v>7.5</v>
      </c>
      <c r="R49" s="313">
        <v>0.1</v>
      </c>
    </row>
    <row r="50" spans="1:18" ht="15" customHeight="1">
      <c r="A50" s="313" t="s">
        <v>282</v>
      </c>
      <c r="B50" s="313" t="s">
        <v>332</v>
      </c>
      <c r="C50" s="313" t="s">
        <v>7</v>
      </c>
      <c r="D50" s="313" t="s">
        <v>417</v>
      </c>
      <c r="E50" s="313" t="s">
        <v>13</v>
      </c>
      <c r="F50" s="313" t="s">
        <v>11</v>
      </c>
      <c r="G50" s="313" t="s">
        <v>417</v>
      </c>
      <c r="H50" s="313" t="s">
        <v>430</v>
      </c>
      <c r="I50" s="313" t="s">
        <v>251</v>
      </c>
      <c r="J50" s="313"/>
      <c r="K50" s="313" t="s">
        <v>339</v>
      </c>
      <c r="L50" s="313" t="s">
        <v>376</v>
      </c>
      <c r="M50" s="313" t="s">
        <v>48</v>
      </c>
      <c r="N50" s="313" t="s">
        <v>341</v>
      </c>
      <c r="O50" s="313" t="s">
        <v>342</v>
      </c>
      <c r="P50" s="313" t="s">
        <v>343</v>
      </c>
      <c r="Q50" s="313">
        <v>4.7</v>
      </c>
      <c r="R50" s="313">
        <v>0.1</v>
      </c>
    </row>
    <row r="51" spans="1:18" ht="15" customHeight="1">
      <c r="A51" s="313" t="s">
        <v>302</v>
      </c>
      <c r="B51" s="313" t="s">
        <v>234</v>
      </c>
      <c r="C51" s="313" t="s">
        <v>7</v>
      </c>
      <c r="D51" s="313" t="s">
        <v>417</v>
      </c>
      <c r="E51" s="313" t="s">
        <v>13</v>
      </c>
      <c r="F51" s="313" t="s">
        <v>11</v>
      </c>
      <c r="G51" s="313" t="s">
        <v>417</v>
      </c>
      <c r="H51" s="313" t="s">
        <v>431</v>
      </c>
      <c r="I51" s="313" t="s">
        <v>229</v>
      </c>
      <c r="J51" s="313"/>
      <c r="K51" s="313" t="s">
        <v>339</v>
      </c>
      <c r="L51" s="313" t="s">
        <v>378</v>
      </c>
      <c r="M51" s="313" t="s">
        <v>39</v>
      </c>
      <c r="N51" s="313" t="s">
        <v>379</v>
      </c>
      <c r="O51" s="313" t="s">
        <v>342</v>
      </c>
      <c r="P51" s="313" t="s">
        <v>343</v>
      </c>
      <c r="Q51" s="313">
        <v>958.6</v>
      </c>
      <c r="R51" s="313">
        <v>0.1</v>
      </c>
    </row>
    <row r="52" spans="1:18" ht="15" customHeight="1">
      <c r="A52" s="313" t="s">
        <v>303</v>
      </c>
      <c r="B52" s="313" t="s">
        <v>239</v>
      </c>
      <c r="C52" s="313" t="s">
        <v>7</v>
      </c>
      <c r="D52" s="313" t="s">
        <v>417</v>
      </c>
      <c r="E52" s="313" t="s">
        <v>13</v>
      </c>
      <c r="F52" s="313" t="s">
        <v>11</v>
      </c>
      <c r="G52" s="313" t="s">
        <v>417</v>
      </c>
      <c r="H52" s="313" t="s">
        <v>432</v>
      </c>
      <c r="I52" s="313" t="s">
        <v>229</v>
      </c>
      <c r="J52" s="313"/>
      <c r="K52" s="313" t="s">
        <v>339</v>
      </c>
      <c r="L52" s="313" t="s">
        <v>381</v>
      </c>
      <c r="M52" s="313" t="s">
        <v>39</v>
      </c>
      <c r="N52" s="313" t="s">
        <v>379</v>
      </c>
      <c r="O52" s="313" t="s">
        <v>342</v>
      </c>
      <c r="P52" s="313" t="s">
        <v>343</v>
      </c>
      <c r="Q52" s="313">
        <v>384.11</v>
      </c>
      <c r="R52" s="313">
        <v>0.1</v>
      </c>
    </row>
    <row r="53" spans="1:18" ht="15" customHeight="1">
      <c r="A53" s="313" t="s">
        <v>303</v>
      </c>
      <c r="B53" s="313" t="s">
        <v>242</v>
      </c>
      <c r="C53" s="313" t="s">
        <v>7</v>
      </c>
      <c r="D53" s="313" t="s">
        <v>417</v>
      </c>
      <c r="E53" s="313" t="s">
        <v>13</v>
      </c>
      <c r="F53" s="313" t="s">
        <v>11</v>
      </c>
      <c r="G53" s="313" t="s">
        <v>417</v>
      </c>
      <c r="H53" s="313" t="s">
        <v>433</v>
      </c>
      <c r="I53" s="313" t="s">
        <v>229</v>
      </c>
      <c r="J53" s="313"/>
      <c r="K53" s="313" t="s">
        <v>339</v>
      </c>
      <c r="L53" s="313" t="s">
        <v>383</v>
      </c>
      <c r="M53" s="313" t="s">
        <v>39</v>
      </c>
      <c r="N53" s="313" t="s">
        <v>379</v>
      </c>
      <c r="O53" s="313" t="s">
        <v>342</v>
      </c>
      <c r="P53" s="313" t="s">
        <v>343</v>
      </c>
      <c r="Q53" s="313">
        <v>6551.42</v>
      </c>
      <c r="R53" s="313">
        <v>0.1</v>
      </c>
    </row>
    <row r="54" spans="1:18" ht="15" customHeight="1">
      <c r="A54" s="313" t="s">
        <v>304</v>
      </c>
      <c r="B54" s="313" t="s">
        <v>226</v>
      </c>
      <c r="C54" s="313" t="s">
        <v>7</v>
      </c>
      <c r="D54" s="313" t="s">
        <v>417</v>
      </c>
      <c r="E54" s="313" t="s">
        <v>13</v>
      </c>
      <c r="F54" s="313" t="s">
        <v>11</v>
      </c>
      <c r="G54" s="313" t="s">
        <v>417</v>
      </c>
      <c r="H54" s="313" t="s">
        <v>434</v>
      </c>
      <c r="I54" s="313" t="s">
        <v>229</v>
      </c>
      <c r="J54" s="313"/>
      <c r="K54" s="313" t="s">
        <v>339</v>
      </c>
      <c r="L54" s="313" t="s">
        <v>385</v>
      </c>
      <c r="M54" s="313" t="s">
        <v>39</v>
      </c>
      <c r="N54" s="313" t="s">
        <v>379</v>
      </c>
      <c r="O54" s="313" t="s">
        <v>342</v>
      </c>
      <c r="P54" s="313" t="s">
        <v>343</v>
      </c>
      <c r="Q54" s="313">
        <v>700.98</v>
      </c>
      <c r="R54" s="313">
        <v>0.1</v>
      </c>
    </row>
    <row r="55" spans="1:18" ht="15" customHeight="1">
      <c r="A55" s="313" t="s">
        <v>304</v>
      </c>
      <c r="B55" s="313" t="s">
        <v>244</v>
      </c>
      <c r="C55" s="313" t="s">
        <v>7</v>
      </c>
      <c r="D55" s="313" t="s">
        <v>417</v>
      </c>
      <c r="E55" s="313" t="s">
        <v>13</v>
      </c>
      <c r="F55" s="313" t="s">
        <v>11</v>
      </c>
      <c r="G55" s="313" t="s">
        <v>417</v>
      </c>
      <c r="H55" s="313" t="s">
        <v>435</v>
      </c>
      <c r="I55" s="313" t="s">
        <v>229</v>
      </c>
      <c r="J55" s="313"/>
      <c r="K55" s="313" t="s">
        <v>339</v>
      </c>
      <c r="L55" s="313" t="s">
        <v>387</v>
      </c>
      <c r="M55" s="313" t="s">
        <v>39</v>
      </c>
      <c r="N55" s="313" t="s">
        <v>379</v>
      </c>
      <c r="O55" s="313" t="s">
        <v>342</v>
      </c>
      <c r="P55" s="313" t="s">
        <v>343</v>
      </c>
      <c r="Q55" s="313">
        <v>94.58</v>
      </c>
      <c r="R55" s="313">
        <v>0.1</v>
      </c>
    </row>
    <row r="56" spans="1:18" ht="15" customHeight="1">
      <c r="A56" s="313" t="s">
        <v>307</v>
      </c>
      <c r="B56" s="313" t="s">
        <v>278</v>
      </c>
      <c r="C56" s="313" t="s">
        <v>7</v>
      </c>
      <c r="D56" s="313" t="s">
        <v>417</v>
      </c>
      <c r="E56" s="313" t="s">
        <v>13</v>
      </c>
      <c r="F56" s="313" t="s">
        <v>11</v>
      </c>
      <c r="G56" s="313" t="s">
        <v>417</v>
      </c>
      <c r="H56" s="313" t="s">
        <v>436</v>
      </c>
      <c r="I56" s="313" t="s">
        <v>251</v>
      </c>
      <c r="J56" s="313"/>
      <c r="K56" s="313" t="s">
        <v>339</v>
      </c>
      <c r="L56" s="313" t="s">
        <v>389</v>
      </c>
      <c r="M56" s="313" t="s">
        <v>48</v>
      </c>
      <c r="N56" s="313" t="s">
        <v>341</v>
      </c>
      <c r="O56" s="313" t="s">
        <v>342</v>
      </c>
      <c r="P56" s="313" t="s">
        <v>343</v>
      </c>
      <c r="Q56" s="313">
        <v>50</v>
      </c>
      <c r="R56" s="313">
        <v>0.1</v>
      </c>
    </row>
    <row r="57" spans="1:18" ht="15" customHeight="1">
      <c r="A57" s="313" t="s">
        <v>307</v>
      </c>
      <c r="B57" s="313" t="s">
        <v>269</v>
      </c>
      <c r="C57" s="313" t="s">
        <v>7</v>
      </c>
      <c r="D57" s="313" t="s">
        <v>417</v>
      </c>
      <c r="E57" s="313" t="s">
        <v>13</v>
      </c>
      <c r="F57" s="313" t="s">
        <v>11</v>
      </c>
      <c r="G57" s="313" t="s">
        <v>417</v>
      </c>
      <c r="H57" s="313" t="s">
        <v>437</v>
      </c>
      <c r="I57" s="313" t="s">
        <v>251</v>
      </c>
      <c r="J57" s="313"/>
      <c r="K57" s="313" t="s">
        <v>339</v>
      </c>
      <c r="L57" s="313" t="s">
        <v>391</v>
      </c>
      <c r="M57" s="313" t="s">
        <v>48</v>
      </c>
      <c r="N57" s="313" t="s">
        <v>341</v>
      </c>
      <c r="O57" s="313" t="s">
        <v>342</v>
      </c>
      <c r="P57" s="313" t="s">
        <v>343</v>
      </c>
      <c r="Q57" s="313">
        <v>49.79</v>
      </c>
      <c r="R57" s="313">
        <v>0.1</v>
      </c>
    </row>
    <row r="58" spans="1:18" ht="15" customHeight="1">
      <c r="A58" s="313" t="s">
        <v>307</v>
      </c>
      <c r="B58" s="313" t="s">
        <v>259</v>
      </c>
      <c r="C58" s="313" t="s">
        <v>7</v>
      </c>
      <c r="D58" s="313" t="s">
        <v>417</v>
      </c>
      <c r="E58" s="313" t="s">
        <v>13</v>
      </c>
      <c r="F58" s="313" t="s">
        <v>11</v>
      </c>
      <c r="G58" s="313" t="s">
        <v>417</v>
      </c>
      <c r="H58" s="313" t="s">
        <v>438</v>
      </c>
      <c r="I58" s="313" t="s">
        <v>251</v>
      </c>
      <c r="J58" s="313"/>
      <c r="K58" s="313" t="s">
        <v>339</v>
      </c>
      <c r="L58" s="313" t="s">
        <v>393</v>
      </c>
      <c r="M58" s="313" t="s">
        <v>48</v>
      </c>
      <c r="N58" s="313" t="s">
        <v>341</v>
      </c>
      <c r="O58" s="313" t="s">
        <v>342</v>
      </c>
      <c r="P58" s="313" t="s">
        <v>343</v>
      </c>
      <c r="Q58" s="313">
        <v>397.22</v>
      </c>
      <c r="R58" s="313">
        <v>0.1</v>
      </c>
    </row>
    <row r="59" spans="1:18" ht="15" customHeight="1">
      <c r="A59" s="313" t="s">
        <v>307</v>
      </c>
      <c r="B59" s="313" t="s">
        <v>282</v>
      </c>
      <c r="C59" s="313" t="s">
        <v>7</v>
      </c>
      <c r="D59" s="313" t="s">
        <v>417</v>
      </c>
      <c r="E59" s="313" t="s">
        <v>13</v>
      </c>
      <c r="F59" s="313" t="s">
        <v>11</v>
      </c>
      <c r="G59" s="313" t="s">
        <v>417</v>
      </c>
      <c r="H59" s="313" t="s">
        <v>439</v>
      </c>
      <c r="I59" s="313" t="s">
        <v>251</v>
      </c>
      <c r="J59" s="313"/>
      <c r="K59" s="313" t="s">
        <v>339</v>
      </c>
      <c r="L59" s="313" t="s">
        <v>395</v>
      </c>
      <c r="M59" s="313" t="s">
        <v>48</v>
      </c>
      <c r="N59" s="313" t="s">
        <v>341</v>
      </c>
      <c r="O59" s="313" t="s">
        <v>342</v>
      </c>
      <c r="P59" s="313" t="s">
        <v>343</v>
      </c>
      <c r="Q59" s="313">
        <v>21.65</v>
      </c>
      <c r="R59" s="313">
        <v>0.1</v>
      </c>
    </row>
    <row r="60" spans="1:18" ht="15" customHeight="1">
      <c r="A60" s="313" t="s">
        <v>331</v>
      </c>
      <c r="B60" s="313" t="s">
        <v>230</v>
      </c>
      <c r="C60" s="313" t="s">
        <v>7</v>
      </c>
      <c r="D60" s="313" t="s">
        <v>417</v>
      </c>
      <c r="E60" s="313" t="s">
        <v>13</v>
      </c>
      <c r="F60" s="313" t="s">
        <v>11</v>
      </c>
      <c r="G60" s="313" t="s">
        <v>417</v>
      </c>
      <c r="H60" s="313" t="s">
        <v>440</v>
      </c>
      <c r="I60" s="313" t="s">
        <v>232</v>
      </c>
      <c r="J60" s="313"/>
      <c r="K60" s="313" t="s">
        <v>339</v>
      </c>
      <c r="L60" s="313" t="s">
        <v>398</v>
      </c>
      <c r="M60" s="313" t="s">
        <v>41</v>
      </c>
      <c r="N60" s="313" t="s">
        <v>341</v>
      </c>
      <c r="O60" s="313" t="s">
        <v>342</v>
      </c>
      <c r="P60" s="313" t="s">
        <v>343</v>
      </c>
      <c r="Q60" s="313">
        <v>38.78</v>
      </c>
      <c r="R60" s="313">
        <v>0.1</v>
      </c>
    </row>
    <row r="61" spans="1:18" ht="15" customHeight="1">
      <c r="A61" s="313" t="s">
        <v>331</v>
      </c>
      <c r="B61" s="313" t="s">
        <v>236</v>
      </c>
      <c r="C61" s="313" t="s">
        <v>7</v>
      </c>
      <c r="D61" s="313" t="s">
        <v>417</v>
      </c>
      <c r="E61" s="313" t="s">
        <v>13</v>
      </c>
      <c r="F61" s="313" t="s">
        <v>11</v>
      </c>
      <c r="G61" s="313" t="s">
        <v>417</v>
      </c>
      <c r="H61" s="313" t="s">
        <v>441</v>
      </c>
      <c r="I61" s="313" t="s">
        <v>232</v>
      </c>
      <c r="J61" s="313"/>
      <c r="K61" s="313" t="s">
        <v>339</v>
      </c>
      <c r="L61" s="313" t="s">
        <v>400</v>
      </c>
      <c r="M61" s="313" t="s">
        <v>41</v>
      </c>
      <c r="N61" s="313" t="s">
        <v>341</v>
      </c>
      <c r="O61" s="313" t="s">
        <v>342</v>
      </c>
      <c r="P61" s="313" t="s">
        <v>343</v>
      </c>
      <c r="Q61" s="313">
        <v>4.51</v>
      </c>
      <c r="R61" s="313">
        <v>0.1</v>
      </c>
    </row>
    <row r="62" spans="1:18" ht="15" customHeight="1">
      <c r="A62" s="313" t="s">
        <v>331</v>
      </c>
      <c r="B62" s="313" t="s">
        <v>240</v>
      </c>
      <c r="C62" s="313" t="s">
        <v>7</v>
      </c>
      <c r="D62" s="313" t="s">
        <v>417</v>
      </c>
      <c r="E62" s="313" t="s">
        <v>13</v>
      </c>
      <c r="F62" s="313" t="s">
        <v>11</v>
      </c>
      <c r="G62" s="313" t="s">
        <v>417</v>
      </c>
      <c r="H62" s="313" t="s">
        <v>442</v>
      </c>
      <c r="I62" s="313" t="s">
        <v>232</v>
      </c>
      <c r="J62" s="313"/>
      <c r="K62" s="313" t="s">
        <v>339</v>
      </c>
      <c r="L62" s="313" t="s">
        <v>402</v>
      </c>
      <c r="M62" s="313" t="s">
        <v>41</v>
      </c>
      <c r="N62" s="313" t="s">
        <v>341</v>
      </c>
      <c r="O62" s="313" t="s">
        <v>342</v>
      </c>
      <c r="P62" s="313" t="s">
        <v>343</v>
      </c>
      <c r="Q62" s="313">
        <v>24.68</v>
      </c>
      <c r="R62" s="313">
        <v>0.1</v>
      </c>
    </row>
    <row r="63" spans="1:18" ht="15" customHeight="1">
      <c r="A63" s="313" t="s">
        <v>331</v>
      </c>
      <c r="B63" s="313" t="s">
        <v>243</v>
      </c>
      <c r="C63" s="313" t="s">
        <v>7</v>
      </c>
      <c r="D63" s="313" t="s">
        <v>417</v>
      </c>
      <c r="E63" s="313" t="s">
        <v>13</v>
      </c>
      <c r="F63" s="313" t="s">
        <v>11</v>
      </c>
      <c r="G63" s="313" t="s">
        <v>417</v>
      </c>
      <c r="H63" s="313" t="s">
        <v>443</v>
      </c>
      <c r="I63" s="313" t="s">
        <v>232</v>
      </c>
      <c r="J63" s="313"/>
      <c r="K63" s="313" t="s">
        <v>339</v>
      </c>
      <c r="L63" s="313" t="s">
        <v>404</v>
      </c>
      <c r="M63" s="313" t="s">
        <v>41</v>
      </c>
      <c r="N63" s="313" t="s">
        <v>341</v>
      </c>
      <c r="O63" s="313" t="s">
        <v>342</v>
      </c>
      <c r="P63" s="313" t="s">
        <v>343</v>
      </c>
      <c r="Q63" s="313">
        <v>302.29000000000002</v>
      </c>
      <c r="R63" s="313">
        <v>0.1</v>
      </c>
    </row>
    <row r="64" spans="1:18" ht="15" customHeight="1">
      <c r="A64" s="313" t="s">
        <v>331</v>
      </c>
      <c r="B64" s="313" t="s">
        <v>256</v>
      </c>
      <c r="C64" s="313" t="s">
        <v>7</v>
      </c>
      <c r="D64" s="313" t="s">
        <v>417</v>
      </c>
      <c r="E64" s="313" t="s">
        <v>13</v>
      </c>
      <c r="F64" s="313" t="s">
        <v>11</v>
      </c>
      <c r="G64" s="313" t="s">
        <v>417</v>
      </c>
      <c r="H64" s="313" t="s">
        <v>444</v>
      </c>
      <c r="I64" s="313" t="s">
        <v>232</v>
      </c>
      <c r="J64" s="313"/>
      <c r="K64" s="313" t="s">
        <v>339</v>
      </c>
      <c r="L64" s="313" t="s">
        <v>406</v>
      </c>
      <c r="M64" s="313" t="s">
        <v>41</v>
      </c>
      <c r="N64" s="313" t="s">
        <v>341</v>
      </c>
      <c r="O64" s="313" t="s">
        <v>342</v>
      </c>
      <c r="P64" s="313" t="s">
        <v>343</v>
      </c>
      <c r="Q64" s="313">
        <v>24.56</v>
      </c>
      <c r="R64" s="313">
        <v>0.1</v>
      </c>
    </row>
    <row r="65" spans="1:18" ht="15" customHeight="1">
      <c r="A65" s="313" t="s">
        <v>331</v>
      </c>
      <c r="B65" s="313" t="s">
        <v>244</v>
      </c>
      <c r="C65" s="313" t="s">
        <v>7</v>
      </c>
      <c r="D65" s="313" t="s">
        <v>417</v>
      </c>
      <c r="E65" s="313" t="s">
        <v>13</v>
      </c>
      <c r="F65" s="313" t="s">
        <v>11</v>
      </c>
      <c r="G65" s="313"/>
      <c r="H65" s="313" t="s">
        <v>407</v>
      </c>
      <c r="I65" s="313"/>
      <c r="J65" s="313" t="s">
        <v>355</v>
      </c>
      <c r="K65" s="313"/>
      <c r="L65" s="313" t="s">
        <v>408</v>
      </c>
      <c r="M65" s="313"/>
      <c r="N65" s="313" t="s">
        <v>357</v>
      </c>
      <c r="O65" s="313" t="s">
        <v>342</v>
      </c>
      <c r="P65" s="313" t="s">
        <v>343</v>
      </c>
      <c r="Q65" s="313">
        <v>0</v>
      </c>
      <c r="R65" s="313">
        <v>0</v>
      </c>
    </row>
    <row r="66" spans="1:18" ht="15" customHeight="1">
      <c r="A66" s="313" t="s">
        <v>331</v>
      </c>
      <c r="B66" s="313" t="s">
        <v>259</v>
      </c>
      <c r="C66" s="313" t="s">
        <v>7</v>
      </c>
      <c r="D66" s="313" t="s">
        <v>417</v>
      </c>
      <c r="E66" s="313" t="s">
        <v>13</v>
      </c>
      <c r="F66" s="313" t="s">
        <v>11</v>
      </c>
      <c r="G66" s="313" t="s">
        <v>417</v>
      </c>
      <c r="H66" s="313" t="s">
        <v>445</v>
      </c>
      <c r="I66" s="313" t="s">
        <v>251</v>
      </c>
      <c r="J66" s="313"/>
      <c r="K66" s="313" t="s">
        <v>339</v>
      </c>
      <c r="L66" s="313" t="s">
        <v>410</v>
      </c>
      <c r="M66" s="313" t="s">
        <v>48</v>
      </c>
      <c r="N66" s="313" t="s">
        <v>341</v>
      </c>
      <c r="O66" s="313" t="s">
        <v>342</v>
      </c>
      <c r="P66" s="313" t="s">
        <v>343</v>
      </c>
      <c r="Q66" s="313">
        <v>567.5</v>
      </c>
      <c r="R66" s="313">
        <v>0.1</v>
      </c>
    </row>
    <row r="67" spans="1:18" ht="15" customHeight="1">
      <c r="A67" s="313" t="s">
        <v>331</v>
      </c>
      <c r="B67" s="313" t="s">
        <v>269</v>
      </c>
      <c r="C67" s="313" t="s">
        <v>7</v>
      </c>
      <c r="D67" s="313" t="s">
        <v>417</v>
      </c>
      <c r="E67" s="313" t="s">
        <v>13</v>
      </c>
      <c r="F67" s="313" t="s">
        <v>11</v>
      </c>
      <c r="G67" s="313" t="s">
        <v>417</v>
      </c>
      <c r="H67" s="313" t="s">
        <v>446</v>
      </c>
      <c r="I67" s="313" t="s">
        <v>251</v>
      </c>
      <c r="J67" s="313"/>
      <c r="K67" s="313" t="s">
        <v>339</v>
      </c>
      <c r="L67" s="313" t="s">
        <v>412</v>
      </c>
      <c r="M67" s="313" t="s">
        <v>48</v>
      </c>
      <c r="N67" s="313" t="s">
        <v>341</v>
      </c>
      <c r="O67" s="313" t="s">
        <v>342</v>
      </c>
      <c r="P67" s="313" t="s">
        <v>343</v>
      </c>
      <c r="Q67" s="313">
        <v>35.9</v>
      </c>
      <c r="R67" s="313">
        <v>0.1</v>
      </c>
    </row>
    <row r="68" spans="1:18" ht="15" customHeight="1">
      <c r="A68" s="313" t="s">
        <v>331</v>
      </c>
      <c r="B68" s="313" t="s">
        <v>278</v>
      </c>
      <c r="C68" s="313" t="s">
        <v>7</v>
      </c>
      <c r="D68" s="313" t="s">
        <v>417</v>
      </c>
      <c r="E68" s="313" t="s">
        <v>13</v>
      </c>
      <c r="F68" s="313" t="s">
        <v>11</v>
      </c>
      <c r="G68" s="313" t="s">
        <v>417</v>
      </c>
      <c r="H68" s="313" t="s">
        <v>447</v>
      </c>
      <c r="I68" s="313" t="s">
        <v>251</v>
      </c>
      <c r="J68" s="313"/>
      <c r="K68" s="313" t="s">
        <v>339</v>
      </c>
      <c r="L68" s="313" t="s">
        <v>414</v>
      </c>
      <c r="M68" s="313" t="s">
        <v>48</v>
      </c>
      <c r="N68" s="313" t="s">
        <v>341</v>
      </c>
      <c r="O68" s="313" t="s">
        <v>342</v>
      </c>
      <c r="P68" s="313" t="s">
        <v>343</v>
      </c>
      <c r="Q68" s="313">
        <v>61.4</v>
      </c>
      <c r="R68" s="313">
        <v>0.1</v>
      </c>
    </row>
    <row r="69" spans="1:18" ht="15" customHeight="1">
      <c r="A69" s="313" t="s">
        <v>331</v>
      </c>
      <c r="B69" s="313" t="s">
        <v>282</v>
      </c>
      <c r="C69" s="313" t="s">
        <v>7</v>
      </c>
      <c r="D69" s="313" t="s">
        <v>417</v>
      </c>
      <c r="E69" s="313" t="s">
        <v>13</v>
      </c>
      <c r="F69" s="313" t="s">
        <v>11</v>
      </c>
      <c r="G69" s="313" t="s">
        <v>417</v>
      </c>
      <c r="H69" s="313" t="s">
        <v>448</v>
      </c>
      <c r="I69" s="313" t="s">
        <v>251</v>
      </c>
      <c r="J69" s="313"/>
      <c r="K69" s="313" t="s">
        <v>339</v>
      </c>
      <c r="L69" s="313" t="s">
        <v>416</v>
      </c>
      <c r="M69" s="313" t="s">
        <v>48</v>
      </c>
      <c r="N69" s="313" t="s">
        <v>341</v>
      </c>
      <c r="O69" s="313" t="s">
        <v>342</v>
      </c>
      <c r="P69" s="313" t="s">
        <v>343</v>
      </c>
      <c r="Q69" s="313">
        <v>52</v>
      </c>
      <c r="R69" s="313">
        <v>0.1</v>
      </c>
    </row>
    <row r="70" spans="1:18" ht="15" customHeight="1">
      <c r="A70" s="313" t="s">
        <v>230</v>
      </c>
      <c r="B70" s="313" t="s">
        <v>332</v>
      </c>
      <c r="C70" s="313" t="s">
        <v>7</v>
      </c>
      <c r="D70" s="313" t="s">
        <v>449</v>
      </c>
      <c r="E70" s="313" t="s">
        <v>13</v>
      </c>
      <c r="F70" s="313" t="s">
        <v>11</v>
      </c>
      <c r="G70" s="313" t="s">
        <v>449</v>
      </c>
      <c r="H70" s="313" t="s">
        <v>450</v>
      </c>
      <c r="I70" s="313" t="s">
        <v>232</v>
      </c>
      <c r="J70" s="313"/>
      <c r="K70" s="313" t="s">
        <v>339</v>
      </c>
      <c r="L70" s="313" t="s">
        <v>340</v>
      </c>
      <c r="M70" s="313" t="s">
        <v>41</v>
      </c>
      <c r="N70" s="313" t="s">
        <v>341</v>
      </c>
      <c r="O70" s="313" t="s">
        <v>342</v>
      </c>
      <c r="P70" s="313" t="s">
        <v>343</v>
      </c>
      <c r="Q70" s="313">
        <v>234.74</v>
      </c>
      <c r="R70" s="313">
        <v>0.1</v>
      </c>
    </row>
    <row r="71" spans="1:18" ht="15" customHeight="1">
      <c r="A71" s="313" t="s">
        <v>234</v>
      </c>
      <c r="B71" s="313" t="s">
        <v>306</v>
      </c>
      <c r="C71" s="313" t="s">
        <v>7</v>
      </c>
      <c r="D71" s="313" t="s">
        <v>449</v>
      </c>
      <c r="E71" s="313" t="s">
        <v>13</v>
      </c>
      <c r="F71" s="313" t="s">
        <v>11</v>
      </c>
      <c r="G71" s="313" t="s">
        <v>449</v>
      </c>
      <c r="H71" s="313" t="s">
        <v>451</v>
      </c>
      <c r="I71" s="313" t="s">
        <v>251</v>
      </c>
      <c r="J71" s="313"/>
      <c r="K71" s="313" t="s">
        <v>339</v>
      </c>
      <c r="L71" s="313" t="s">
        <v>420</v>
      </c>
      <c r="M71" s="313" t="s">
        <v>48</v>
      </c>
      <c r="N71" s="313" t="s">
        <v>341</v>
      </c>
      <c r="O71" s="313" t="s">
        <v>342</v>
      </c>
      <c r="P71" s="313" t="s">
        <v>343</v>
      </c>
      <c r="Q71" s="313">
        <v>667.5</v>
      </c>
      <c r="R71" s="313">
        <v>0.1</v>
      </c>
    </row>
    <row r="72" spans="1:18" ht="15" customHeight="1">
      <c r="A72" s="313" t="s">
        <v>236</v>
      </c>
      <c r="B72" s="313" t="s">
        <v>332</v>
      </c>
      <c r="C72" s="313" t="s">
        <v>7</v>
      </c>
      <c r="D72" s="313" t="s">
        <v>449</v>
      </c>
      <c r="E72" s="313" t="s">
        <v>13</v>
      </c>
      <c r="F72" s="313" t="s">
        <v>11</v>
      </c>
      <c r="G72" s="313" t="s">
        <v>449</v>
      </c>
      <c r="H72" s="313" t="s">
        <v>452</v>
      </c>
      <c r="I72" s="313" t="s">
        <v>232</v>
      </c>
      <c r="J72" s="313"/>
      <c r="K72" s="313" t="s">
        <v>339</v>
      </c>
      <c r="L72" s="313" t="s">
        <v>345</v>
      </c>
      <c r="M72" s="313" t="s">
        <v>41</v>
      </c>
      <c r="N72" s="313" t="s">
        <v>341</v>
      </c>
      <c r="O72" s="313" t="s">
        <v>342</v>
      </c>
      <c r="P72" s="313" t="s">
        <v>343</v>
      </c>
      <c r="Q72" s="313">
        <v>183.32</v>
      </c>
      <c r="R72" s="313">
        <v>0.1</v>
      </c>
    </row>
    <row r="73" spans="1:18" ht="15" customHeight="1">
      <c r="A73" s="313" t="s">
        <v>238</v>
      </c>
      <c r="B73" s="313" t="s">
        <v>316</v>
      </c>
      <c r="C73" s="313" t="s">
        <v>7</v>
      </c>
      <c r="D73" s="313" t="s">
        <v>449</v>
      </c>
      <c r="E73" s="313" t="s">
        <v>13</v>
      </c>
      <c r="F73" s="313" t="s">
        <v>11</v>
      </c>
      <c r="G73" s="313" t="s">
        <v>449</v>
      </c>
      <c r="H73" s="313" t="s">
        <v>453</v>
      </c>
      <c r="I73" s="313" t="s">
        <v>454</v>
      </c>
      <c r="J73" s="313"/>
      <c r="K73" s="313" t="s">
        <v>339</v>
      </c>
      <c r="L73" s="313" t="s">
        <v>455</v>
      </c>
      <c r="M73" s="313" t="s">
        <v>51</v>
      </c>
      <c r="N73" s="313" t="s">
        <v>364</v>
      </c>
      <c r="O73" s="313" t="s">
        <v>342</v>
      </c>
      <c r="P73" s="313" t="s">
        <v>343</v>
      </c>
      <c r="Q73" s="313">
        <v>96.6</v>
      </c>
      <c r="R73" s="313">
        <v>0.1</v>
      </c>
    </row>
    <row r="74" spans="1:18" ht="15" customHeight="1">
      <c r="A74" s="313" t="s">
        <v>238</v>
      </c>
      <c r="B74" s="313" t="s">
        <v>328</v>
      </c>
      <c r="C74" s="313" t="s">
        <v>7</v>
      </c>
      <c r="D74" s="313" t="s">
        <v>449</v>
      </c>
      <c r="E74" s="313" t="s">
        <v>13</v>
      </c>
      <c r="F74" s="313" t="s">
        <v>11</v>
      </c>
      <c r="G74" s="313"/>
      <c r="H74" s="313" t="s">
        <v>346</v>
      </c>
      <c r="I74" s="313" t="s">
        <v>329</v>
      </c>
      <c r="J74" s="313"/>
      <c r="K74" s="313" t="s">
        <v>339</v>
      </c>
      <c r="L74" s="313" t="s">
        <v>347</v>
      </c>
      <c r="M74" s="313" t="s">
        <v>52</v>
      </c>
      <c r="N74" s="313" t="s">
        <v>348</v>
      </c>
      <c r="O74" s="313" t="s">
        <v>342</v>
      </c>
      <c r="P74" s="313" t="s">
        <v>343</v>
      </c>
      <c r="Q74" s="313">
        <v>1000</v>
      </c>
      <c r="R74" s="313">
        <v>0.1</v>
      </c>
    </row>
    <row r="75" spans="1:18" ht="15" customHeight="1">
      <c r="A75" s="313" t="s">
        <v>240</v>
      </c>
      <c r="B75" s="313" t="s">
        <v>332</v>
      </c>
      <c r="C75" s="313" t="s">
        <v>7</v>
      </c>
      <c r="D75" s="313" t="s">
        <v>449</v>
      </c>
      <c r="E75" s="313" t="s">
        <v>13</v>
      </c>
      <c r="F75" s="313" t="s">
        <v>11</v>
      </c>
      <c r="G75" s="313" t="s">
        <v>449</v>
      </c>
      <c r="H75" s="313" t="s">
        <v>456</v>
      </c>
      <c r="I75" s="313" t="s">
        <v>232</v>
      </c>
      <c r="J75" s="313" t="s">
        <v>350</v>
      </c>
      <c r="K75" s="313" t="s">
        <v>339</v>
      </c>
      <c r="L75" s="313" t="s">
        <v>351</v>
      </c>
      <c r="M75" s="313" t="s">
        <v>41</v>
      </c>
      <c r="N75" s="313" t="s">
        <v>341</v>
      </c>
      <c r="O75" s="313" t="s">
        <v>342</v>
      </c>
      <c r="P75" s="313" t="s">
        <v>343</v>
      </c>
      <c r="Q75" s="313">
        <v>62.61</v>
      </c>
      <c r="R75" s="313">
        <v>0.1</v>
      </c>
    </row>
    <row r="76" spans="1:18" ht="15" customHeight="1">
      <c r="A76" s="313" t="s">
        <v>243</v>
      </c>
      <c r="B76" s="313" t="s">
        <v>332</v>
      </c>
      <c r="C76" s="313" t="s">
        <v>7</v>
      </c>
      <c r="D76" s="313" t="s">
        <v>449</v>
      </c>
      <c r="E76" s="313" t="s">
        <v>13</v>
      </c>
      <c r="F76" s="313" t="s">
        <v>11</v>
      </c>
      <c r="G76" s="313" t="s">
        <v>449</v>
      </c>
      <c r="H76" s="313" t="s">
        <v>457</v>
      </c>
      <c r="I76" s="313" t="s">
        <v>232</v>
      </c>
      <c r="J76" s="313" t="s">
        <v>350</v>
      </c>
      <c r="K76" s="313" t="s">
        <v>339</v>
      </c>
      <c r="L76" s="313" t="s">
        <v>353</v>
      </c>
      <c r="M76" s="313" t="s">
        <v>41</v>
      </c>
      <c r="N76" s="313" t="s">
        <v>341</v>
      </c>
      <c r="O76" s="313" t="s">
        <v>342</v>
      </c>
      <c r="P76" s="313" t="s">
        <v>343</v>
      </c>
      <c r="Q76" s="313">
        <v>3449.17</v>
      </c>
      <c r="R76" s="313">
        <v>0.1</v>
      </c>
    </row>
    <row r="77" spans="1:18" ht="15" customHeight="1">
      <c r="A77" s="313" t="s">
        <v>244</v>
      </c>
      <c r="B77" s="313" t="s">
        <v>332</v>
      </c>
      <c r="C77" s="313" t="s">
        <v>7</v>
      </c>
      <c r="D77" s="313" t="s">
        <v>449</v>
      </c>
      <c r="E77" s="313" t="s">
        <v>13</v>
      </c>
      <c r="F77" s="313" t="s">
        <v>11</v>
      </c>
      <c r="G77" s="313"/>
      <c r="H77" s="313" t="s">
        <v>354</v>
      </c>
      <c r="I77" s="313"/>
      <c r="J77" s="313" t="s">
        <v>355</v>
      </c>
      <c r="K77" s="313"/>
      <c r="L77" s="313" t="s">
        <v>356</v>
      </c>
      <c r="M77" s="313"/>
      <c r="N77" s="313" t="s">
        <v>357</v>
      </c>
      <c r="O77" s="313" t="s">
        <v>342</v>
      </c>
      <c r="P77" s="313" t="s">
        <v>343</v>
      </c>
      <c r="Q77" s="313">
        <v>0</v>
      </c>
      <c r="R77" s="313">
        <v>0</v>
      </c>
    </row>
    <row r="78" spans="1:18" ht="15" customHeight="1">
      <c r="A78" s="313" t="s">
        <v>244</v>
      </c>
      <c r="B78" s="313" t="s">
        <v>328</v>
      </c>
      <c r="C78" s="313" t="s">
        <v>7</v>
      </c>
      <c r="D78" s="313" t="s">
        <v>449</v>
      </c>
      <c r="E78" s="313" t="s">
        <v>13</v>
      </c>
      <c r="F78" s="313" t="s">
        <v>11</v>
      </c>
      <c r="G78" s="313"/>
      <c r="H78" s="313" t="s">
        <v>358</v>
      </c>
      <c r="I78" s="313" t="s">
        <v>329</v>
      </c>
      <c r="J78" s="313" t="s">
        <v>359</v>
      </c>
      <c r="K78" s="313"/>
      <c r="L78" s="313" t="s">
        <v>360</v>
      </c>
      <c r="M78" s="313" t="s">
        <v>52</v>
      </c>
      <c r="N78" s="313" t="s">
        <v>357</v>
      </c>
      <c r="O78" s="313" t="s">
        <v>342</v>
      </c>
      <c r="P78" s="313" t="s">
        <v>343</v>
      </c>
      <c r="Q78" s="313">
        <v>0</v>
      </c>
      <c r="R78" s="313">
        <v>0</v>
      </c>
    </row>
    <row r="79" spans="1:18" ht="15" customHeight="1">
      <c r="A79" s="313" t="s">
        <v>250</v>
      </c>
      <c r="B79" s="313" t="s">
        <v>307</v>
      </c>
      <c r="C79" s="313" t="s">
        <v>7</v>
      </c>
      <c r="D79" s="313" t="s">
        <v>449</v>
      </c>
      <c r="E79" s="313" t="s">
        <v>13</v>
      </c>
      <c r="F79" s="313" t="s">
        <v>11</v>
      </c>
      <c r="G79" s="313" t="s">
        <v>449</v>
      </c>
      <c r="H79" s="313" t="s">
        <v>458</v>
      </c>
      <c r="I79" s="313" t="s">
        <v>251</v>
      </c>
      <c r="J79" s="313"/>
      <c r="K79" s="313" t="s">
        <v>339</v>
      </c>
      <c r="L79" s="313" t="s">
        <v>363</v>
      </c>
      <c r="M79" s="313" t="s">
        <v>48</v>
      </c>
      <c r="N79" s="313" t="s">
        <v>341</v>
      </c>
      <c r="O79" s="313" t="s">
        <v>342</v>
      </c>
      <c r="P79" s="313" t="s">
        <v>343</v>
      </c>
      <c r="Q79" s="313">
        <v>1235</v>
      </c>
      <c r="R79" s="313">
        <v>0.1</v>
      </c>
    </row>
    <row r="80" spans="1:18" ht="15" customHeight="1">
      <c r="A80" s="313" t="s">
        <v>252</v>
      </c>
      <c r="B80" s="313" t="s">
        <v>307</v>
      </c>
      <c r="C80" s="313" t="s">
        <v>7</v>
      </c>
      <c r="D80" s="313" t="s">
        <v>449</v>
      </c>
      <c r="E80" s="313" t="s">
        <v>13</v>
      </c>
      <c r="F80" s="313" t="s">
        <v>11</v>
      </c>
      <c r="G80" s="313" t="s">
        <v>449</v>
      </c>
      <c r="H80" s="313" t="s">
        <v>459</v>
      </c>
      <c r="I80" s="313" t="s">
        <v>251</v>
      </c>
      <c r="J80" s="313"/>
      <c r="K80" s="313" t="s">
        <v>339</v>
      </c>
      <c r="L80" s="313" t="s">
        <v>366</v>
      </c>
      <c r="M80" s="313" t="s">
        <v>48</v>
      </c>
      <c r="N80" s="313" t="s">
        <v>341</v>
      </c>
      <c r="O80" s="313" t="s">
        <v>342</v>
      </c>
      <c r="P80" s="313" t="s">
        <v>343</v>
      </c>
      <c r="Q80" s="313">
        <v>130</v>
      </c>
      <c r="R80" s="313">
        <v>0.1</v>
      </c>
    </row>
    <row r="81" spans="1:18" ht="15" customHeight="1">
      <c r="A81" s="313" t="s">
        <v>253</v>
      </c>
      <c r="B81" s="313" t="s">
        <v>307</v>
      </c>
      <c r="C81" s="313" t="s">
        <v>7</v>
      </c>
      <c r="D81" s="313" t="s">
        <v>449</v>
      </c>
      <c r="E81" s="313" t="s">
        <v>13</v>
      </c>
      <c r="F81" s="313" t="s">
        <v>11</v>
      </c>
      <c r="G81" s="313" t="s">
        <v>449</v>
      </c>
      <c r="H81" s="313" t="s">
        <v>460</v>
      </c>
      <c r="I81" s="313" t="s">
        <v>251</v>
      </c>
      <c r="J81" s="313"/>
      <c r="K81" s="313" t="s">
        <v>339</v>
      </c>
      <c r="L81" s="313" t="s">
        <v>368</v>
      </c>
      <c r="M81" s="313" t="s">
        <v>48</v>
      </c>
      <c r="N81" s="313" t="s">
        <v>341</v>
      </c>
      <c r="O81" s="313" t="s">
        <v>342</v>
      </c>
      <c r="P81" s="313" t="s">
        <v>343</v>
      </c>
      <c r="Q81" s="313">
        <v>244</v>
      </c>
      <c r="R81" s="313">
        <v>0.1</v>
      </c>
    </row>
    <row r="82" spans="1:18" ht="15" customHeight="1">
      <c r="A82" s="313" t="s">
        <v>256</v>
      </c>
      <c r="B82" s="313" t="s">
        <v>332</v>
      </c>
      <c r="C82" s="313" t="s">
        <v>7</v>
      </c>
      <c r="D82" s="313" t="s">
        <v>449</v>
      </c>
      <c r="E82" s="313" t="s">
        <v>13</v>
      </c>
      <c r="F82" s="313" t="s">
        <v>11</v>
      </c>
      <c r="G82" s="313" t="s">
        <v>449</v>
      </c>
      <c r="H82" s="313" t="s">
        <v>461</v>
      </c>
      <c r="I82" s="313" t="s">
        <v>232</v>
      </c>
      <c r="J82" s="313"/>
      <c r="K82" s="313" t="s">
        <v>339</v>
      </c>
      <c r="L82" s="313" t="s">
        <v>462</v>
      </c>
      <c r="M82" s="313" t="s">
        <v>41</v>
      </c>
      <c r="N82" s="313" t="s">
        <v>341</v>
      </c>
      <c r="O82" s="313" t="s">
        <v>342</v>
      </c>
      <c r="P82" s="313" t="s">
        <v>343</v>
      </c>
      <c r="Q82" s="313">
        <v>91.7</v>
      </c>
      <c r="R82" s="313">
        <v>0.1</v>
      </c>
    </row>
    <row r="83" spans="1:18" ht="15" customHeight="1">
      <c r="A83" s="313" t="s">
        <v>259</v>
      </c>
      <c r="B83" s="313" t="s">
        <v>332</v>
      </c>
      <c r="C83" s="313" t="s">
        <v>7</v>
      </c>
      <c r="D83" s="313" t="s">
        <v>449</v>
      </c>
      <c r="E83" s="313" t="s">
        <v>13</v>
      </c>
      <c r="F83" s="313" t="s">
        <v>11</v>
      </c>
      <c r="G83" s="313" t="s">
        <v>449</v>
      </c>
      <c r="H83" s="313" t="s">
        <v>463</v>
      </c>
      <c r="I83" s="313" t="s">
        <v>251</v>
      </c>
      <c r="J83" s="313"/>
      <c r="K83" s="313" t="s">
        <v>339</v>
      </c>
      <c r="L83" s="313" t="s">
        <v>370</v>
      </c>
      <c r="M83" s="313" t="s">
        <v>48</v>
      </c>
      <c r="N83" s="313" t="s">
        <v>341</v>
      </c>
      <c r="O83" s="313" t="s">
        <v>342</v>
      </c>
      <c r="P83" s="313" t="s">
        <v>343</v>
      </c>
      <c r="Q83" s="313">
        <v>492.9</v>
      </c>
      <c r="R83" s="313">
        <v>0.1</v>
      </c>
    </row>
    <row r="84" spans="1:18" ht="15" customHeight="1">
      <c r="A84" s="313" t="s">
        <v>269</v>
      </c>
      <c r="B84" s="313" t="s">
        <v>332</v>
      </c>
      <c r="C84" s="313" t="s">
        <v>7</v>
      </c>
      <c r="D84" s="313" t="s">
        <v>449</v>
      </c>
      <c r="E84" s="313" t="s">
        <v>13</v>
      </c>
      <c r="F84" s="313" t="s">
        <v>11</v>
      </c>
      <c r="G84" s="313" t="s">
        <v>449</v>
      </c>
      <c r="H84" s="313" t="s">
        <v>464</v>
      </c>
      <c r="I84" s="313" t="s">
        <v>251</v>
      </c>
      <c r="J84" s="313"/>
      <c r="K84" s="313" t="s">
        <v>339</v>
      </c>
      <c r="L84" s="313" t="s">
        <v>372</v>
      </c>
      <c r="M84" s="313" t="s">
        <v>48</v>
      </c>
      <c r="N84" s="313" t="s">
        <v>341</v>
      </c>
      <c r="O84" s="313" t="s">
        <v>342</v>
      </c>
      <c r="P84" s="313" t="s">
        <v>343</v>
      </c>
      <c r="Q84" s="313">
        <v>20.6</v>
      </c>
      <c r="R84" s="313">
        <v>0.1</v>
      </c>
    </row>
    <row r="85" spans="1:18" ht="15" customHeight="1">
      <c r="A85" s="313" t="s">
        <v>278</v>
      </c>
      <c r="B85" s="313" t="s">
        <v>332</v>
      </c>
      <c r="C85" s="313" t="s">
        <v>7</v>
      </c>
      <c r="D85" s="313" t="s">
        <v>449</v>
      </c>
      <c r="E85" s="313" t="s">
        <v>13</v>
      </c>
      <c r="F85" s="313" t="s">
        <v>11</v>
      </c>
      <c r="G85" s="313" t="s">
        <v>449</v>
      </c>
      <c r="H85" s="313" t="s">
        <v>465</v>
      </c>
      <c r="I85" s="313" t="s">
        <v>251</v>
      </c>
      <c r="J85" s="313"/>
      <c r="K85" s="313" t="s">
        <v>339</v>
      </c>
      <c r="L85" s="313" t="s">
        <v>374</v>
      </c>
      <c r="M85" s="313" t="s">
        <v>48</v>
      </c>
      <c r="N85" s="313" t="s">
        <v>341</v>
      </c>
      <c r="O85" s="313" t="s">
        <v>342</v>
      </c>
      <c r="P85" s="313" t="s">
        <v>343</v>
      </c>
      <c r="Q85" s="313">
        <v>11.1</v>
      </c>
      <c r="R85" s="313">
        <v>0.1</v>
      </c>
    </row>
    <row r="86" spans="1:18" ht="15" customHeight="1">
      <c r="A86" s="313" t="s">
        <v>282</v>
      </c>
      <c r="B86" s="313" t="s">
        <v>332</v>
      </c>
      <c r="C86" s="313" t="s">
        <v>7</v>
      </c>
      <c r="D86" s="313" t="s">
        <v>449</v>
      </c>
      <c r="E86" s="313" t="s">
        <v>13</v>
      </c>
      <c r="F86" s="313" t="s">
        <v>11</v>
      </c>
      <c r="G86" s="313" t="s">
        <v>449</v>
      </c>
      <c r="H86" s="313" t="s">
        <v>430</v>
      </c>
      <c r="I86" s="313" t="s">
        <v>251</v>
      </c>
      <c r="J86" s="313"/>
      <c r="K86" s="313" t="s">
        <v>339</v>
      </c>
      <c r="L86" s="313" t="s">
        <v>376</v>
      </c>
      <c r="M86" s="313" t="s">
        <v>48</v>
      </c>
      <c r="N86" s="313" t="s">
        <v>341</v>
      </c>
      <c r="O86" s="313" t="s">
        <v>342</v>
      </c>
      <c r="P86" s="313" t="s">
        <v>343</v>
      </c>
      <c r="Q86" s="313">
        <v>5.2</v>
      </c>
      <c r="R86" s="313">
        <v>0.1</v>
      </c>
    </row>
    <row r="87" spans="1:18" ht="15" customHeight="1">
      <c r="A87" s="313" t="s">
        <v>302</v>
      </c>
      <c r="B87" s="313" t="s">
        <v>234</v>
      </c>
      <c r="C87" s="313" t="s">
        <v>7</v>
      </c>
      <c r="D87" s="313" t="s">
        <v>449</v>
      </c>
      <c r="E87" s="313" t="s">
        <v>13</v>
      </c>
      <c r="F87" s="313" t="s">
        <v>11</v>
      </c>
      <c r="G87" s="313" t="s">
        <v>449</v>
      </c>
      <c r="H87" s="313" t="s">
        <v>466</v>
      </c>
      <c r="I87" s="313" t="s">
        <v>229</v>
      </c>
      <c r="J87" s="313"/>
      <c r="K87" s="313" t="s">
        <v>339</v>
      </c>
      <c r="L87" s="313" t="s">
        <v>378</v>
      </c>
      <c r="M87" s="313" t="s">
        <v>39</v>
      </c>
      <c r="N87" s="313" t="s">
        <v>379</v>
      </c>
      <c r="O87" s="313" t="s">
        <v>342</v>
      </c>
      <c r="P87" s="313" t="s">
        <v>343</v>
      </c>
      <c r="Q87" s="313">
        <v>726.08</v>
      </c>
      <c r="R87" s="313">
        <v>0.1</v>
      </c>
    </row>
    <row r="88" spans="1:18" ht="15" customHeight="1">
      <c r="A88" s="313" t="s">
        <v>303</v>
      </c>
      <c r="B88" s="313" t="s">
        <v>239</v>
      </c>
      <c r="C88" s="313" t="s">
        <v>7</v>
      </c>
      <c r="D88" s="313" t="s">
        <v>449</v>
      </c>
      <c r="E88" s="313" t="s">
        <v>13</v>
      </c>
      <c r="F88" s="313" t="s">
        <v>11</v>
      </c>
      <c r="G88" s="313" t="s">
        <v>449</v>
      </c>
      <c r="H88" s="313" t="s">
        <v>467</v>
      </c>
      <c r="I88" s="313" t="s">
        <v>229</v>
      </c>
      <c r="J88" s="313"/>
      <c r="K88" s="313" t="s">
        <v>339</v>
      </c>
      <c r="L88" s="313" t="s">
        <v>381</v>
      </c>
      <c r="M88" s="313" t="s">
        <v>39</v>
      </c>
      <c r="N88" s="313" t="s">
        <v>379</v>
      </c>
      <c r="O88" s="313" t="s">
        <v>342</v>
      </c>
      <c r="P88" s="313" t="s">
        <v>343</v>
      </c>
      <c r="Q88" s="313">
        <v>419.83</v>
      </c>
      <c r="R88" s="313">
        <v>0.1</v>
      </c>
    </row>
    <row r="89" spans="1:18" ht="15" customHeight="1">
      <c r="A89" s="313" t="s">
        <v>303</v>
      </c>
      <c r="B89" s="313" t="s">
        <v>242</v>
      </c>
      <c r="C89" s="313" t="s">
        <v>7</v>
      </c>
      <c r="D89" s="313" t="s">
        <v>449</v>
      </c>
      <c r="E89" s="313" t="s">
        <v>13</v>
      </c>
      <c r="F89" s="313" t="s">
        <v>11</v>
      </c>
      <c r="G89" s="313" t="s">
        <v>449</v>
      </c>
      <c r="H89" s="313" t="s">
        <v>468</v>
      </c>
      <c r="I89" s="313" t="s">
        <v>229</v>
      </c>
      <c r="J89" s="313"/>
      <c r="K89" s="313" t="s">
        <v>339</v>
      </c>
      <c r="L89" s="313" t="s">
        <v>383</v>
      </c>
      <c r="M89" s="313" t="s">
        <v>39</v>
      </c>
      <c r="N89" s="313" t="s">
        <v>379</v>
      </c>
      <c r="O89" s="313" t="s">
        <v>342</v>
      </c>
      <c r="P89" s="313" t="s">
        <v>343</v>
      </c>
      <c r="Q89" s="313">
        <v>6723.53</v>
      </c>
      <c r="R89" s="313">
        <v>0.1</v>
      </c>
    </row>
    <row r="90" spans="1:18" ht="15" customHeight="1">
      <c r="A90" s="313" t="s">
        <v>304</v>
      </c>
      <c r="B90" s="313" t="s">
        <v>226</v>
      </c>
      <c r="C90" s="313" t="s">
        <v>7</v>
      </c>
      <c r="D90" s="313" t="s">
        <v>449</v>
      </c>
      <c r="E90" s="313" t="s">
        <v>13</v>
      </c>
      <c r="F90" s="313" t="s">
        <v>11</v>
      </c>
      <c r="G90" s="313" t="s">
        <v>449</v>
      </c>
      <c r="H90" s="313" t="s">
        <v>469</v>
      </c>
      <c r="I90" s="313" t="s">
        <v>229</v>
      </c>
      <c r="J90" s="313"/>
      <c r="K90" s="313" t="s">
        <v>339</v>
      </c>
      <c r="L90" s="313" t="s">
        <v>385</v>
      </c>
      <c r="M90" s="313" t="s">
        <v>39</v>
      </c>
      <c r="N90" s="313" t="s">
        <v>379</v>
      </c>
      <c r="O90" s="313" t="s">
        <v>342</v>
      </c>
      <c r="P90" s="313" t="s">
        <v>343</v>
      </c>
      <c r="Q90" s="313">
        <v>634.69000000000005</v>
      </c>
      <c r="R90" s="313">
        <v>0.1</v>
      </c>
    </row>
    <row r="91" spans="1:18" ht="15" customHeight="1">
      <c r="A91" s="313" t="s">
        <v>304</v>
      </c>
      <c r="B91" s="313" t="s">
        <v>244</v>
      </c>
      <c r="C91" s="313" t="s">
        <v>7</v>
      </c>
      <c r="D91" s="313" t="s">
        <v>449</v>
      </c>
      <c r="E91" s="313" t="s">
        <v>13</v>
      </c>
      <c r="F91" s="313" t="s">
        <v>11</v>
      </c>
      <c r="G91" s="313" t="s">
        <v>449</v>
      </c>
      <c r="H91" s="313" t="s">
        <v>470</v>
      </c>
      <c r="I91" s="313" t="s">
        <v>229</v>
      </c>
      <c r="J91" s="313"/>
      <c r="K91" s="313" t="s">
        <v>339</v>
      </c>
      <c r="L91" s="313" t="s">
        <v>387</v>
      </c>
      <c r="M91" s="313" t="s">
        <v>39</v>
      </c>
      <c r="N91" s="313" t="s">
        <v>379</v>
      </c>
      <c r="O91" s="313" t="s">
        <v>342</v>
      </c>
      <c r="P91" s="313" t="s">
        <v>343</v>
      </c>
      <c r="Q91" s="313">
        <v>102.36</v>
      </c>
      <c r="R91" s="313">
        <v>0.1</v>
      </c>
    </row>
    <row r="92" spans="1:18" ht="15" customHeight="1">
      <c r="A92" s="313" t="s">
        <v>307</v>
      </c>
      <c r="B92" s="313" t="s">
        <v>278</v>
      </c>
      <c r="C92" s="313" t="s">
        <v>7</v>
      </c>
      <c r="D92" s="313" t="s">
        <v>449</v>
      </c>
      <c r="E92" s="313" t="s">
        <v>13</v>
      </c>
      <c r="F92" s="313" t="s">
        <v>11</v>
      </c>
      <c r="G92" s="313" t="s">
        <v>449</v>
      </c>
      <c r="H92" s="313" t="s">
        <v>471</v>
      </c>
      <c r="I92" s="313" t="s">
        <v>251</v>
      </c>
      <c r="J92" s="313"/>
      <c r="K92" s="313" t="s">
        <v>339</v>
      </c>
      <c r="L92" s="313" t="s">
        <v>389</v>
      </c>
      <c r="M92" s="313" t="s">
        <v>48</v>
      </c>
      <c r="N92" s="313" t="s">
        <v>341</v>
      </c>
      <c r="O92" s="313" t="s">
        <v>342</v>
      </c>
      <c r="P92" s="313" t="s">
        <v>343</v>
      </c>
      <c r="Q92" s="313">
        <v>70</v>
      </c>
      <c r="R92" s="313">
        <v>0.1</v>
      </c>
    </row>
    <row r="93" spans="1:18" ht="15" customHeight="1">
      <c r="A93" s="313" t="s">
        <v>307</v>
      </c>
      <c r="B93" s="313" t="s">
        <v>269</v>
      </c>
      <c r="C93" s="313" t="s">
        <v>7</v>
      </c>
      <c r="D93" s="313" t="s">
        <v>449</v>
      </c>
      <c r="E93" s="313" t="s">
        <v>13</v>
      </c>
      <c r="F93" s="313" t="s">
        <v>11</v>
      </c>
      <c r="G93" s="313" t="s">
        <v>449</v>
      </c>
      <c r="H93" s="313" t="s">
        <v>472</v>
      </c>
      <c r="I93" s="313" t="s">
        <v>251</v>
      </c>
      <c r="J93" s="313"/>
      <c r="K93" s="313" t="s">
        <v>339</v>
      </c>
      <c r="L93" s="313" t="s">
        <v>391</v>
      </c>
      <c r="M93" s="313" t="s">
        <v>48</v>
      </c>
      <c r="N93" s="313" t="s">
        <v>341</v>
      </c>
      <c r="O93" s="313" t="s">
        <v>342</v>
      </c>
      <c r="P93" s="313" t="s">
        <v>343</v>
      </c>
      <c r="Q93" s="313">
        <v>45.21</v>
      </c>
      <c r="R93" s="313">
        <v>0.1</v>
      </c>
    </row>
    <row r="94" spans="1:18" ht="15" customHeight="1">
      <c r="A94" s="313" t="s">
        <v>307</v>
      </c>
      <c r="B94" s="313" t="s">
        <v>259</v>
      </c>
      <c r="C94" s="313" t="s">
        <v>7</v>
      </c>
      <c r="D94" s="313" t="s">
        <v>449</v>
      </c>
      <c r="E94" s="313" t="s">
        <v>13</v>
      </c>
      <c r="F94" s="313" t="s">
        <v>11</v>
      </c>
      <c r="G94" s="313" t="s">
        <v>449</v>
      </c>
      <c r="H94" s="313" t="s">
        <v>473</v>
      </c>
      <c r="I94" s="313" t="s">
        <v>251</v>
      </c>
      <c r="J94" s="313"/>
      <c r="K94" s="313" t="s">
        <v>339</v>
      </c>
      <c r="L94" s="313" t="s">
        <v>393</v>
      </c>
      <c r="M94" s="313" t="s">
        <v>48</v>
      </c>
      <c r="N94" s="313" t="s">
        <v>341</v>
      </c>
      <c r="O94" s="313" t="s">
        <v>342</v>
      </c>
      <c r="P94" s="313" t="s">
        <v>343</v>
      </c>
      <c r="Q94" s="313">
        <v>593.33000000000004</v>
      </c>
      <c r="R94" s="313">
        <v>0.1</v>
      </c>
    </row>
    <row r="95" spans="1:18" ht="15" customHeight="1">
      <c r="A95" s="313" t="s">
        <v>307</v>
      </c>
      <c r="B95" s="313" t="s">
        <v>282</v>
      </c>
      <c r="C95" s="313" t="s">
        <v>7</v>
      </c>
      <c r="D95" s="313" t="s">
        <v>449</v>
      </c>
      <c r="E95" s="313" t="s">
        <v>13</v>
      </c>
      <c r="F95" s="313" t="s">
        <v>11</v>
      </c>
      <c r="G95" s="313" t="s">
        <v>449</v>
      </c>
      <c r="H95" s="313" t="s">
        <v>474</v>
      </c>
      <c r="I95" s="313" t="s">
        <v>251</v>
      </c>
      <c r="J95" s="313"/>
      <c r="K95" s="313" t="s">
        <v>339</v>
      </c>
      <c r="L95" s="313" t="s">
        <v>395</v>
      </c>
      <c r="M95" s="313" t="s">
        <v>48</v>
      </c>
      <c r="N95" s="313" t="s">
        <v>341</v>
      </c>
      <c r="O95" s="313" t="s">
        <v>342</v>
      </c>
      <c r="P95" s="313" t="s">
        <v>343</v>
      </c>
      <c r="Q95" s="313">
        <v>39.76</v>
      </c>
      <c r="R95" s="313">
        <v>0.1</v>
      </c>
    </row>
    <row r="96" spans="1:18" ht="15" customHeight="1">
      <c r="A96" s="313" t="s">
        <v>331</v>
      </c>
      <c r="B96" s="313" t="s">
        <v>230</v>
      </c>
      <c r="C96" s="313" t="s">
        <v>7</v>
      </c>
      <c r="D96" s="313" t="s">
        <v>449</v>
      </c>
      <c r="E96" s="313" t="s">
        <v>13</v>
      </c>
      <c r="F96" s="313" t="s">
        <v>11</v>
      </c>
      <c r="G96" s="313" t="s">
        <v>449</v>
      </c>
      <c r="H96" s="313" t="s">
        <v>475</v>
      </c>
      <c r="I96" s="313" t="s">
        <v>232</v>
      </c>
      <c r="J96" s="313"/>
      <c r="K96" s="313" t="s">
        <v>339</v>
      </c>
      <c r="L96" s="313" t="s">
        <v>398</v>
      </c>
      <c r="M96" s="313" t="s">
        <v>41</v>
      </c>
      <c r="N96" s="313" t="s">
        <v>341</v>
      </c>
      <c r="O96" s="313" t="s">
        <v>342</v>
      </c>
      <c r="P96" s="313" t="s">
        <v>343</v>
      </c>
      <c r="Q96" s="313">
        <v>76.47</v>
      </c>
      <c r="R96" s="313">
        <v>0.1</v>
      </c>
    </row>
    <row r="97" spans="1:18" ht="15" customHeight="1">
      <c r="A97" s="313" t="s">
        <v>331</v>
      </c>
      <c r="B97" s="313" t="s">
        <v>236</v>
      </c>
      <c r="C97" s="313" t="s">
        <v>7</v>
      </c>
      <c r="D97" s="313" t="s">
        <v>449</v>
      </c>
      <c r="E97" s="313" t="s">
        <v>13</v>
      </c>
      <c r="F97" s="313" t="s">
        <v>11</v>
      </c>
      <c r="G97" s="313" t="s">
        <v>449</v>
      </c>
      <c r="H97" s="313" t="s">
        <v>476</v>
      </c>
      <c r="I97" s="313" t="s">
        <v>232</v>
      </c>
      <c r="J97" s="313"/>
      <c r="K97" s="313" t="s">
        <v>339</v>
      </c>
      <c r="L97" s="313" t="s">
        <v>400</v>
      </c>
      <c r="M97" s="313" t="s">
        <v>41</v>
      </c>
      <c r="N97" s="313" t="s">
        <v>341</v>
      </c>
      <c r="O97" s="313" t="s">
        <v>342</v>
      </c>
      <c r="P97" s="313" t="s">
        <v>343</v>
      </c>
      <c r="Q97" s="313">
        <v>16.010000000000002</v>
      </c>
      <c r="R97" s="313">
        <v>0.1</v>
      </c>
    </row>
    <row r="98" spans="1:18" ht="15" customHeight="1">
      <c r="A98" s="313" t="s">
        <v>331</v>
      </c>
      <c r="B98" s="313" t="s">
        <v>240</v>
      </c>
      <c r="C98" s="313" t="s">
        <v>7</v>
      </c>
      <c r="D98" s="313" t="s">
        <v>449</v>
      </c>
      <c r="E98" s="313" t="s">
        <v>13</v>
      </c>
      <c r="F98" s="313" t="s">
        <v>11</v>
      </c>
      <c r="G98" s="313" t="s">
        <v>449</v>
      </c>
      <c r="H98" s="313" t="s">
        <v>477</v>
      </c>
      <c r="I98" s="313" t="s">
        <v>232</v>
      </c>
      <c r="J98" s="313"/>
      <c r="K98" s="313" t="s">
        <v>339</v>
      </c>
      <c r="L98" s="313" t="s">
        <v>402</v>
      </c>
      <c r="M98" s="313" t="s">
        <v>41</v>
      </c>
      <c r="N98" s="313" t="s">
        <v>341</v>
      </c>
      <c r="O98" s="313" t="s">
        <v>342</v>
      </c>
      <c r="P98" s="313" t="s">
        <v>343</v>
      </c>
      <c r="Q98" s="313">
        <v>26.85</v>
      </c>
      <c r="R98" s="313">
        <v>0.1</v>
      </c>
    </row>
    <row r="99" spans="1:18" ht="15" customHeight="1">
      <c r="A99" s="313" t="s">
        <v>331</v>
      </c>
      <c r="B99" s="313" t="s">
        <v>243</v>
      </c>
      <c r="C99" s="313" t="s">
        <v>7</v>
      </c>
      <c r="D99" s="313" t="s">
        <v>449</v>
      </c>
      <c r="E99" s="313" t="s">
        <v>13</v>
      </c>
      <c r="F99" s="313" t="s">
        <v>11</v>
      </c>
      <c r="G99" s="313" t="s">
        <v>449</v>
      </c>
      <c r="H99" s="313" t="s">
        <v>478</v>
      </c>
      <c r="I99" s="313" t="s">
        <v>232</v>
      </c>
      <c r="J99" s="313"/>
      <c r="K99" s="313" t="s">
        <v>339</v>
      </c>
      <c r="L99" s="313" t="s">
        <v>404</v>
      </c>
      <c r="M99" s="313" t="s">
        <v>41</v>
      </c>
      <c r="N99" s="313" t="s">
        <v>341</v>
      </c>
      <c r="O99" s="313" t="s">
        <v>342</v>
      </c>
      <c r="P99" s="313" t="s">
        <v>343</v>
      </c>
      <c r="Q99" s="313">
        <v>428.31</v>
      </c>
      <c r="R99" s="313">
        <v>0.1</v>
      </c>
    </row>
    <row r="100" spans="1:18" ht="15" customHeight="1">
      <c r="A100" s="313" t="s">
        <v>331</v>
      </c>
      <c r="B100" s="313" t="s">
        <v>256</v>
      </c>
      <c r="C100" s="313" t="s">
        <v>7</v>
      </c>
      <c r="D100" s="313" t="s">
        <v>449</v>
      </c>
      <c r="E100" s="313" t="s">
        <v>13</v>
      </c>
      <c r="F100" s="313" t="s">
        <v>11</v>
      </c>
      <c r="G100" s="313" t="s">
        <v>449</v>
      </c>
      <c r="H100" s="313" t="s">
        <v>479</v>
      </c>
      <c r="I100" s="313" t="s">
        <v>232</v>
      </c>
      <c r="J100" s="313"/>
      <c r="K100" s="313" t="s">
        <v>339</v>
      </c>
      <c r="L100" s="313" t="s">
        <v>406</v>
      </c>
      <c r="M100" s="313" t="s">
        <v>41</v>
      </c>
      <c r="N100" s="313" t="s">
        <v>341</v>
      </c>
      <c r="O100" s="313" t="s">
        <v>342</v>
      </c>
      <c r="P100" s="313" t="s">
        <v>343</v>
      </c>
      <c r="Q100" s="313">
        <v>33.21</v>
      </c>
      <c r="R100" s="313">
        <v>0.1</v>
      </c>
    </row>
    <row r="101" spans="1:18" ht="15" customHeight="1">
      <c r="A101" s="313" t="s">
        <v>331</v>
      </c>
      <c r="B101" s="313" t="s">
        <v>244</v>
      </c>
      <c r="C101" s="313" t="s">
        <v>7</v>
      </c>
      <c r="D101" s="313" t="s">
        <v>449</v>
      </c>
      <c r="E101" s="313" t="s">
        <v>13</v>
      </c>
      <c r="F101" s="313" t="s">
        <v>11</v>
      </c>
      <c r="G101" s="313"/>
      <c r="H101" s="313" t="s">
        <v>407</v>
      </c>
      <c r="I101" s="313"/>
      <c r="J101" s="313" t="s">
        <v>355</v>
      </c>
      <c r="K101" s="313"/>
      <c r="L101" s="313" t="s">
        <v>408</v>
      </c>
      <c r="M101" s="313"/>
      <c r="N101" s="313" t="s">
        <v>357</v>
      </c>
      <c r="O101" s="313" t="s">
        <v>342</v>
      </c>
      <c r="P101" s="313" t="s">
        <v>343</v>
      </c>
      <c r="Q101" s="313">
        <v>0</v>
      </c>
      <c r="R101" s="313">
        <v>0</v>
      </c>
    </row>
    <row r="102" spans="1:18" ht="15" customHeight="1">
      <c r="A102" s="313" t="s">
        <v>331</v>
      </c>
      <c r="B102" s="313" t="s">
        <v>259</v>
      </c>
      <c r="C102" s="313" t="s">
        <v>7</v>
      </c>
      <c r="D102" s="313" t="s">
        <v>449</v>
      </c>
      <c r="E102" s="313" t="s">
        <v>13</v>
      </c>
      <c r="F102" s="313" t="s">
        <v>11</v>
      </c>
      <c r="G102" s="313" t="s">
        <v>449</v>
      </c>
      <c r="H102" s="313" t="s">
        <v>480</v>
      </c>
      <c r="I102" s="313" t="s">
        <v>251</v>
      </c>
      <c r="J102" s="313"/>
      <c r="K102" s="313" t="s">
        <v>339</v>
      </c>
      <c r="L102" s="313" t="s">
        <v>410</v>
      </c>
      <c r="M102" s="313" t="s">
        <v>48</v>
      </c>
      <c r="N102" s="313" t="s">
        <v>341</v>
      </c>
      <c r="O102" s="313" t="s">
        <v>342</v>
      </c>
      <c r="P102" s="313" t="s">
        <v>343</v>
      </c>
      <c r="Q102" s="313">
        <v>558.79999999999995</v>
      </c>
      <c r="R102" s="313">
        <v>0.1</v>
      </c>
    </row>
    <row r="103" spans="1:18" ht="15" customHeight="1">
      <c r="A103" s="313" t="s">
        <v>331</v>
      </c>
      <c r="B103" s="313" t="s">
        <v>269</v>
      </c>
      <c r="C103" s="313" t="s">
        <v>7</v>
      </c>
      <c r="D103" s="313" t="s">
        <v>449</v>
      </c>
      <c r="E103" s="313" t="s">
        <v>13</v>
      </c>
      <c r="F103" s="313" t="s">
        <v>11</v>
      </c>
      <c r="G103" s="313" t="s">
        <v>449</v>
      </c>
      <c r="H103" s="313" t="s">
        <v>481</v>
      </c>
      <c r="I103" s="313" t="s">
        <v>251</v>
      </c>
      <c r="J103" s="313"/>
      <c r="K103" s="313" t="s">
        <v>339</v>
      </c>
      <c r="L103" s="313" t="s">
        <v>412</v>
      </c>
      <c r="M103" s="313" t="s">
        <v>48</v>
      </c>
      <c r="N103" s="313" t="s">
        <v>341</v>
      </c>
      <c r="O103" s="313" t="s">
        <v>342</v>
      </c>
      <c r="P103" s="313" t="s">
        <v>343</v>
      </c>
      <c r="Q103" s="313">
        <v>47.6</v>
      </c>
      <c r="R103" s="313">
        <v>0.1</v>
      </c>
    </row>
    <row r="104" spans="1:18" ht="15" customHeight="1">
      <c r="A104" s="313" t="s">
        <v>331</v>
      </c>
      <c r="B104" s="313" t="s">
        <v>278</v>
      </c>
      <c r="C104" s="313" t="s">
        <v>7</v>
      </c>
      <c r="D104" s="313" t="s">
        <v>449</v>
      </c>
      <c r="E104" s="313" t="s">
        <v>13</v>
      </c>
      <c r="F104" s="313" t="s">
        <v>11</v>
      </c>
      <c r="G104" s="313" t="s">
        <v>449</v>
      </c>
      <c r="H104" s="313" t="s">
        <v>482</v>
      </c>
      <c r="I104" s="313" t="s">
        <v>251</v>
      </c>
      <c r="J104" s="313"/>
      <c r="K104" s="313" t="s">
        <v>339</v>
      </c>
      <c r="L104" s="313" t="s">
        <v>414</v>
      </c>
      <c r="M104" s="313" t="s">
        <v>48</v>
      </c>
      <c r="N104" s="313" t="s">
        <v>341</v>
      </c>
      <c r="O104" s="313" t="s">
        <v>342</v>
      </c>
      <c r="P104" s="313" t="s">
        <v>343</v>
      </c>
      <c r="Q104" s="313">
        <v>65.099999999999994</v>
      </c>
      <c r="R104" s="313">
        <v>0.1</v>
      </c>
    </row>
    <row r="105" spans="1:18" ht="15" customHeight="1">
      <c r="A105" s="313" t="s">
        <v>331</v>
      </c>
      <c r="B105" s="313" t="s">
        <v>282</v>
      </c>
      <c r="C105" s="313" t="s">
        <v>7</v>
      </c>
      <c r="D105" s="313" t="s">
        <v>449</v>
      </c>
      <c r="E105" s="313" t="s">
        <v>13</v>
      </c>
      <c r="F105" s="313" t="s">
        <v>11</v>
      </c>
      <c r="G105" s="313" t="s">
        <v>449</v>
      </c>
      <c r="H105" s="313" t="s">
        <v>483</v>
      </c>
      <c r="I105" s="313" t="s">
        <v>251</v>
      </c>
      <c r="J105" s="313"/>
      <c r="K105" s="313" t="s">
        <v>339</v>
      </c>
      <c r="L105" s="313" t="s">
        <v>416</v>
      </c>
      <c r="M105" s="313" t="s">
        <v>48</v>
      </c>
      <c r="N105" s="313" t="s">
        <v>341</v>
      </c>
      <c r="O105" s="313" t="s">
        <v>342</v>
      </c>
      <c r="P105" s="313" t="s">
        <v>343</v>
      </c>
      <c r="Q105" s="313">
        <v>47.8</v>
      </c>
      <c r="R105" s="313">
        <v>0.1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064A2"/>
  </sheetPr>
  <dimension ref="A1:T175"/>
  <sheetViews>
    <sheetView workbookViewId="0"/>
  </sheetViews>
  <sheetFormatPr baseColWidth="10" defaultColWidth="8.88671875" defaultRowHeight="14.4"/>
  <cols>
    <col min="1" max="1" width="19" customWidth="1"/>
    <col min="2" max="2" width="39" customWidth="1"/>
    <col min="3" max="3" width="59" customWidth="1"/>
    <col min="4" max="4" width="22" customWidth="1"/>
    <col min="5" max="5" width="16" customWidth="1"/>
    <col min="6" max="6" width="13" customWidth="1"/>
    <col min="7" max="7" width="22" customWidth="1"/>
    <col min="8" max="8" width="36" customWidth="1"/>
    <col min="9" max="9" width="317" customWidth="1"/>
    <col min="10" max="10" width="53" customWidth="1"/>
    <col min="11" max="11" width="95" customWidth="1"/>
    <col min="12" max="12" width="32" customWidth="1"/>
    <col min="13" max="13" width="243" customWidth="1"/>
    <col min="14" max="14" width="38" customWidth="1"/>
    <col min="15" max="15" width="29" customWidth="1"/>
    <col min="16" max="16" width="47" customWidth="1"/>
    <col min="17" max="17" width="56" customWidth="1"/>
    <col min="18" max="18" width="35" customWidth="1"/>
    <col min="19" max="19" width="94" customWidth="1"/>
    <col min="20" max="20" width="53" customWidth="1"/>
  </cols>
  <sheetData>
    <row r="1" spans="1:20" ht="15" customHeight="1">
      <c r="A1" s="322" t="s">
        <v>691</v>
      </c>
      <c r="B1" s="322" t="s">
        <v>333</v>
      </c>
      <c r="C1" s="322" t="s">
        <v>334</v>
      </c>
      <c r="D1" s="322" t="s">
        <v>178</v>
      </c>
      <c r="E1" s="322" t="s">
        <v>180</v>
      </c>
      <c r="F1" s="322" t="s">
        <v>182</v>
      </c>
      <c r="G1" s="322" t="s">
        <v>183</v>
      </c>
      <c r="H1" s="322" t="s">
        <v>185</v>
      </c>
      <c r="I1" s="322" t="s">
        <v>188</v>
      </c>
      <c r="J1" s="322" t="s">
        <v>190</v>
      </c>
      <c r="K1" s="322" t="s">
        <v>192</v>
      </c>
      <c r="L1" s="322" t="s">
        <v>194</v>
      </c>
      <c r="M1" s="322" t="s">
        <v>197</v>
      </c>
      <c r="N1" s="322" t="s">
        <v>199</v>
      </c>
      <c r="O1" s="322" t="s">
        <v>204</v>
      </c>
      <c r="P1" s="322" t="s">
        <v>208</v>
      </c>
      <c r="Q1" s="322" t="s">
        <v>80</v>
      </c>
      <c r="R1" s="322" t="s">
        <v>692</v>
      </c>
      <c r="S1" s="322" t="s">
        <v>197</v>
      </c>
      <c r="T1" s="322" t="s">
        <v>190</v>
      </c>
    </row>
    <row r="2" spans="1:20" ht="15" customHeight="1">
      <c r="A2" s="323">
        <v>1</v>
      </c>
      <c r="B2" s="323" t="s">
        <v>234</v>
      </c>
      <c r="C2" s="323" t="s">
        <v>306</v>
      </c>
      <c r="D2" s="323" t="s">
        <v>7</v>
      </c>
      <c r="E2" s="323" t="s">
        <v>337</v>
      </c>
      <c r="F2" s="323" t="s">
        <v>13</v>
      </c>
      <c r="G2" s="323" t="s">
        <v>11</v>
      </c>
      <c r="H2" s="323"/>
      <c r="I2" s="323"/>
      <c r="J2" s="323"/>
      <c r="K2" s="323"/>
      <c r="L2" s="323"/>
      <c r="M2" s="323" t="s">
        <v>420</v>
      </c>
      <c r="N2" s="323"/>
      <c r="O2" s="323" t="s">
        <v>341</v>
      </c>
      <c r="P2" s="323" t="s">
        <v>693</v>
      </c>
      <c r="Q2" s="323" t="s">
        <v>694</v>
      </c>
      <c r="R2" s="323">
        <v>0.21</v>
      </c>
      <c r="S2" s="323"/>
      <c r="T2" s="323"/>
    </row>
    <row r="3" spans="1:20" ht="15" customHeight="1">
      <c r="A3" s="313">
        <v>1</v>
      </c>
      <c r="B3" s="313" t="s">
        <v>306</v>
      </c>
      <c r="C3" s="313" t="s">
        <v>256</v>
      </c>
      <c r="D3" s="313" t="s">
        <v>7</v>
      </c>
      <c r="E3" s="313" t="s">
        <v>337</v>
      </c>
      <c r="F3" s="313" t="s">
        <v>13</v>
      </c>
      <c r="G3" s="313" t="s">
        <v>11</v>
      </c>
      <c r="H3" s="313" t="s">
        <v>688</v>
      </c>
      <c r="I3" s="313" t="s">
        <v>695</v>
      </c>
      <c r="J3" s="313" t="s">
        <v>229</v>
      </c>
      <c r="K3" s="313" t="s">
        <v>696</v>
      </c>
      <c r="L3" s="313" t="s">
        <v>697</v>
      </c>
      <c r="M3" s="313" t="s">
        <v>698</v>
      </c>
      <c r="N3" s="313" t="s">
        <v>46</v>
      </c>
      <c r="O3" s="313" t="s">
        <v>348</v>
      </c>
      <c r="P3" s="313" t="s">
        <v>699</v>
      </c>
      <c r="Q3" s="313" t="s">
        <v>343</v>
      </c>
      <c r="R3" s="313">
        <v>-1</v>
      </c>
      <c r="S3" s="313" t="s">
        <v>698</v>
      </c>
      <c r="T3" s="313" t="s">
        <v>229</v>
      </c>
    </row>
    <row r="4" spans="1:20" ht="15" customHeight="1">
      <c r="A4" s="323">
        <v>49</v>
      </c>
      <c r="B4" s="323" t="s">
        <v>256</v>
      </c>
      <c r="C4" s="323" t="s">
        <v>312</v>
      </c>
      <c r="D4" s="323" t="s">
        <v>7</v>
      </c>
      <c r="E4" s="323" t="s">
        <v>337</v>
      </c>
      <c r="F4" s="323" t="s">
        <v>13</v>
      </c>
      <c r="G4" s="323" t="s">
        <v>11</v>
      </c>
      <c r="H4" s="323"/>
      <c r="I4" s="323"/>
      <c r="J4" s="323"/>
      <c r="K4" s="323"/>
      <c r="L4" s="323"/>
      <c r="M4" s="323"/>
      <c r="N4" s="323"/>
      <c r="O4" s="323"/>
      <c r="P4" s="323"/>
      <c r="Q4" s="323"/>
      <c r="R4" s="323">
        <v>0.7</v>
      </c>
      <c r="S4" s="323"/>
      <c r="T4" s="323"/>
    </row>
    <row r="5" spans="1:20" ht="15" customHeight="1">
      <c r="A5" s="313">
        <v>49</v>
      </c>
      <c r="B5" s="313" t="s">
        <v>256</v>
      </c>
      <c r="C5" s="313" t="s">
        <v>319</v>
      </c>
      <c r="D5" s="313" t="s">
        <v>7</v>
      </c>
      <c r="E5" s="313" t="s">
        <v>337</v>
      </c>
      <c r="F5" s="313" t="s">
        <v>13</v>
      </c>
      <c r="G5" s="313" t="s">
        <v>11</v>
      </c>
      <c r="H5" s="313" t="s">
        <v>590</v>
      </c>
      <c r="I5" s="313" t="s">
        <v>700</v>
      </c>
      <c r="J5" s="313" t="s">
        <v>362</v>
      </c>
      <c r="K5" s="313" t="s">
        <v>701</v>
      </c>
      <c r="L5" s="313" t="s">
        <v>702</v>
      </c>
      <c r="M5" s="313" t="s">
        <v>703</v>
      </c>
      <c r="N5" s="313" t="s">
        <v>49</v>
      </c>
      <c r="O5" s="313" t="s">
        <v>348</v>
      </c>
      <c r="P5" s="313" t="s">
        <v>699</v>
      </c>
      <c r="Q5" s="313" t="s">
        <v>343</v>
      </c>
      <c r="R5" s="313">
        <v>-1</v>
      </c>
      <c r="S5" s="313" t="s">
        <v>703</v>
      </c>
      <c r="T5" s="313" t="s">
        <v>362</v>
      </c>
    </row>
    <row r="6" spans="1:20" ht="15" customHeight="1">
      <c r="A6" s="323">
        <v>50</v>
      </c>
      <c r="B6" s="323" t="s">
        <v>256</v>
      </c>
      <c r="C6" s="323" t="s">
        <v>323</v>
      </c>
      <c r="D6" s="323" t="s">
        <v>7</v>
      </c>
      <c r="E6" s="323" t="s">
        <v>337</v>
      </c>
      <c r="F6" s="323" t="s">
        <v>13</v>
      </c>
      <c r="G6" s="323" t="s">
        <v>11</v>
      </c>
      <c r="H6" s="323" t="s">
        <v>590</v>
      </c>
      <c r="I6" s="323" t="s">
        <v>704</v>
      </c>
      <c r="J6" s="323" t="s">
        <v>362</v>
      </c>
      <c r="K6" s="323" t="s">
        <v>701</v>
      </c>
      <c r="L6" s="323" t="s">
        <v>702</v>
      </c>
      <c r="M6" s="323" t="s">
        <v>705</v>
      </c>
      <c r="N6" s="323" t="s">
        <v>49</v>
      </c>
      <c r="O6" s="323" t="s">
        <v>348</v>
      </c>
      <c r="P6" s="323" t="s">
        <v>699</v>
      </c>
      <c r="Q6" s="323" t="s">
        <v>343</v>
      </c>
      <c r="R6" s="323">
        <v>-1</v>
      </c>
      <c r="S6" s="323" t="s">
        <v>705</v>
      </c>
      <c r="T6" s="323" t="s">
        <v>362</v>
      </c>
    </row>
    <row r="7" spans="1:20" ht="15" customHeight="1">
      <c r="A7" s="313">
        <v>50</v>
      </c>
      <c r="B7" s="313" t="s">
        <v>256</v>
      </c>
      <c r="C7" s="313" t="s">
        <v>312</v>
      </c>
      <c r="D7" s="313" t="s">
        <v>7</v>
      </c>
      <c r="E7" s="313" t="s">
        <v>337</v>
      </c>
      <c r="F7" s="313" t="s">
        <v>13</v>
      </c>
      <c r="G7" s="313" t="s">
        <v>11</v>
      </c>
      <c r="H7" s="313"/>
      <c r="I7" s="313"/>
      <c r="J7" s="313"/>
      <c r="K7" s="313"/>
      <c r="L7" s="313"/>
      <c r="M7" s="313"/>
      <c r="N7" s="313"/>
      <c r="O7" s="313"/>
      <c r="P7" s="313"/>
      <c r="Q7" s="313"/>
      <c r="R7" s="313">
        <v>0.06</v>
      </c>
      <c r="S7" s="313"/>
      <c r="T7" s="313"/>
    </row>
    <row r="8" spans="1:20" ht="15" customHeight="1">
      <c r="A8" s="323">
        <v>51</v>
      </c>
      <c r="B8" s="323" t="s">
        <v>256</v>
      </c>
      <c r="C8" s="323" t="s">
        <v>324</v>
      </c>
      <c r="D8" s="323" t="s">
        <v>7</v>
      </c>
      <c r="E8" s="323" t="s">
        <v>337</v>
      </c>
      <c r="F8" s="323" t="s">
        <v>13</v>
      </c>
      <c r="G8" s="323" t="s">
        <v>11</v>
      </c>
      <c r="H8" s="323" t="s">
        <v>590</v>
      </c>
      <c r="I8" s="323" t="s">
        <v>706</v>
      </c>
      <c r="J8" s="323" t="s">
        <v>362</v>
      </c>
      <c r="K8" s="323" t="s">
        <v>701</v>
      </c>
      <c r="L8" s="323" t="s">
        <v>702</v>
      </c>
      <c r="M8" s="323" t="s">
        <v>707</v>
      </c>
      <c r="N8" s="323" t="s">
        <v>49</v>
      </c>
      <c r="O8" s="323" t="s">
        <v>348</v>
      </c>
      <c r="P8" s="323" t="s">
        <v>699</v>
      </c>
      <c r="Q8" s="323" t="s">
        <v>343</v>
      </c>
      <c r="R8" s="323">
        <v>-1</v>
      </c>
      <c r="S8" s="323" t="s">
        <v>707</v>
      </c>
      <c r="T8" s="323" t="s">
        <v>362</v>
      </c>
    </row>
    <row r="9" spans="1:20" ht="15" customHeight="1">
      <c r="A9" s="313">
        <v>51</v>
      </c>
      <c r="B9" s="313" t="s">
        <v>256</v>
      </c>
      <c r="C9" s="313" t="s">
        <v>312</v>
      </c>
      <c r="D9" s="313" t="s">
        <v>7</v>
      </c>
      <c r="E9" s="313" t="s">
        <v>337</v>
      </c>
      <c r="F9" s="313" t="s">
        <v>13</v>
      </c>
      <c r="G9" s="313" t="s">
        <v>11</v>
      </c>
      <c r="H9" s="313"/>
      <c r="I9" s="313"/>
      <c r="J9" s="313"/>
      <c r="K9" s="313"/>
      <c r="L9" s="313"/>
      <c r="M9" s="313"/>
      <c r="N9" s="313"/>
      <c r="O9" s="313"/>
      <c r="P9" s="313"/>
      <c r="Q9" s="313"/>
      <c r="R9" s="313">
        <v>0.24</v>
      </c>
      <c r="S9" s="313"/>
      <c r="T9" s="313"/>
    </row>
    <row r="10" spans="1:20" ht="15" customHeight="1">
      <c r="A10" s="323">
        <v>400</v>
      </c>
      <c r="B10" s="323" t="s">
        <v>306</v>
      </c>
      <c r="C10" s="323" t="s">
        <v>287</v>
      </c>
      <c r="D10" s="323" t="s">
        <v>7</v>
      </c>
      <c r="E10" s="323" t="s">
        <v>337</v>
      </c>
      <c r="F10" s="323" t="s">
        <v>13</v>
      </c>
      <c r="G10" s="323" t="s">
        <v>11</v>
      </c>
      <c r="H10" s="323" t="s">
        <v>181</v>
      </c>
      <c r="I10" s="323" t="s">
        <v>708</v>
      </c>
      <c r="J10" s="323" t="s">
        <v>288</v>
      </c>
      <c r="K10" s="323" t="s">
        <v>709</v>
      </c>
      <c r="L10" s="323" t="s">
        <v>697</v>
      </c>
      <c r="M10" s="323" t="s">
        <v>710</v>
      </c>
      <c r="N10" s="323" t="s">
        <v>47</v>
      </c>
      <c r="O10" s="323" t="s">
        <v>348</v>
      </c>
      <c r="P10" s="323" t="s">
        <v>699</v>
      </c>
      <c r="Q10" s="323" t="s">
        <v>343</v>
      </c>
      <c r="R10" s="323">
        <v>-1</v>
      </c>
      <c r="S10" s="323" t="s">
        <v>710</v>
      </c>
      <c r="T10" s="323" t="s">
        <v>288</v>
      </c>
    </row>
    <row r="11" spans="1:20" ht="15" customHeight="1">
      <c r="A11" s="313">
        <v>400</v>
      </c>
      <c r="B11" s="313" t="s">
        <v>234</v>
      </c>
      <c r="C11" s="313" t="s">
        <v>306</v>
      </c>
      <c r="D11" s="313" t="s">
        <v>7</v>
      </c>
      <c r="E11" s="313" t="s">
        <v>337</v>
      </c>
      <c r="F11" s="313" t="s">
        <v>13</v>
      </c>
      <c r="G11" s="313" t="s">
        <v>11</v>
      </c>
      <c r="H11" s="313"/>
      <c r="I11" s="313"/>
      <c r="J11" s="313"/>
      <c r="K11" s="313"/>
      <c r="L11" s="313"/>
      <c r="M11" s="313" t="s">
        <v>420</v>
      </c>
      <c r="N11" s="313"/>
      <c r="O11" s="313" t="s">
        <v>341</v>
      </c>
      <c r="P11" s="313" t="s">
        <v>693</v>
      </c>
      <c r="Q11" s="313" t="s">
        <v>694</v>
      </c>
      <c r="R11" s="313">
        <v>0.1</v>
      </c>
      <c r="S11" s="313"/>
      <c r="T11" s="313"/>
    </row>
    <row r="12" spans="1:20" ht="15" customHeight="1">
      <c r="A12" s="323">
        <v>500</v>
      </c>
      <c r="B12" s="323" t="s">
        <v>238</v>
      </c>
      <c r="C12" s="323" t="s">
        <v>307</v>
      </c>
      <c r="D12" s="323" t="s">
        <v>7</v>
      </c>
      <c r="E12" s="323" t="s">
        <v>337</v>
      </c>
      <c r="F12" s="323" t="s">
        <v>13</v>
      </c>
      <c r="G12" s="323" t="s">
        <v>11</v>
      </c>
      <c r="H12" s="323" t="s">
        <v>337</v>
      </c>
      <c r="I12" s="323" t="s">
        <v>711</v>
      </c>
      <c r="J12" s="323" t="s">
        <v>362</v>
      </c>
      <c r="K12" s="323" t="s">
        <v>709</v>
      </c>
      <c r="L12" s="323" t="s">
        <v>339</v>
      </c>
      <c r="M12" s="323" t="s">
        <v>712</v>
      </c>
      <c r="N12" s="323" t="s">
        <v>49</v>
      </c>
      <c r="O12" s="323" t="s">
        <v>364</v>
      </c>
      <c r="P12" s="323" t="s">
        <v>342</v>
      </c>
      <c r="Q12" s="323" t="s">
        <v>343</v>
      </c>
      <c r="R12" s="323">
        <v>0.02</v>
      </c>
      <c r="S12" s="323"/>
      <c r="T12" s="323"/>
    </row>
    <row r="13" spans="1:20" ht="15" customHeight="1">
      <c r="A13" s="313">
        <v>500</v>
      </c>
      <c r="B13" s="313" t="s">
        <v>307</v>
      </c>
      <c r="C13" s="313" t="s">
        <v>290</v>
      </c>
      <c r="D13" s="313" t="s">
        <v>7</v>
      </c>
      <c r="E13" s="313" t="s">
        <v>337</v>
      </c>
      <c r="F13" s="313" t="s">
        <v>13</v>
      </c>
      <c r="G13" s="313" t="s">
        <v>11</v>
      </c>
      <c r="H13" s="313" t="s">
        <v>181</v>
      </c>
      <c r="I13" s="313" t="s">
        <v>713</v>
      </c>
      <c r="J13" s="313" t="s">
        <v>288</v>
      </c>
      <c r="K13" s="313" t="s">
        <v>709</v>
      </c>
      <c r="L13" s="313" t="s">
        <v>697</v>
      </c>
      <c r="M13" s="313" t="s">
        <v>714</v>
      </c>
      <c r="N13" s="313" t="s">
        <v>47</v>
      </c>
      <c r="O13" s="313" t="s">
        <v>348</v>
      </c>
      <c r="P13" s="313" t="s">
        <v>699</v>
      </c>
      <c r="Q13" s="313" t="s">
        <v>343</v>
      </c>
      <c r="R13" s="313">
        <v>-1</v>
      </c>
      <c r="S13" s="313" t="s">
        <v>714</v>
      </c>
      <c r="T13" s="313" t="s">
        <v>288</v>
      </c>
    </row>
    <row r="14" spans="1:20" ht="15" customHeight="1">
      <c r="A14" s="323">
        <v>600</v>
      </c>
      <c r="B14" s="323" t="s">
        <v>307</v>
      </c>
      <c r="C14" s="323" t="s">
        <v>291</v>
      </c>
      <c r="D14" s="323" t="s">
        <v>7</v>
      </c>
      <c r="E14" s="323" t="s">
        <v>337</v>
      </c>
      <c r="F14" s="323" t="s">
        <v>13</v>
      </c>
      <c r="G14" s="323" t="s">
        <v>11</v>
      </c>
      <c r="H14" s="323" t="s">
        <v>181</v>
      </c>
      <c r="I14" s="323" t="s">
        <v>715</v>
      </c>
      <c r="J14" s="323" t="s">
        <v>288</v>
      </c>
      <c r="K14" s="323" t="s">
        <v>709</v>
      </c>
      <c r="L14" s="323" t="s">
        <v>697</v>
      </c>
      <c r="M14" s="323" t="s">
        <v>716</v>
      </c>
      <c r="N14" s="323" t="s">
        <v>47</v>
      </c>
      <c r="O14" s="323" t="s">
        <v>348</v>
      </c>
      <c r="P14" s="323" t="s">
        <v>699</v>
      </c>
      <c r="Q14" s="323" t="s">
        <v>343</v>
      </c>
      <c r="R14" s="323">
        <v>-1</v>
      </c>
      <c r="S14" s="323" t="s">
        <v>716</v>
      </c>
      <c r="T14" s="323" t="s">
        <v>288</v>
      </c>
    </row>
    <row r="15" spans="1:20" ht="15" customHeight="1">
      <c r="A15" s="313">
        <v>600</v>
      </c>
      <c r="B15" s="313" t="s">
        <v>238</v>
      </c>
      <c r="C15" s="313" t="s">
        <v>307</v>
      </c>
      <c r="D15" s="313" t="s">
        <v>7</v>
      </c>
      <c r="E15" s="313" t="s">
        <v>337</v>
      </c>
      <c r="F15" s="313" t="s">
        <v>13</v>
      </c>
      <c r="G15" s="313" t="s">
        <v>11</v>
      </c>
      <c r="H15" s="313" t="s">
        <v>337</v>
      </c>
      <c r="I15" s="313" t="s">
        <v>711</v>
      </c>
      <c r="J15" s="313" t="s">
        <v>362</v>
      </c>
      <c r="K15" s="313" t="s">
        <v>709</v>
      </c>
      <c r="L15" s="313" t="s">
        <v>339</v>
      </c>
      <c r="M15" s="313" t="s">
        <v>712</v>
      </c>
      <c r="N15" s="313" t="s">
        <v>49</v>
      </c>
      <c r="O15" s="313" t="s">
        <v>364</v>
      </c>
      <c r="P15" s="313" t="s">
        <v>342</v>
      </c>
      <c r="Q15" s="313" t="s">
        <v>343</v>
      </c>
      <c r="R15" s="313">
        <v>0.06</v>
      </c>
      <c r="S15" s="313"/>
      <c r="T15" s="313"/>
    </row>
    <row r="16" spans="1:20" ht="15" customHeight="1">
      <c r="A16" s="323">
        <v>700</v>
      </c>
      <c r="B16" s="323" t="s">
        <v>307</v>
      </c>
      <c r="C16" s="323" t="s">
        <v>292</v>
      </c>
      <c r="D16" s="323" t="s">
        <v>7</v>
      </c>
      <c r="E16" s="323" t="s">
        <v>337</v>
      </c>
      <c r="F16" s="323" t="s">
        <v>13</v>
      </c>
      <c r="G16" s="323" t="s">
        <v>11</v>
      </c>
      <c r="H16" s="323" t="s">
        <v>181</v>
      </c>
      <c r="I16" s="323" t="s">
        <v>717</v>
      </c>
      <c r="J16" s="323" t="s">
        <v>288</v>
      </c>
      <c r="K16" s="323" t="s">
        <v>709</v>
      </c>
      <c r="L16" s="323" t="s">
        <v>697</v>
      </c>
      <c r="M16" s="323" t="s">
        <v>718</v>
      </c>
      <c r="N16" s="323" t="s">
        <v>47</v>
      </c>
      <c r="O16" s="323" t="s">
        <v>348</v>
      </c>
      <c r="P16" s="323" t="s">
        <v>699</v>
      </c>
      <c r="Q16" s="323" t="s">
        <v>343</v>
      </c>
      <c r="R16" s="323">
        <v>-1</v>
      </c>
      <c r="S16" s="323" t="s">
        <v>718</v>
      </c>
      <c r="T16" s="323" t="s">
        <v>288</v>
      </c>
    </row>
    <row r="17" spans="1:20" ht="15" customHeight="1">
      <c r="A17" s="313">
        <v>700</v>
      </c>
      <c r="B17" s="313" t="s">
        <v>238</v>
      </c>
      <c r="C17" s="313" t="s">
        <v>307</v>
      </c>
      <c r="D17" s="313" t="s">
        <v>7</v>
      </c>
      <c r="E17" s="313" t="s">
        <v>337</v>
      </c>
      <c r="F17" s="313" t="s">
        <v>13</v>
      </c>
      <c r="G17" s="313" t="s">
        <v>11</v>
      </c>
      <c r="H17" s="313" t="s">
        <v>337</v>
      </c>
      <c r="I17" s="313" t="s">
        <v>711</v>
      </c>
      <c r="J17" s="313" t="s">
        <v>362</v>
      </c>
      <c r="K17" s="313" t="s">
        <v>709</v>
      </c>
      <c r="L17" s="313" t="s">
        <v>339</v>
      </c>
      <c r="M17" s="313" t="s">
        <v>712</v>
      </c>
      <c r="N17" s="313" t="s">
        <v>49</v>
      </c>
      <c r="O17" s="313" t="s">
        <v>364</v>
      </c>
      <c r="P17" s="313" t="s">
        <v>342</v>
      </c>
      <c r="Q17" s="313" t="s">
        <v>343</v>
      </c>
      <c r="R17" s="313">
        <v>0.05</v>
      </c>
      <c r="S17" s="313"/>
      <c r="T17" s="313"/>
    </row>
    <row r="18" spans="1:20" ht="15" customHeight="1">
      <c r="A18" s="323">
        <v>800</v>
      </c>
      <c r="B18" s="323" t="s">
        <v>287</v>
      </c>
      <c r="C18" s="323" t="s">
        <v>320</v>
      </c>
      <c r="D18" s="323" t="s">
        <v>7</v>
      </c>
      <c r="E18" s="323" t="s">
        <v>337</v>
      </c>
      <c r="F18" s="323" t="s">
        <v>13</v>
      </c>
      <c r="G18" s="323" t="s">
        <v>11</v>
      </c>
      <c r="H18" s="323" t="s">
        <v>181</v>
      </c>
      <c r="I18" s="323" t="s">
        <v>719</v>
      </c>
      <c r="J18" s="323" t="s">
        <v>288</v>
      </c>
      <c r="K18" s="323" t="s">
        <v>709</v>
      </c>
      <c r="L18" s="323" t="s">
        <v>702</v>
      </c>
      <c r="M18" s="323" t="s">
        <v>720</v>
      </c>
      <c r="N18" s="323" t="s">
        <v>47</v>
      </c>
      <c r="O18" s="323" t="s">
        <v>348</v>
      </c>
      <c r="P18" s="323" t="s">
        <v>699</v>
      </c>
      <c r="Q18" s="323" t="s">
        <v>343</v>
      </c>
      <c r="R18" s="323">
        <v>-1</v>
      </c>
      <c r="S18" s="323" t="s">
        <v>720</v>
      </c>
      <c r="T18" s="323" t="s">
        <v>288</v>
      </c>
    </row>
    <row r="19" spans="1:20" ht="15" customHeight="1">
      <c r="A19" s="313">
        <v>800</v>
      </c>
      <c r="B19" s="313" t="s">
        <v>287</v>
      </c>
      <c r="C19" s="313" t="s">
        <v>312</v>
      </c>
      <c r="D19" s="313" t="s">
        <v>7</v>
      </c>
      <c r="E19" s="313" t="s">
        <v>337</v>
      </c>
      <c r="F19" s="313" t="s">
        <v>13</v>
      </c>
      <c r="G19" s="313" t="s">
        <v>11</v>
      </c>
      <c r="H19" s="313"/>
      <c r="I19" s="313"/>
      <c r="J19" s="313"/>
      <c r="K19" s="313"/>
      <c r="L19" s="313"/>
      <c r="M19" s="313"/>
      <c r="N19" s="313"/>
      <c r="O19" s="313"/>
      <c r="P19" s="313"/>
      <c r="Q19" s="313"/>
      <c r="R19" s="313">
        <v>1</v>
      </c>
      <c r="S19" s="313"/>
      <c r="T19" s="313"/>
    </row>
    <row r="20" spans="1:20" ht="15" customHeight="1">
      <c r="A20" s="323">
        <v>900</v>
      </c>
      <c r="B20" s="323" t="s">
        <v>290</v>
      </c>
      <c r="C20" s="323" t="s">
        <v>313</v>
      </c>
      <c r="D20" s="323" t="s">
        <v>7</v>
      </c>
      <c r="E20" s="323" t="s">
        <v>337</v>
      </c>
      <c r="F20" s="323" t="s">
        <v>13</v>
      </c>
      <c r="G20" s="323" t="s">
        <v>11</v>
      </c>
      <c r="H20" s="323" t="s">
        <v>181</v>
      </c>
      <c r="I20" s="323" t="s">
        <v>721</v>
      </c>
      <c r="J20" s="323" t="s">
        <v>288</v>
      </c>
      <c r="K20" s="323" t="s">
        <v>709</v>
      </c>
      <c r="L20" s="323" t="s">
        <v>702</v>
      </c>
      <c r="M20" s="323" t="s">
        <v>722</v>
      </c>
      <c r="N20" s="323" t="s">
        <v>47</v>
      </c>
      <c r="O20" s="323" t="s">
        <v>348</v>
      </c>
      <c r="P20" s="323" t="s">
        <v>699</v>
      </c>
      <c r="Q20" s="323" t="s">
        <v>343</v>
      </c>
      <c r="R20" s="323">
        <v>-1</v>
      </c>
      <c r="S20" s="323" t="s">
        <v>722</v>
      </c>
      <c r="T20" s="323" t="s">
        <v>288</v>
      </c>
    </row>
    <row r="21" spans="1:20" ht="15" customHeight="1">
      <c r="A21" s="313">
        <v>900</v>
      </c>
      <c r="B21" s="313" t="s">
        <v>290</v>
      </c>
      <c r="C21" s="313" t="s">
        <v>312</v>
      </c>
      <c r="D21" s="313" t="s">
        <v>7</v>
      </c>
      <c r="E21" s="313" t="s">
        <v>337</v>
      </c>
      <c r="F21" s="313" t="s">
        <v>13</v>
      </c>
      <c r="G21" s="313" t="s">
        <v>11</v>
      </c>
      <c r="H21" s="313"/>
      <c r="I21" s="313"/>
      <c r="J21" s="313"/>
      <c r="K21" s="313"/>
      <c r="L21" s="313"/>
      <c r="M21" s="313"/>
      <c r="N21" s="313"/>
      <c r="O21" s="313"/>
      <c r="P21" s="313"/>
      <c r="Q21" s="313"/>
      <c r="R21" s="313">
        <v>0.2</v>
      </c>
      <c r="S21" s="313"/>
      <c r="T21" s="313"/>
    </row>
    <row r="22" spans="1:20" ht="15" customHeight="1">
      <c r="A22" s="323">
        <v>1000</v>
      </c>
      <c r="B22" s="323" t="s">
        <v>290</v>
      </c>
      <c r="C22" s="323" t="s">
        <v>322</v>
      </c>
      <c r="D22" s="323" t="s">
        <v>7</v>
      </c>
      <c r="E22" s="323" t="s">
        <v>337</v>
      </c>
      <c r="F22" s="323" t="s">
        <v>13</v>
      </c>
      <c r="G22" s="323" t="s">
        <v>11</v>
      </c>
      <c r="H22" s="323" t="s">
        <v>181</v>
      </c>
      <c r="I22" s="323" t="s">
        <v>723</v>
      </c>
      <c r="J22" s="323" t="s">
        <v>288</v>
      </c>
      <c r="K22" s="323" t="s">
        <v>709</v>
      </c>
      <c r="L22" s="323" t="s">
        <v>702</v>
      </c>
      <c r="M22" s="323" t="s">
        <v>724</v>
      </c>
      <c r="N22" s="323" t="s">
        <v>47</v>
      </c>
      <c r="O22" s="323" t="s">
        <v>348</v>
      </c>
      <c r="P22" s="323" t="s">
        <v>699</v>
      </c>
      <c r="Q22" s="323" t="s">
        <v>343</v>
      </c>
      <c r="R22" s="323">
        <v>-1</v>
      </c>
      <c r="S22" s="323" t="s">
        <v>724</v>
      </c>
      <c r="T22" s="323" t="s">
        <v>288</v>
      </c>
    </row>
    <row r="23" spans="1:20" ht="15" customHeight="1">
      <c r="A23" s="313">
        <v>1000</v>
      </c>
      <c r="B23" s="313" t="s">
        <v>290</v>
      </c>
      <c r="C23" s="313" t="s">
        <v>312</v>
      </c>
      <c r="D23" s="313" t="s">
        <v>7</v>
      </c>
      <c r="E23" s="313" t="s">
        <v>337</v>
      </c>
      <c r="F23" s="313" t="s">
        <v>13</v>
      </c>
      <c r="G23" s="313" t="s">
        <v>11</v>
      </c>
      <c r="H23" s="313"/>
      <c r="I23" s="313"/>
      <c r="J23" s="313"/>
      <c r="K23" s="313"/>
      <c r="L23" s="313"/>
      <c r="M23" s="313"/>
      <c r="N23" s="313"/>
      <c r="O23" s="313"/>
      <c r="P23" s="313"/>
      <c r="Q23" s="313"/>
      <c r="R23" s="313">
        <v>0.8</v>
      </c>
      <c r="S23" s="313"/>
      <c r="T23" s="313"/>
    </row>
    <row r="24" spans="1:20" ht="15" customHeight="1">
      <c r="A24" s="323">
        <v>1100</v>
      </c>
      <c r="B24" s="323" t="s">
        <v>291</v>
      </c>
      <c r="C24" s="323" t="s">
        <v>320</v>
      </c>
      <c r="D24" s="323" t="s">
        <v>7</v>
      </c>
      <c r="E24" s="323" t="s">
        <v>337</v>
      </c>
      <c r="F24" s="323" t="s">
        <v>13</v>
      </c>
      <c r="G24" s="323" t="s">
        <v>11</v>
      </c>
      <c r="H24" s="323" t="s">
        <v>181</v>
      </c>
      <c r="I24" s="323" t="s">
        <v>725</v>
      </c>
      <c r="J24" s="323" t="s">
        <v>288</v>
      </c>
      <c r="K24" s="323" t="s">
        <v>709</v>
      </c>
      <c r="L24" s="323" t="s">
        <v>702</v>
      </c>
      <c r="M24" s="323" t="s">
        <v>726</v>
      </c>
      <c r="N24" s="323" t="s">
        <v>47</v>
      </c>
      <c r="O24" s="323" t="s">
        <v>348</v>
      </c>
      <c r="P24" s="323" t="s">
        <v>699</v>
      </c>
      <c r="Q24" s="323" t="s">
        <v>343</v>
      </c>
      <c r="R24" s="323">
        <v>-1</v>
      </c>
      <c r="S24" s="323" t="s">
        <v>726</v>
      </c>
      <c r="T24" s="323" t="s">
        <v>288</v>
      </c>
    </row>
    <row r="25" spans="1:20" ht="15" customHeight="1">
      <c r="A25" s="313">
        <v>1100</v>
      </c>
      <c r="B25" s="313" t="s">
        <v>291</v>
      </c>
      <c r="C25" s="313" t="s">
        <v>312</v>
      </c>
      <c r="D25" s="313" t="s">
        <v>7</v>
      </c>
      <c r="E25" s="313" t="s">
        <v>337</v>
      </c>
      <c r="F25" s="313" t="s">
        <v>13</v>
      </c>
      <c r="G25" s="313" t="s">
        <v>11</v>
      </c>
      <c r="H25" s="313"/>
      <c r="I25" s="313"/>
      <c r="J25" s="313"/>
      <c r="K25" s="313"/>
      <c r="L25" s="313"/>
      <c r="M25" s="313"/>
      <c r="N25" s="313"/>
      <c r="O25" s="313"/>
      <c r="P25" s="313"/>
      <c r="Q25" s="313"/>
      <c r="R25" s="313">
        <v>1</v>
      </c>
      <c r="S25" s="313"/>
      <c r="T25" s="313"/>
    </row>
    <row r="26" spans="1:20" ht="15" customHeight="1">
      <c r="A26" s="323">
        <v>1200</v>
      </c>
      <c r="B26" s="323" t="s">
        <v>292</v>
      </c>
      <c r="C26" s="323" t="s">
        <v>312</v>
      </c>
      <c r="D26" s="323" t="s">
        <v>7</v>
      </c>
      <c r="E26" s="323" t="s">
        <v>337</v>
      </c>
      <c r="F26" s="323" t="s">
        <v>13</v>
      </c>
      <c r="G26" s="323" t="s">
        <v>11</v>
      </c>
      <c r="H26" s="323"/>
      <c r="I26" s="323"/>
      <c r="J26" s="323"/>
      <c r="K26" s="323"/>
      <c r="L26" s="323"/>
      <c r="M26" s="323"/>
      <c r="N26" s="323"/>
      <c r="O26" s="323"/>
      <c r="P26" s="323"/>
      <c r="Q26" s="323"/>
      <c r="R26" s="323">
        <v>1</v>
      </c>
      <c r="S26" s="323"/>
      <c r="T26" s="323"/>
    </row>
    <row r="27" spans="1:20" ht="15" customHeight="1">
      <c r="A27" s="313">
        <v>1200</v>
      </c>
      <c r="B27" s="313" t="s">
        <v>292</v>
      </c>
      <c r="C27" s="313" t="s">
        <v>320</v>
      </c>
      <c r="D27" s="313" t="s">
        <v>7</v>
      </c>
      <c r="E27" s="313" t="s">
        <v>337</v>
      </c>
      <c r="F27" s="313" t="s">
        <v>13</v>
      </c>
      <c r="G27" s="313" t="s">
        <v>11</v>
      </c>
      <c r="H27" s="313" t="s">
        <v>181</v>
      </c>
      <c r="I27" s="313" t="s">
        <v>727</v>
      </c>
      <c r="J27" s="313" t="s">
        <v>288</v>
      </c>
      <c r="K27" s="313" t="s">
        <v>709</v>
      </c>
      <c r="L27" s="313" t="s">
        <v>702</v>
      </c>
      <c r="M27" s="313" t="s">
        <v>728</v>
      </c>
      <c r="N27" s="313" t="s">
        <v>47</v>
      </c>
      <c r="O27" s="313" t="s">
        <v>348</v>
      </c>
      <c r="P27" s="313" t="s">
        <v>699</v>
      </c>
      <c r="Q27" s="313" t="s">
        <v>343</v>
      </c>
      <c r="R27" s="313">
        <v>-1</v>
      </c>
      <c r="S27" s="313" t="s">
        <v>728</v>
      </c>
      <c r="T27" s="313" t="s">
        <v>288</v>
      </c>
    </row>
    <row r="28" spans="1:20" ht="15" customHeight="1">
      <c r="A28" s="323">
        <v>3300</v>
      </c>
      <c r="B28" s="323" t="s">
        <v>278</v>
      </c>
      <c r="C28" s="323" t="s">
        <v>312</v>
      </c>
      <c r="D28" s="323" t="s">
        <v>7</v>
      </c>
      <c r="E28" s="323" t="s">
        <v>337</v>
      </c>
      <c r="F28" s="323" t="s">
        <v>13</v>
      </c>
      <c r="G28" s="323" t="s">
        <v>11</v>
      </c>
      <c r="H28" s="323"/>
      <c r="I28" s="323"/>
      <c r="J28" s="323"/>
      <c r="K28" s="323"/>
      <c r="L28" s="323"/>
      <c r="M28" s="323"/>
      <c r="N28" s="323"/>
      <c r="O28" s="323"/>
      <c r="P28" s="323"/>
      <c r="Q28" s="323"/>
      <c r="R28" s="323">
        <v>0.95238095238095233</v>
      </c>
      <c r="S28" s="323"/>
      <c r="T28" s="323"/>
    </row>
    <row r="29" spans="1:20" ht="15" customHeight="1">
      <c r="A29" s="313">
        <v>3300</v>
      </c>
      <c r="B29" s="313" t="s">
        <v>278</v>
      </c>
      <c r="C29" s="313" t="s">
        <v>314</v>
      </c>
      <c r="D29" s="313" t="s">
        <v>7</v>
      </c>
      <c r="E29" s="313" t="s">
        <v>337</v>
      </c>
      <c r="F29" s="313" t="s">
        <v>13</v>
      </c>
      <c r="G29" s="313" t="s">
        <v>11</v>
      </c>
      <c r="H29" s="313" t="s">
        <v>449</v>
      </c>
      <c r="I29" s="313" t="s">
        <v>729</v>
      </c>
      <c r="J29" s="313" t="s">
        <v>251</v>
      </c>
      <c r="K29" s="313" t="s">
        <v>730</v>
      </c>
      <c r="L29" s="313" t="s">
        <v>702</v>
      </c>
      <c r="M29" s="313" t="s">
        <v>731</v>
      </c>
      <c r="N29" s="313" t="s">
        <v>48</v>
      </c>
      <c r="O29" s="313" t="s">
        <v>348</v>
      </c>
      <c r="P29" s="313" t="s">
        <v>699</v>
      </c>
      <c r="Q29" s="313" t="s">
        <v>343</v>
      </c>
      <c r="R29" s="313">
        <v>-1</v>
      </c>
      <c r="S29" s="313" t="s">
        <v>731</v>
      </c>
      <c r="T29" s="313" t="s">
        <v>251</v>
      </c>
    </row>
    <row r="30" spans="1:20" ht="15" customHeight="1">
      <c r="A30" s="323">
        <v>3400</v>
      </c>
      <c r="B30" s="323" t="s">
        <v>278</v>
      </c>
      <c r="C30" s="323" t="s">
        <v>312</v>
      </c>
      <c r="D30" s="323" t="s">
        <v>7</v>
      </c>
      <c r="E30" s="323" t="s">
        <v>337</v>
      </c>
      <c r="F30" s="323" t="s">
        <v>13</v>
      </c>
      <c r="G30" s="323" t="s">
        <v>11</v>
      </c>
      <c r="H30" s="323"/>
      <c r="I30" s="323"/>
      <c r="J30" s="323"/>
      <c r="K30" s="323"/>
      <c r="L30" s="323"/>
      <c r="M30" s="323"/>
      <c r="N30" s="323"/>
      <c r="O30" s="323"/>
      <c r="P30" s="323"/>
      <c r="Q30" s="323"/>
      <c r="R30" s="323">
        <v>4.7619047619047623E-2</v>
      </c>
      <c r="S30" s="323"/>
      <c r="T30" s="323"/>
    </row>
    <row r="31" spans="1:20" ht="15" customHeight="1">
      <c r="A31" s="313">
        <v>3400</v>
      </c>
      <c r="B31" s="313" t="s">
        <v>278</v>
      </c>
      <c r="C31" s="313" t="s">
        <v>317</v>
      </c>
      <c r="D31" s="313" t="s">
        <v>7</v>
      </c>
      <c r="E31" s="313" t="s">
        <v>337</v>
      </c>
      <c r="F31" s="313" t="s">
        <v>13</v>
      </c>
      <c r="G31" s="313" t="s">
        <v>11</v>
      </c>
      <c r="H31" s="313" t="s">
        <v>449</v>
      </c>
      <c r="I31" s="313" t="s">
        <v>732</v>
      </c>
      <c r="J31" s="313" t="s">
        <v>251</v>
      </c>
      <c r="K31" s="313" t="s">
        <v>730</v>
      </c>
      <c r="L31" s="313" t="s">
        <v>702</v>
      </c>
      <c r="M31" s="313" t="s">
        <v>733</v>
      </c>
      <c r="N31" s="313" t="s">
        <v>48</v>
      </c>
      <c r="O31" s="313" t="s">
        <v>348</v>
      </c>
      <c r="P31" s="313" t="s">
        <v>699</v>
      </c>
      <c r="Q31" s="313" t="s">
        <v>343</v>
      </c>
      <c r="R31" s="313">
        <v>-1</v>
      </c>
      <c r="S31" s="313" t="s">
        <v>733</v>
      </c>
      <c r="T31" s="313" t="s">
        <v>251</v>
      </c>
    </row>
    <row r="32" spans="1:20" ht="15" customHeight="1">
      <c r="A32" s="323">
        <v>3500</v>
      </c>
      <c r="B32" s="323" t="s">
        <v>278</v>
      </c>
      <c r="C32" s="323" t="s">
        <v>312</v>
      </c>
      <c r="D32" s="323" t="s">
        <v>7</v>
      </c>
      <c r="E32" s="323" t="s">
        <v>337</v>
      </c>
      <c r="F32" s="323" t="s">
        <v>13</v>
      </c>
      <c r="G32" s="323" t="s">
        <v>11</v>
      </c>
      <c r="H32" s="323"/>
      <c r="I32" s="323"/>
      <c r="J32" s="323"/>
      <c r="K32" s="323"/>
      <c r="L32" s="323"/>
      <c r="M32" s="323"/>
      <c r="N32" s="323"/>
      <c r="O32" s="323"/>
      <c r="P32" s="323"/>
      <c r="Q32" s="323"/>
      <c r="R32" s="323">
        <v>0</v>
      </c>
      <c r="S32" s="323"/>
      <c r="T32" s="323"/>
    </row>
    <row r="33" spans="1:20" ht="15" customHeight="1">
      <c r="A33" s="313">
        <v>3500</v>
      </c>
      <c r="B33" s="313" t="s">
        <v>278</v>
      </c>
      <c r="C33" s="313" t="s">
        <v>318</v>
      </c>
      <c r="D33" s="313" t="s">
        <v>7</v>
      </c>
      <c r="E33" s="313" t="s">
        <v>337</v>
      </c>
      <c r="F33" s="313" t="s">
        <v>13</v>
      </c>
      <c r="G33" s="313" t="s">
        <v>11</v>
      </c>
      <c r="H33" s="313" t="s">
        <v>449</v>
      </c>
      <c r="I33" s="313" t="s">
        <v>734</v>
      </c>
      <c r="J33" s="313" t="s">
        <v>251</v>
      </c>
      <c r="K33" s="313" t="s">
        <v>730</v>
      </c>
      <c r="L33" s="313" t="s">
        <v>702</v>
      </c>
      <c r="M33" s="313" t="s">
        <v>735</v>
      </c>
      <c r="N33" s="313" t="s">
        <v>48</v>
      </c>
      <c r="O33" s="313" t="s">
        <v>348</v>
      </c>
      <c r="P33" s="313" t="s">
        <v>699</v>
      </c>
      <c r="Q33" s="313" t="s">
        <v>343</v>
      </c>
      <c r="R33" s="313">
        <v>-1</v>
      </c>
      <c r="S33" s="313" t="s">
        <v>735</v>
      </c>
      <c r="T33" s="313" t="s">
        <v>251</v>
      </c>
    </row>
    <row r="34" spans="1:20" ht="15" customHeight="1">
      <c r="A34" s="323">
        <v>3600</v>
      </c>
      <c r="B34" s="323" t="s">
        <v>269</v>
      </c>
      <c r="C34" s="323" t="s">
        <v>312</v>
      </c>
      <c r="D34" s="323" t="s">
        <v>7</v>
      </c>
      <c r="E34" s="323" t="s">
        <v>337</v>
      </c>
      <c r="F34" s="323" t="s">
        <v>13</v>
      </c>
      <c r="G34" s="323" t="s">
        <v>11</v>
      </c>
      <c r="H34" s="323"/>
      <c r="I34" s="323"/>
      <c r="J34" s="323"/>
      <c r="K34" s="323"/>
      <c r="L34" s="323"/>
      <c r="M34" s="323"/>
      <c r="N34" s="323"/>
      <c r="O34" s="323"/>
      <c r="P34" s="323"/>
      <c r="Q34" s="323"/>
      <c r="R34" s="323">
        <v>0.6097560975609756</v>
      </c>
      <c r="S34" s="323"/>
      <c r="T34" s="323"/>
    </row>
    <row r="35" spans="1:20" ht="15" customHeight="1">
      <c r="A35" s="313">
        <v>3600</v>
      </c>
      <c r="B35" s="313" t="s">
        <v>269</v>
      </c>
      <c r="C35" s="313" t="s">
        <v>314</v>
      </c>
      <c r="D35" s="313" t="s">
        <v>7</v>
      </c>
      <c r="E35" s="313" t="s">
        <v>337</v>
      </c>
      <c r="F35" s="313" t="s">
        <v>13</v>
      </c>
      <c r="G35" s="313" t="s">
        <v>11</v>
      </c>
      <c r="H35" s="313" t="s">
        <v>449</v>
      </c>
      <c r="I35" s="313" t="s">
        <v>736</v>
      </c>
      <c r="J35" s="313" t="s">
        <v>251</v>
      </c>
      <c r="K35" s="313" t="s">
        <v>730</v>
      </c>
      <c r="L35" s="313" t="s">
        <v>702</v>
      </c>
      <c r="M35" s="313" t="s">
        <v>737</v>
      </c>
      <c r="N35" s="313" t="s">
        <v>48</v>
      </c>
      <c r="O35" s="313" t="s">
        <v>348</v>
      </c>
      <c r="P35" s="313" t="s">
        <v>699</v>
      </c>
      <c r="Q35" s="313" t="s">
        <v>343</v>
      </c>
      <c r="R35" s="313">
        <v>-1</v>
      </c>
      <c r="S35" s="313" t="s">
        <v>737</v>
      </c>
      <c r="T35" s="313" t="s">
        <v>251</v>
      </c>
    </row>
    <row r="36" spans="1:20" ht="15" customHeight="1">
      <c r="A36" s="323">
        <v>3700</v>
      </c>
      <c r="B36" s="323" t="s">
        <v>269</v>
      </c>
      <c r="C36" s="323" t="s">
        <v>312</v>
      </c>
      <c r="D36" s="323" t="s">
        <v>7</v>
      </c>
      <c r="E36" s="323" t="s">
        <v>337</v>
      </c>
      <c r="F36" s="323" t="s">
        <v>13</v>
      </c>
      <c r="G36" s="323" t="s">
        <v>11</v>
      </c>
      <c r="H36" s="323"/>
      <c r="I36" s="323"/>
      <c r="J36" s="323"/>
      <c r="K36" s="323"/>
      <c r="L36" s="323"/>
      <c r="M36" s="323"/>
      <c r="N36" s="323"/>
      <c r="O36" s="323"/>
      <c r="P36" s="323"/>
      <c r="Q36" s="323"/>
      <c r="R36" s="323">
        <v>2.4390243902439029E-2</v>
      </c>
      <c r="S36" s="323"/>
      <c r="T36" s="323"/>
    </row>
    <row r="37" spans="1:20" ht="15" customHeight="1">
      <c r="A37" s="313">
        <v>3700</v>
      </c>
      <c r="B37" s="313" t="s">
        <v>269</v>
      </c>
      <c r="C37" s="313" t="s">
        <v>317</v>
      </c>
      <c r="D37" s="313" t="s">
        <v>7</v>
      </c>
      <c r="E37" s="313" t="s">
        <v>337</v>
      </c>
      <c r="F37" s="313" t="s">
        <v>13</v>
      </c>
      <c r="G37" s="313" t="s">
        <v>11</v>
      </c>
      <c r="H37" s="313" t="s">
        <v>449</v>
      </c>
      <c r="I37" s="313" t="s">
        <v>738</v>
      </c>
      <c r="J37" s="313" t="s">
        <v>251</v>
      </c>
      <c r="K37" s="313" t="s">
        <v>730</v>
      </c>
      <c r="L37" s="313" t="s">
        <v>702</v>
      </c>
      <c r="M37" s="313" t="s">
        <v>739</v>
      </c>
      <c r="N37" s="313" t="s">
        <v>48</v>
      </c>
      <c r="O37" s="313" t="s">
        <v>348</v>
      </c>
      <c r="P37" s="313" t="s">
        <v>699</v>
      </c>
      <c r="Q37" s="313" t="s">
        <v>343</v>
      </c>
      <c r="R37" s="313">
        <v>-1</v>
      </c>
      <c r="S37" s="313" t="s">
        <v>739</v>
      </c>
      <c r="T37" s="313" t="s">
        <v>251</v>
      </c>
    </row>
    <row r="38" spans="1:20" ht="15" customHeight="1">
      <c r="A38" s="323">
        <v>3800</v>
      </c>
      <c r="B38" s="323" t="s">
        <v>269</v>
      </c>
      <c r="C38" s="323" t="s">
        <v>312</v>
      </c>
      <c r="D38" s="323" t="s">
        <v>7</v>
      </c>
      <c r="E38" s="323" t="s">
        <v>337</v>
      </c>
      <c r="F38" s="323" t="s">
        <v>13</v>
      </c>
      <c r="G38" s="323" t="s">
        <v>11</v>
      </c>
      <c r="H38" s="323"/>
      <c r="I38" s="323"/>
      <c r="J38" s="323"/>
      <c r="K38" s="323"/>
      <c r="L38" s="323"/>
      <c r="M38" s="323"/>
      <c r="N38" s="323"/>
      <c r="O38" s="323"/>
      <c r="P38" s="323"/>
      <c r="Q38" s="323"/>
      <c r="R38" s="323">
        <v>0.36585365853658541</v>
      </c>
      <c r="S38" s="323"/>
      <c r="T38" s="323"/>
    </row>
    <row r="39" spans="1:20" ht="15" customHeight="1">
      <c r="A39" s="313">
        <v>3800</v>
      </c>
      <c r="B39" s="313" t="s">
        <v>269</v>
      </c>
      <c r="C39" s="313" t="s">
        <v>318</v>
      </c>
      <c r="D39" s="313" t="s">
        <v>7</v>
      </c>
      <c r="E39" s="313" t="s">
        <v>337</v>
      </c>
      <c r="F39" s="313" t="s">
        <v>13</v>
      </c>
      <c r="G39" s="313" t="s">
        <v>11</v>
      </c>
      <c r="H39" s="313" t="s">
        <v>449</v>
      </c>
      <c r="I39" s="313" t="s">
        <v>740</v>
      </c>
      <c r="J39" s="313" t="s">
        <v>251</v>
      </c>
      <c r="K39" s="313" t="s">
        <v>730</v>
      </c>
      <c r="L39" s="313" t="s">
        <v>702</v>
      </c>
      <c r="M39" s="313" t="s">
        <v>741</v>
      </c>
      <c r="N39" s="313" t="s">
        <v>48</v>
      </c>
      <c r="O39" s="313" t="s">
        <v>348</v>
      </c>
      <c r="P39" s="313" t="s">
        <v>699</v>
      </c>
      <c r="Q39" s="313" t="s">
        <v>343</v>
      </c>
      <c r="R39" s="313">
        <v>-1</v>
      </c>
      <c r="S39" s="313" t="s">
        <v>741</v>
      </c>
      <c r="T39" s="313" t="s">
        <v>251</v>
      </c>
    </row>
    <row r="40" spans="1:20" ht="15" customHeight="1">
      <c r="A40" s="323">
        <v>3900</v>
      </c>
      <c r="B40" s="323" t="s">
        <v>282</v>
      </c>
      <c r="C40" s="323" t="s">
        <v>314</v>
      </c>
      <c r="D40" s="323" t="s">
        <v>7</v>
      </c>
      <c r="E40" s="323" t="s">
        <v>337</v>
      </c>
      <c r="F40" s="323" t="s">
        <v>13</v>
      </c>
      <c r="G40" s="323" t="s">
        <v>11</v>
      </c>
      <c r="H40" s="323" t="s">
        <v>449</v>
      </c>
      <c r="I40" s="323" t="s">
        <v>742</v>
      </c>
      <c r="J40" s="323" t="s">
        <v>251</v>
      </c>
      <c r="K40" s="323" t="s">
        <v>730</v>
      </c>
      <c r="L40" s="323" t="s">
        <v>702</v>
      </c>
      <c r="M40" s="323" t="s">
        <v>743</v>
      </c>
      <c r="N40" s="323" t="s">
        <v>48</v>
      </c>
      <c r="O40" s="323" t="s">
        <v>348</v>
      </c>
      <c r="P40" s="323" t="s">
        <v>699</v>
      </c>
      <c r="Q40" s="323" t="s">
        <v>343</v>
      </c>
      <c r="R40" s="323">
        <v>-1</v>
      </c>
      <c r="S40" s="323" t="s">
        <v>743</v>
      </c>
      <c r="T40" s="323" t="s">
        <v>251</v>
      </c>
    </row>
    <row r="41" spans="1:20" ht="15" customHeight="1">
      <c r="A41" s="313">
        <v>3900</v>
      </c>
      <c r="B41" s="313" t="s">
        <v>282</v>
      </c>
      <c r="C41" s="313" t="s">
        <v>312</v>
      </c>
      <c r="D41" s="313" t="s">
        <v>7</v>
      </c>
      <c r="E41" s="313" t="s">
        <v>337</v>
      </c>
      <c r="F41" s="313" t="s">
        <v>13</v>
      </c>
      <c r="G41" s="313" t="s">
        <v>11</v>
      </c>
      <c r="H41" s="313"/>
      <c r="I41" s="313"/>
      <c r="J41" s="313"/>
      <c r="K41" s="313"/>
      <c r="L41" s="313"/>
      <c r="M41" s="313"/>
      <c r="N41" s="313"/>
      <c r="O41" s="313"/>
      <c r="P41" s="313"/>
      <c r="Q41" s="313"/>
      <c r="R41" s="313">
        <v>5.8823529411764712E-2</v>
      </c>
      <c r="S41" s="313"/>
      <c r="T41" s="313"/>
    </row>
    <row r="42" spans="1:20" ht="15" customHeight="1">
      <c r="A42" s="323">
        <v>4000</v>
      </c>
      <c r="B42" s="323" t="s">
        <v>282</v>
      </c>
      <c r="C42" s="323" t="s">
        <v>317</v>
      </c>
      <c r="D42" s="323" t="s">
        <v>7</v>
      </c>
      <c r="E42" s="323" t="s">
        <v>337</v>
      </c>
      <c r="F42" s="323" t="s">
        <v>13</v>
      </c>
      <c r="G42" s="323" t="s">
        <v>11</v>
      </c>
      <c r="H42" s="323" t="s">
        <v>449</v>
      </c>
      <c r="I42" s="323" t="s">
        <v>744</v>
      </c>
      <c r="J42" s="323" t="s">
        <v>251</v>
      </c>
      <c r="K42" s="323" t="s">
        <v>730</v>
      </c>
      <c r="L42" s="323" t="s">
        <v>702</v>
      </c>
      <c r="M42" s="323" t="s">
        <v>745</v>
      </c>
      <c r="N42" s="323" t="s">
        <v>48</v>
      </c>
      <c r="O42" s="323" t="s">
        <v>348</v>
      </c>
      <c r="P42" s="323" t="s">
        <v>699</v>
      </c>
      <c r="Q42" s="323" t="s">
        <v>343</v>
      </c>
      <c r="R42" s="323">
        <v>-1</v>
      </c>
      <c r="S42" s="323" t="s">
        <v>745</v>
      </c>
      <c r="T42" s="323" t="s">
        <v>251</v>
      </c>
    </row>
    <row r="43" spans="1:20" ht="15" customHeight="1">
      <c r="A43" s="313">
        <v>4000</v>
      </c>
      <c r="B43" s="313" t="s">
        <v>282</v>
      </c>
      <c r="C43" s="313" t="s">
        <v>312</v>
      </c>
      <c r="D43" s="313" t="s">
        <v>7</v>
      </c>
      <c r="E43" s="313" t="s">
        <v>337</v>
      </c>
      <c r="F43" s="313" t="s">
        <v>13</v>
      </c>
      <c r="G43" s="313" t="s">
        <v>11</v>
      </c>
      <c r="H43" s="313"/>
      <c r="I43" s="313"/>
      <c r="J43" s="313"/>
      <c r="K43" s="313"/>
      <c r="L43" s="313"/>
      <c r="M43" s="313"/>
      <c r="N43" s="313"/>
      <c r="O43" s="313"/>
      <c r="P43" s="313"/>
      <c r="Q43" s="313"/>
      <c r="R43" s="313">
        <v>0.29411764705882348</v>
      </c>
      <c r="S43" s="313"/>
      <c r="T43" s="313"/>
    </row>
    <row r="44" spans="1:20" ht="15" customHeight="1">
      <c r="A44" s="323">
        <v>4100</v>
      </c>
      <c r="B44" s="323" t="s">
        <v>282</v>
      </c>
      <c r="C44" s="323" t="s">
        <v>318</v>
      </c>
      <c r="D44" s="323" t="s">
        <v>7</v>
      </c>
      <c r="E44" s="323" t="s">
        <v>337</v>
      </c>
      <c r="F44" s="323" t="s">
        <v>13</v>
      </c>
      <c r="G44" s="323" t="s">
        <v>11</v>
      </c>
      <c r="H44" s="323" t="s">
        <v>449</v>
      </c>
      <c r="I44" s="323" t="s">
        <v>746</v>
      </c>
      <c r="J44" s="323" t="s">
        <v>251</v>
      </c>
      <c r="K44" s="323" t="s">
        <v>730</v>
      </c>
      <c r="L44" s="323" t="s">
        <v>702</v>
      </c>
      <c r="M44" s="323" t="s">
        <v>747</v>
      </c>
      <c r="N44" s="323" t="s">
        <v>48</v>
      </c>
      <c r="O44" s="323" t="s">
        <v>348</v>
      </c>
      <c r="P44" s="323" t="s">
        <v>699</v>
      </c>
      <c r="Q44" s="323" t="s">
        <v>343</v>
      </c>
      <c r="R44" s="323">
        <v>-1</v>
      </c>
      <c r="S44" s="323" t="s">
        <v>747</v>
      </c>
      <c r="T44" s="323" t="s">
        <v>251</v>
      </c>
    </row>
    <row r="45" spans="1:20" ht="15" customHeight="1">
      <c r="A45" s="313">
        <v>4100</v>
      </c>
      <c r="B45" s="313" t="s">
        <v>282</v>
      </c>
      <c r="C45" s="313" t="s">
        <v>312</v>
      </c>
      <c r="D45" s="313" t="s">
        <v>7</v>
      </c>
      <c r="E45" s="313" t="s">
        <v>337</v>
      </c>
      <c r="F45" s="313" t="s">
        <v>13</v>
      </c>
      <c r="G45" s="313" t="s">
        <v>11</v>
      </c>
      <c r="H45" s="313"/>
      <c r="I45" s="313"/>
      <c r="J45" s="313"/>
      <c r="K45" s="313"/>
      <c r="L45" s="313"/>
      <c r="M45" s="313"/>
      <c r="N45" s="313"/>
      <c r="O45" s="313"/>
      <c r="P45" s="313"/>
      <c r="Q45" s="313"/>
      <c r="R45" s="313">
        <v>0.6470588235294118</v>
      </c>
      <c r="S45" s="313"/>
      <c r="T45" s="313"/>
    </row>
    <row r="46" spans="1:20" ht="15" customHeight="1">
      <c r="A46" s="323">
        <v>4200</v>
      </c>
      <c r="B46" s="323" t="s">
        <v>259</v>
      </c>
      <c r="C46" s="323" t="s">
        <v>312</v>
      </c>
      <c r="D46" s="323" t="s">
        <v>7</v>
      </c>
      <c r="E46" s="323" t="s">
        <v>337</v>
      </c>
      <c r="F46" s="323" t="s">
        <v>13</v>
      </c>
      <c r="G46" s="323" t="s">
        <v>11</v>
      </c>
      <c r="H46" s="323"/>
      <c r="I46" s="323"/>
      <c r="J46" s="323"/>
      <c r="K46" s="323"/>
      <c r="L46" s="323"/>
      <c r="M46" s="323"/>
      <c r="N46" s="323"/>
      <c r="O46" s="323"/>
      <c r="P46" s="323"/>
      <c r="Q46" s="323"/>
      <c r="R46" s="323">
        <v>0.47706422018348632</v>
      </c>
      <c r="S46" s="323"/>
      <c r="T46" s="323"/>
    </row>
    <row r="47" spans="1:20" ht="15" customHeight="1">
      <c r="A47" s="313">
        <v>4200</v>
      </c>
      <c r="B47" s="313" t="s">
        <v>259</v>
      </c>
      <c r="C47" s="313" t="s">
        <v>314</v>
      </c>
      <c r="D47" s="313" t="s">
        <v>7</v>
      </c>
      <c r="E47" s="313" t="s">
        <v>337</v>
      </c>
      <c r="F47" s="313" t="s">
        <v>13</v>
      </c>
      <c r="G47" s="313" t="s">
        <v>11</v>
      </c>
      <c r="H47" s="313" t="s">
        <v>449</v>
      </c>
      <c r="I47" s="313" t="s">
        <v>748</v>
      </c>
      <c r="J47" s="313" t="s">
        <v>251</v>
      </c>
      <c r="K47" s="313" t="s">
        <v>730</v>
      </c>
      <c r="L47" s="313" t="s">
        <v>702</v>
      </c>
      <c r="M47" s="313" t="s">
        <v>749</v>
      </c>
      <c r="N47" s="313" t="s">
        <v>48</v>
      </c>
      <c r="O47" s="313" t="s">
        <v>348</v>
      </c>
      <c r="P47" s="313" t="s">
        <v>699</v>
      </c>
      <c r="Q47" s="313" t="s">
        <v>343</v>
      </c>
      <c r="R47" s="313">
        <v>-1</v>
      </c>
      <c r="S47" s="313" t="s">
        <v>749</v>
      </c>
      <c r="T47" s="313" t="s">
        <v>251</v>
      </c>
    </row>
    <row r="48" spans="1:20" ht="15" customHeight="1">
      <c r="A48" s="323">
        <v>4300</v>
      </c>
      <c r="B48" s="323" t="s">
        <v>259</v>
      </c>
      <c r="C48" s="323" t="s">
        <v>312</v>
      </c>
      <c r="D48" s="323" t="s">
        <v>7</v>
      </c>
      <c r="E48" s="323" t="s">
        <v>337</v>
      </c>
      <c r="F48" s="323" t="s">
        <v>13</v>
      </c>
      <c r="G48" s="323" t="s">
        <v>11</v>
      </c>
      <c r="H48" s="323"/>
      <c r="I48" s="323"/>
      <c r="J48" s="323"/>
      <c r="K48" s="323"/>
      <c r="L48" s="323"/>
      <c r="M48" s="323"/>
      <c r="N48" s="323"/>
      <c r="O48" s="323"/>
      <c r="P48" s="323"/>
      <c r="Q48" s="323"/>
      <c r="R48" s="323">
        <v>0.41284403669724767</v>
      </c>
      <c r="S48" s="323"/>
      <c r="T48" s="323"/>
    </row>
    <row r="49" spans="1:20" ht="15" customHeight="1">
      <c r="A49" s="313">
        <v>4300</v>
      </c>
      <c r="B49" s="313" t="s">
        <v>259</v>
      </c>
      <c r="C49" s="313" t="s">
        <v>317</v>
      </c>
      <c r="D49" s="313" t="s">
        <v>7</v>
      </c>
      <c r="E49" s="313" t="s">
        <v>337</v>
      </c>
      <c r="F49" s="313" t="s">
        <v>13</v>
      </c>
      <c r="G49" s="313" t="s">
        <v>11</v>
      </c>
      <c r="H49" s="313" t="s">
        <v>449</v>
      </c>
      <c r="I49" s="313" t="s">
        <v>750</v>
      </c>
      <c r="J49" s="313" t="s">
        <v>251</v>
      </c>
      <c r="K49" s="313" t="s">
        <v>730</v>
      </c>
      <c r="L49" s="313" t="s">
        <v>702</v>
      </c>
      <c r="M49" s="313" t="s">
        <v>751</v>
      </c>
      <c r="N49" s="313" t="s">
        <v>48</v>
      </c>
      <c r="O49" s="313" t="s">
        <v>348</v>
      </c>
      <c r="P49" s="313" t="s">
        <v>699</v>
      </c>
      <c r="Q49" s="313" t="s">
        <v>343</v>
      </c>
      <c r="R49" s="313">
        <v>-1</v>
      </c>
      <c r="S49" s="313" t="s">
        <v>751</v>
      </c>
      <c r="T49" s="313" t="s">
        <v>251</v>
      </c>
    </row>
    <row r="50" spans="1:20" ht="15" customHeight="1">
      <c r="A50" s="323">
        <v>4400</v>
      </c>
      <c r="B50" s="323" t="s">
        <v>259</v>
      </c>
      <c r="C50" s="323" t="s">
        <v>312</v>
      </c>
      <c r="D50" s="323" t="s">
        <v>7</v>
      </c>
      <c r="E50" s="323" t="s">
        <v>337</v>
      </c>
      <c r="F50" s="323" t="s">
        <v>13</v>
      </c>
      <c r="G50" s="323" t="s">
        <v>11</v>
      </c>
      <c r="H50" s="323"/>
      <c r="I50" s="323"/>
      <c r="J50" s="323"/>
      <c r="K50" s="323"/>
      <c r="L50" s="323"/>
      <c r="M50" s="323"/>
      <c r="N50" s="323"/>
      <c r="O50" s="323"/>
      <c r="P50" s="323"/>
      <c r="Q50" s="323"/>
      <c r="R50" s="323">
        <v>0.1100917431192661</v>
      </c>
      <c r="S50" s="323"/>
      <c r="T50" s="323"/>
    </row>
    <row r="51" spans="1:20" ht="15" customHeight="1">
      <c r="A51" s="313">
        <v>4400</v>
      </c>
      <c r="B51" s="313" t="s">
        <v>259</v>
      </c>
      <c r="C51" s="313" t="s">
        <v>318</v>
      </c>
      <c r="D51" s="313" t="s">
        <v>7</v>
      </c>
      <c r="E51" s="313" t="s">
        <v>337</v>
      </c>
      <c r="F51" s="313" t="s">
        <v>13</v>
      </c>
      <c r="G51" s="313" t="s">
        <v>11</v>
      </c>
      <c r="H51" s="313" t="s">
        <v>449</v>
      </c>
      <c r="I51" s="313" t="s">
        <v>752</v>
      </c>
      <c r="J51" s="313" t="s">
        <v>251</v>
      </c>
      <c r="K51" s="313" t="s">
        <v>730</v>
      </c>
      <c r="L51" s="313" t="s">
        <v>702</v>
      </c>
      <c r="M51" s="313" t="s">
        <v>753</v>
      </c>
      <c r="N51" s="313" t="s">
        <v>48</v>
      </c>
      <c r="O51" s="313" t="s">
        <v>348</v>
      </c>
      <c r="P51" s="313" t="s">
        <v>699</v>
      </c>
      <c r="Q51" s="313" t="s">
        <v>343</v>
      </c>
      <c r="R51" s="313">
        <v>-1</v>
      </c>
      <c r="S51" s="313" t="s">
        <v>753</v>
      </c>
      <c r="T51" s="313" t="s">
        <v>251</v>
      </c>
    </row>
    <row r="52" spans="1:20" ht="15" customHeight="1">
      <c r="A52" s="323">
        <v>4500</v>
      </c>
      <c r="B52" s="323" t="s">
        <v>307</v>
      </c>
      <c r="C52" s="323" t="s">
        <v>298</v>
      </c>
      <c r="D52" s="323" t="s">
        <v>7</v>
      </c>
      <c r="E52" s="323" t="s">
        <v>337</v>
      </c>
      <c r="F52" s="323" t="s">
        <v>13</v>
      </c>
      <c r="G52" s="323" t="s">
        <v>11</v>
      </c>
      <c r="H52" s="323" t="s">
        <v>709</v>
      </c>
      <c r="I52" s="323" t="s">
        <v>754</v>
      </c>
      <c r="J52" s="323" t="s">
        <v>251</v>
      </c>
      <c r="K52" s="323" t="s">
        <v>755</v>
      </c>
      <c r="L52" s="323" t="s">
        <v>702</v>
      </c>
      <c r="M52" s="323" t="s">
        <v>756</v>
      </c>
      <c r="N52" s="323" t="s">
        <v>48</v>
      </c>
      <c r="O52" s="323" t="s">
        <v>357</v>
      </c>
      <c r="P52" s="323" t="s">
        <v>699</v>
      </c>
      <c r="Q52" s="323" t="s">
        <v>343</v>
      </c>
      <c r="R52" s="323">
        <v>-1</v>
      </c>
      <c r="S52" s="323" t="s">
        <v>756</v>
      </c>
      <c r="T52" s="323" t="s">
        <v>251</v>
      </c>
    </row>
    <row r="53" spans="1:20" ht="15" customHeight="1">
      <c r="A53" s="313">
        <v>4500</v>
      </c>
      <c r="B53" s="313" t="s">
        <v>307</v>
      </c>
      <c r="C53" s="313" t="s">
        <v>297</v>
      </c>
      <c r="D53" s="313" t="s">
        <v>7</v>
      </c>
      <c r="E53" s="313" t="s">
        <v>337</v>
      </c>
      <c r="F53" s="313" t="s">
        <v>13</v>
      </c>
      <c r="G53" s="313" t="s">
        <v>11</v>
      </c>
      <c r="H53" s="313"/>
      <c r="I53" s="313"/>
      <c r="J53" s="313"/>
      <c r="K53" s="313"/>
      <c r="L53" s="313"/>
      <c r="M53" s="313"/>
      <c r="N53" s="313"/>
      <c r="O53" s="313"/>
      <c r="P53" s="313"/>
      <c r="Q53" s="313"/>
      <c r="R53" s="313">
        <v>0.15</v>
      </c>
      <c r="S53" s="313"/>
      <c r="T53" s="313"/>
    </row>
    <row r="54" spans="1:20" ht="15" customHeight="1">
      <c r="A54" s="323">
        <v>5200</v>
      </c>
      <c r="B54" s="323" t="s">
        <v>256</v>
      </c>
      <c r="C54" s="323" t="s">
        <v>332</v>
      </c>
      <c r="D54" s="323" t="s">
        <v>7</v>
      </c>
      <c r="E54" s="323" t="s">
        <v>337</v>
      </c>
      <c r="F54" s="323" t="s">
        <v>13</v>
      </c>
      <c r="G54" s="323" t="s">
        <v>11</v>
      </c>
      <c r="H54" s="323" t="s">
        <v>757</v>
      </c>
      <c r="I54" s="323" t="s">
        <v>758</v>
      </c>
      <c r="J54" s="323" t="s">
        <v>759</v>
      </c>
      <c r="K54" s="323" t="s">
        <v>760</v>
      </c>
      <c r="L54" s="323" t="s">
        <v>761</v>
      </c>
      <c r="M54" s="323" t="s">
        <v>762</v>
      </c>
      <c r="N54" s="323" t="s">
        <v>763</v>
      </c>
      <c r="O54" s="323" t="s">
        <v>348</v>
      </c>
      <c r="P54" s="323" t="s">
        <v>699</v>
      </c>
      <c r="Q54" s="323" t="s">
        <v>343</v>
      </c>
      <c r="R54" s="323">
        <v>-1</v>
      </c>
      <c r="S54" s="323" t="s">
        <v>764</v>
      </c>
      <c r="T54" s="323"/>
    </row>
    <row r="55" spans="1:20" ht="15" customHeight="1">
      <c r="A55" s="313">
        <v>5200</v>
      </c>
      <c r="B55" s="313" t="s">
        <v>256</v>
      </c>
      <c r="C55" s="313" t="s">
        <v>312</v>
      </c>
      <c r="D55" s="313" t="s">
        <v>7</v>
      </c>
      <c r="E55" s="313" t="s">
        <v>337</v>
      </c>
      <c r="F55" s="313" t="s">
        <v>13</v>
      </c>
      <c r="G55" s="313" t="s">
        <v>11</v>
      </c>
      <c r="H55" s="313"/>
      <c r="I55" s="313"/>
      <c r="J55" s="313"/>
      <c r="K55" s="313"/>
      <c r="L55" s="313"/>
      <c r="M55" s="313"/>
      <c r="N55" s="313"/>
      <c r="O55" s="313"/>
      <c r="P55" s="313"/>
      <c r="Q55" s="313"/>
      <c r="R55" s="313">
        <v>1.5641025641025641</v>
      </c>
      <c r="S55" s="313"/>
      <c r="T55" s="313"/>
    </row>
    <row r="56" spans="1:20" ht="15" customHeight="1">
      <c r="A56" s="323">
        <v>5300</v>
      </c>
      <c r="B56" s="323" t="s">
        <v>238</v>
      </c>
      <c r="C56" s="323" t="s">
        <v>316</v>
      </c>
      <c r="D56" s="323" t="s">
        <v>7</v>
      </c>
      <c r="E56" s="323" t="s">
        <v>337</v>
      </c>
      <c r="F56" s="323" t="s">
        <v>13</v>
      </c>
      <c r="G56" s="323" t="s">
        <v>11</v>
      </c>
      <c r="H56" s="323" t="s">
        <v>449</v>
      </c>
      <c r="I56" s="323" t="s">
        <v>455</v>
      </c>
      <c r="J56" s="323" t="s">
        <v>454</v>
      </c>
      <c r="K56" s="323" t="s">
        <v>765</v>
      </c>
      <c r="L56" s="323" t="s">
        <v>339</v>
      </c>
      <c r="M56" s="323" t="s">
        <v>455</v>
      </c>
      <c r="N56" s="323" t="s">
        <v>51</v>
      </c>
      <c r="O56" s="323" t="s">
        <v>357</v>
      </c>
      <c r="P56" s="323" t="s">
        <v>699</v>
      </c>
      <c r="Q56" s="323" t="s">
        <v>343</v>
      </c>
      <c r="R56" s="323">
        <v>-1</v>
      </c>
      <c r="S56" s="323" t="s">
        <v>455</v>
      </c>
      <c r="T56" s="323" t="s">
        <v>454</v>
      </c>
    </row>
    <row r="57" spans="1:20" ht="15" customHeight="1">
      <c r="A57" s="313">
        <v>5300</v>
      </c>
      <c r="B57" s="313" t="s">
        <v>238</v>
      </c>
      <c r="C57" s="313" t="s">
        <v>314</v>
      </c>
      <c r="D57" s="313" t="s">
        <v>7</v>
      </c>
      <c r="E57" s="313" t="s">
        <v>337</v>
      </c>
      <c r="F57" s="313" t="s">
        <v>13</v>
      </c>
      <c r="G57" s="313" t="s">
        <v>11</v>
      </c>
      <c r="H57" s="313"/>
      <c r="I57" s="313" t="s">
        <v>766</v>
      </c>
      <c r="J57" s="313"/>
      <c r="K57" s="313"/>
      <c r="L57" s="313"/>
      <c r="M57" s="313" t="s">
        <v>766</v>
      </c>
      <c r="N57" s="313"/>
      <c r="O57" s="313" t="s">
        <v>348</v>
      </c>
      <c r="P57" s="313" t="s">
        <v>693</v>
      </c>
      <c r="Q57" s="313" t="s">
        <v>694</v>
      </c>
      <c r="R57" s="313">
        <v>6.9999999999999993E-2</v>
      </c>
      <c r="S57" s="313"/>
      <c r="T57" s="313"/>
    </row>
    <row r="58" spans="1:20" ht="15" customHeight="1">
      <c r="A58" s="323">
        <v>2</v>
      </c>
      <c r="B58" s="323" t="s">
        <v>234</v>
      </c>
      <c r="C58" s="323" t="s">
        <v>306</v>
      </c>
      <c r="D58" s="323" t="s">
        <v>7</v>
      </c>
      <c r="E58" s="323" t="s">
        <v>417</v>
      </c>
      <c r="F58" s="323" t="s">
        <v>13</v>
      </c>
      <c r="G58" s="323" t="s">
        <v>11</v>
      </c>
      <c r="H58" s="323" t="s">
        <v>417</v>
      </c>
      <c r="I58" s="323" t="s">
        <v>419</v>
      </c>
      <c r="J58" s="323" t="s">
        <v>251</v>
      </c>
      <c r="K58" s="323"/>
      <c r="L58" s="323" t="s">
        <v>339</v>
      </c>
      <c r="M58" s="323" t="s">
        <v>420</v>
      </c>
      <c r="N58" s="323" t="s">
        <v>48</v>
      </c>
      <c r="O58" s="323" t="s">
        <v>341</v>
      </c>
      <c r="P58" s="323" t="s">
        <v>342</v>
      </c>
      <c r="Q58" s="323" t="s">
        <v>343</v>
      </c>
      <c r="R58" s="323">
        <v>0.19839999999999999</v>
      </c>
      <c r="S58" s="323"/>
      <c r="T58" s="323"/>
    </row>
    <row r="59" spans="1:20" ht="15" customHeight="1">
      <c r="A59" s="313">
        <v>2</v>
      </c>
      <c r="B59" s="313" t="s">
        <v>306</v>
      </c>
      <c r="C59" s="313" t="s">
        <v>256</v>
      </c>
      <c r="D59" s="313" t="s">
        <v>7</v>
      </c>
      <c r="E59" s="313" t="s">
        <v>417</v>
      </c>
      <c r="F59" s="313" t="s">
        <v>13</v>
      </c>
      <c r="G59" s="313" t="s">
        <v>11</v>
      </c>
      <c r="H59" s="313" t="s">
        <v>417</v>
      </c>
      <c r="I59" s="313" t="s">
        <v>767</v>
      </c>
      <c r="J59" s="313" t="s">
        <v>229</v>
      </c>
      <c r="K59" s="313" t="s">
        <v>768</v>
      </c>
      <c r="L59" s="313" t="s">
        <v>697</v>
      </c>
      <c r="M59" s="313" t="s">
        <v>698</v>
      </c>
      <c r="N59" s="313" t="s">
        <v>46</v>
      </c>
      <c r="O59" s="313" t="s">
        <v>364</v>
      </c>
      <c r="P59" s="313" t="s">
        <v>699</v>
      </c>
      <c r="Q59" s="313" t="s">
        <v>343</v>
      </c>
      <c r="R59" s="313">
        <v>-1</v>
      </c>
      <c r="S59" s="313" t="s">
        <v>698</v>
      </c>
      <c r="T59" s="313" t="s">
        <v>229</v>
      </c>
    </row>
    <row r="60" spans="1:20" ht="15" customHeight="1">
      <c r="A60" s="323">
        <v>46</v>
      </c>
      <c r="B60" s="323" t="s">
        <v>256</v>
      </c>
      <c r="C60" s="323" t="s">
        <v>319</v>
      </c>
      <c r="D60" s="323" t="s">
        <v>7</v>
      </c>
      <c r="E60" s="323" t="s">
        <v>417</v>
      </c>
      <c r="F60" s="323" t="s">
        <v>13</v>
      </c>
      <c r="G60" s="323" t="s">
        <v>11</v>
      </c>
      <c r="H60" s="323" t="s">
        <v>590</v>
      </c>
      <c r="I60" s="323" t="s">
        <v>700</v>
      </c>
      <c r="J60" s="323" t="s">
        <v>362</v>
      </c>
      <c r="K60" s="323" t="s">
        <v>701</v>
      </c>
      <c r="L60" s="323" t="s">
        <v>702</v>
      </c>
      <c r="M60" s="323" t="s">
        <v>703</v>
      </c>
      <c r="N60" s="323" t="s">
        <v>49</v>
      </c>
      <c r="O60" s="323" t="s">
        <v>364</v>
      </c>
      <c r="P60" s="323" t="s">
        <v>699</v>
      </c>
      <c r="Q60" s="323" t="s">
        <v>343</v>
      </c>
      <c r="R60" s="323">
        <v>-1</v>
      </c>
      <c r="S60" s="323" t="s">
        <v>703</v>
      </c>
      <c r="T60" s="323" t="s">
        <v>362</v>
      </c>
    </row>
    <row r="61" spans="1:20" ht="15" customHeight="1">
      <c r="A61" s="313">
        <v>46</v>
      </c>
      <c r="B61" s="313" t="s">
        <v>256</v>
      </c>
      <c r="C61" s="313" t="s">
        <v>312</v>
      </c>
      <c r="D61" s="313" t="s">
        <v>7</v>
      </c>
      <c r="E61" s="313" t="s">
        <v>417</v>
      </c>
      <c r="F61" s="313" t="s">
        <v>13</v>
      </c>
      <c r="G61" s="313" t="s">
        <v>11</v>
      </c>
      <c r="H61" s="313"/>
      <c r="I61" s="313"/>
      <c r="J61" s="313"/>
      <c r="K61" s="313"/>
      <c r="L61" s="313"/>
      <c r="M61" s="313"/>
      <c r="N61" s="313"/>
      <c r="O61" s="313"/>
      <c r="P61" s="313"/>
      <c r="Q61" s="313"/>
      <c r="R61" s="313">
        <v>0.7</v>
      </c>
      <c r="S61" s="313"/>
      <c r="T61" s="313"/>
    </row>
    <row r="62" spans="1:20" ht="15" customHeight="1">
      <c r="A62" s="323">
        <v>47</v>
      </c>
      <c r="B62" s="323" t="s">
        <v>256</v>
      </c>
      <c r="C62" s="323" t="s">
        <v>312</v>
      </c>
      <c r="D62" s="323" t="s">
        <v>7</v>
      </c>
      <c r="E62" s="323" t="s">
        <v>417</v>
      </c>
      <c r="F62" s="323" t="s">
        <v>13</v>
      </c>
      <c r="G62" s="323" t="s">
        <v>11</v>
      </c>
      <c r="H62" s="323"/>
      <c r="I62" s="323"/>
      <c r="J62" s="323"/>
      <c r="K62" s="323"/>
      <c r="L62" s="323"/>
      <c r="M62" s="323"/>
      <c r="N62" s="323"/>
      <c r="O62" s="323"/>
      <c r="P62" s="323"/>
      <c r="Q62" s="323"/>
      <c r="R62" s="323">
        <v>0.06</v>
      </c>
      <c r="S62" s="323"/>
      <c r="T62" s="323"/>
    </row>
    <row r="63" spans="1:20" ht="15" customHeight="1">
      <c r="A63" s="313">
        <v>47</v>
      </c>
      <c r="B63" s="313" t="s">
        <v>256</v>
      </c>
      <c r="C63" s="313" t="s">
        <v>323</v>
      </c>
      <c r="D63" s="313" t="s">
        <v>7</v>
      </c>
      <c r="E63" s="313" t="s">
        <v>417</v>
      </c>
      <c r="F63" s="313" t="s">
        <v>13</v>
      </c>
      <c r="G63" s="313" t="s">
        <v>11</v>
      </c>
      <c r="H63" s="313" t="s">
        <v>590</v>
      </c>
      <c r="I63" s="313" t="s">
        <v>704</v>
      </c>
      <c r="J63" s="313" t="s">
        <v>362</v>
      </c>
      <c r="K63" s="313" t="s">
        <v>701</v>
      </c>
      <c r="L63" s="313" t="s">
        <v>702</v>
      </c>
      <c r="M63" s="313" t="s">
        <v>705</v>
      </c>
      <c r="N63" s="313" t="s">
        <v>49</v>
      </c>
      <c r="O63" s="313" t="s">
        <v>364</v>
      </c>
      <c r="P63" s="313" t="s">
        <v>699</v>
      </c>
      <c r="Q63" s="313" t="s">
        <v>343</v>
      </c>
      <c r="R63" s="313">
        <v>-1</v>
      </c>
      <c r="S63" s="313" t="s">
        <v>705</v>
      </c>
      <c r="T63" s="313" t="s">
        <v>362</v>
      </c>
    </row>
    <row r="64" spans="1:20" ht="15" customHeight="1">
      <c r="A64" s="323">
        <v>48</v>
      </c>
      <c r="B64" s="323" t="s">
        <v>256</v>
      </c>
      <c r="C64" s="323" t="s">
        <v>312</v>
      </c>
      <c r="D64" s="323" t="s">
        <v>7</v>
      </c>
      <c r="E64" s="323" t="s">
        <v>417</v>
      </c>
      <c r="F64" s="323" t="s">
        <v>13</v>
      </c>
      <c r="G64" s="323" t="s">
        <v>11</v>
      </c>
      <c r="H64" s="323"/>
      <c r="I64" s="323"/>
      <c r="J64" s="323"/>
      <c r="K64" s="323"/>
      <c r="L64" s="323"/>
      <c r="M64" s="323"/>
      <c r="N64" s="323"/>
      <c r="O64" s="323"/>
      <c r="P64" s="323"/>
      <c r="Q64" s="323"/>
      <c r="R64" s="323">
        <v>0.24</v>
      </c>
      <c r="S64" s="323"/>
      <c r="T64" s="323"/>
    </row>
    <row r="65" spans="1:20" ht="15" customHeight="1">
      <c r="A65" s="313">
        <v>48</v>
      </c>
      <c r="B65" s="313" t="s">
        <v>256</v>
      </c>
      <c r="C65" s="313" t="s">
        <v>324</v>
      </c>
      <c r="D65" s="313" t="s">
        <v>7</v>
      </c>
      <c r="E65" s="313" t="s">
        <v>417</v>
      </c>
      <c r="F65" s="313" t="s">
        <v>13</v>
      </c>
      <c r="G65" s="313" t="s">
        <v>11</v>
      </c>
      <c r="H65" s="313" t="s">
        <v>590</v>
      </c>
      <c r="I65" s="313" t="s">
        <v>706</v>
      </c>
      <c r="J65" s="313" t="s">
        <v>362</v>
      </c>
      <c r="K65" s="313" t="s">
        <v>701</v>
      </c>
      <c r="L65" s="313" t="s">
        <v>702</v>
      </c>
      <c r="M65" s="313" t="s">
        <v>707</v>
      </c>
      <c r="N65" s="313" t="s">
        <v>49</v>
      </c>
      <c r="O65" s="313" t="s">
        <v>364</v>
      </c>
      <c r="P65" s="313" t="s">
        <v>699</v>
      </c>
      <c r="Q65" s="313" t="s">
        <v>343</v>
      </c>
      <c r="R65" s="313">
        <v>-1</v>
      </c>
      <c r="S65" s="313" t="s">
        <v>707</v>
      </c>
      <c r="T65" s="313" t="s">
        <v>362</v>
      </c>
    </row>
    <row r="66" spans="1:20" ht="15" customHeight="1">
      <c r="A66" s="323">
        <v>401</v>
      </c>
      <c r="B66" s="323" t="s">
        <v>306</v>
      </c>
      <c r="C66" s="323" t="s">
        <v>287</v>
      </c>
      <c r="D66" s="323" t="s">
        <v>7</v>
      </c>
      <c r="E66" s="323" t="s">
        <v>417</v>
      </c>
      <c r="F66" s="323" t="s">
        <v>13</v>
      </c>
      <c r="G66" s="323" t="s">
        <v>11</v>
      </c>
      <c r="H66" s="323" t="s">
        <v>181</v>
      </c>
      <c r="I66" s="323" t="s">
        <v>708</v>
      </c>
      <c r="J66" s="323" t="s">
        <v>288</v>
      </c>
      <c r="K66" s="323" t="s">
        <v>709</v>
      </c>
      <c r="L66" s="323" t="s">
        <v>697</v>
      </c>
      <c r="M66" s="323" t="s">
        <v>710</v>
      </c>
      <c r="N66" s="323" t="s">
        <v>47</v>
      </c>
      <c r="O66" s="323" t="s">
        <v>348</v>
      </c>
      <c r="P66" s="323" t="s">
        <v>699</v>
      </c>
      <c r="Q66" s="323" t="s">
        <v>343</v>
      </c>
      <c r="R66" s="323">
        <v>-1</v>
      </c>
      <c r="S66" s="323" t="s">
        <v>710</v>
      </c>
      <c r="T66" s="323" t="s">
        <v>288</v>
      </c>
    </row>
    <row r="67" spans="1:20" ht="15" customHeight="1">
      <c r="A67" s="313">
        <v>401</v>
      </c>
      <c r="B67" s="313" t="s">
        <v>234</v>
      </c>
      <c r="C67" s="313" t="s">
        <v>306</v>
      </c>
      <c r="D67" s="313" t="s">
        <v>7</v>
      </c>
      <c r="E67" s="313" t="s">
        <v>417</v>
      </c>
      <c r="F67" s="313" t="s">
        <v>13</v>
      </c>
      <c r="G67" s="313" t="s">
        <v>11</v>
      </c>
      <c r="H67" s="313" t="s">
        <v>417</v>
      </c>
      <c r="I67" s="313" t="s">
        <v>419</v>
      </c>
      <c r="J67" s="313" t="s">
        <v>251</v>
      </c>
      <c r="K67" s="313"/>
      <c r="L67" s="313" t="s">
        <v>339</v>
      </c>
      <c r="M67" s="313" t="s">
        <v>420</v>
      </c>
      <c r="N67" s="313" t="s">
        <v>48</v>
      </c>
      <c r="O67" s="313" t="s">
        <v>341</v>
      </c>
      <c r="P67" s="313" t="s">
        <v>342</v>
      </c>
      <c r="Q67" s="313" t="s">
        <v>343</v>
      </c>
      <c r="R67" s="313">
        <v>0.1</v>
      </c>
      <c r="S67" s="313"/>
      <c r="T67" s="313"/>
    </row>
    <row r="68" spans="1:20" ht="15" customHeight="1">
      <c r="A68" s="323">
        <v>501</v>
      </c>
      <c r="B68" s="323" t="s">
        <v>238</v>
      </c>
      <c r="C68" s="323" t="s">
        <v>307</v>
      </c>
      <c r="D68" s="323" t="s">
        <v>7</v>
      </c>
      <c r="E68" s="323" t="s">
        <v>417</v>
      </c>
      <c r="F68" s="323" t="s">
        <v>13</v>
      </c>
      <c r="G68" s="323" t="s">
        <v>11</v>
      </c>
      <c r="H68" s="323" t="s">
        <v>417</v>
      </c>
      <c r="I68" s="323" t="s">
        <v>769</v>
      </c>
      <c r="J68" s="323" t="s">
        <v>251</v>
      </c>
      <c r="K68" s="323" t="s">
        <v>709</v>
      </c>
      <c r="L68" s="323" t="s">
        <v>339</v>
      </c>
      <c r="M68" s="323" t="s">
        <v>712</v>
      </c>
      <c r="N68" s="323" t="s">
        <v>48</v>
      </c>
      <c r="O68" s="323" t="s">
        <v>341</v>
      </c>
      <c r="P68" s="323" t="s">
        <v>342</v>
      </c>
      <c r="Q68" s="323" t="s">
        <v>343</v>
      </c>
      <c r="R68" s="323">
        <v>0.02</v>
      </c>
      <c r="S68" s="323"/>
      <c r="T68" s="323"/>
    </row>
    <row r="69" spans="1:20" ht="15" customHeight="1">
      <c r="A69" s="313">
        <v>501</v>
      </c>
      <c r="B69" s="313" t="s">
        <v>307</v>
      </c>
      <c r="C69" s="313" t="s">
        <v>290</v>
      </c>
      <c r="D69" s="313" t="s">
        <v>7</v>
      </c>
      <c r="E69" s="313" t="s">
        <v>417</v>
      </c>
      <c r="F69" s="313" t="s">
        <v>13</v>
      </c>
      <c r="G69" s="313" t="s">
        <v>11</v>
      </c>
      <c r="H69" s="313" t="s">
        <v>181</v>
      </c>
      <c r="I69" s="313" t="s">
        <v>713</v>
      </c>
      <c r="J69" s="313" t="s">
        <v>288</v>
      </c>
      <c r="K69" s="313" t="s">
        <v>709</v>
      </c>
      <c r="L69" s="313" t="s">
        <v>697</v>
      </c>
      <c r="M69" s="313" t="s">
        <v>714</v>
      </c>
      <c r="N69" s="313" t="s">
        <v>47</v>
      </c>
      <c r="O69" s="313" t="s">
        <v>348</v>
      </c>
      <c r="P69" s="313" t="s">
        <v>699</v>
      </c>
      <c r="Q69" s="313" t="s">
        <v>343</v>
      </c>
      <c r="R69" s="313">
        <v>-1</v>
      </c>
      <c r="S69" s="313" t="s">
        <v>714</v>
      </c>
      <c r="T69" s="313" t="s">
        <v>288</v>
      </c>
    </row>
    <row r="70" spans="1:20" ht="15" customHeight="1">
      <c r="A70" s="323">
        <v>601</v>
      </c>
      <c r="B70" s="323" t="s">
        <v>238</v>
      </c>
      <c r="C70" s="323" t="s">
        <v>307</v>
      </c>
      <c r="D70" s="323" t="s">
        <v>7</v>
      </c>
      <c r="E70" s="323" t="s">
        <v>417</v>
      </c>
      <c r="F70" s="323" t="s">
        <v>13</v>
      </c>
      <c r="G70" s="323" t="s">
        <v>11</v>
      </c>
      <c r="H70" s="323" t="s">
        <v>417</v>
      </c>
      <c r="I70" s="323" t="s">
        <v>769</v>
      </c>
      <c r="J70" s="323" t="s">
        <v>251</v>
      </c>
      <c r="K70" s="323" t="s">
        <v>709</v>
      </c>
      <c r="L70" s="323" t="s">
        <v>339</v>
      </c>
      <c r="M70" s="323" t="s">
        <v>712</v>
      </c>
      <c r="N70" s="323" t="s">
        <v>48</v>
      </c>
      <c r="O70" s="323" t="s">
        <v>341</v>
      </c>
      <c r="P70" s="323" t="s">
        <v>342</v>
      </c>
      <c r="Q70" s="323" t="s">
        <v>343</v>
      </c>
      <c r="R70" s="323">
        <v>0.06</v>
      </c>
      <c r="S70" s="323"/>
      <c r="T70" s="323"/>
    </row>
    <row r="71" spans="1:20" ht="15" customHeight="1">
      <c r="A71" s="313">
        <v>601</v>
      </c>
      <c r="B71" s="313" t="s">
        <v>307</v>
      </c>
      <c r="C71" s="313" t="s">
        <v>291</v>
      </c>
      <c r="D71" s="313" t="s">
        <v>7</v>
      </c>
      <c r="E71" s="313" t="s">
        <v>417</v>
      </c>
      <c r="F71" s="313" t="s">
        <v>13</v>
      </c>
      <c r="G71" s="313" t="s">
        <v>11</v>
      </c>
      <c r="H71" s="313" t="s">
        <v>181</v>
      </c>
      <c r="I71" s="313" t="s">
        <v>715</v>
      </c>
      <c r="J71" s="313" t="s">
        <v>288</v>
      </c>
      <c r="K71" s="313" t="s">
        <v>709</v>
      </c>
      <c r="L71" s="313" t="s">
        <v>697</v>
      </c>
      <c r="M71" s="313" t="s">
        <v>716</v>
      </c>
      <c r="N71" s="313" t="s">
        <v>47</v>
      </c>
      <c r="O71" s="313" t="s">
        <v>348</v>
      </c>
      <c r="P71" s="313" t="s">
        <v>699</v>
      </c>
      <c r="Q71" s="313" t="s">
        <v>343</v>
      </c>
      <c r="R71" s="313">
        <v>-1</v>
      </c>
      <c r="S71" s="313" t="s">
        <v>716</v>
      </c>
      <c r="T71" s="313" t="s">
        <v>288</v>
      </c>
    </row>
    <row r="72" spans="1:20" ht="15" customHeight="1">
      <c r="A72" s="323">
        <v>701</v>
      </c>
      <c r="B72" s="323" t="s">
        <v>238</v>
      </c>
      <c r="C72" s="323" t="s">
        <v>307</v>
      </c>
      <c r="D72" s="323" t="s">
        <v>7</v>
      </c>
      <c r="E72" s="323" t="s">
        <v>417</v>
      </c>
      <c r="F72" s="323" t="s">
        <v>13</v>
      </c>
      <c r="G72" s="323" t="s">
        <v>11</v>
      </c>
      <c r="H72" s="323" t="s">
        <v>417</v>
      </c>
      <c r="I72" s="323" t="s">
        <v>769</v>
      </c>
      <c r="J72" s="323" t="s">
        <v>251</v>
      </c>
      <c r="K72" s="323" t="s">
        <v>709</v>
      </c>
      <c r="L72" s="323" t="s">
        <v>339</v>
      </c>
      <c r="M72" s="323" t="s">
        <v>712</v>
      </c>
      <c r="N72" s="323" t="s">
        <v>48</v>
      </c>
      <c r="O72" s="323" t="s">
        <v>341</v>
      </c>
      <c r="P72" s="323" t="s">
        <v>342</v>
      </c>
      <c r="Q72" s="323" t="s">
        <v>343</v>
      </c>
      <c r="R72" s="323">
        <v>0.05</v>
      </c>
      <c r="S72" s="323"/>
      <c r="T72" s="323"/>
    </row>
    <row r="73" spans="1:20" ht="15" customHeight="1">
      <c r="A73" s="313">
        <v>701</v>
      </c>
      <c r="B73" s="313" t="s">
        <v>307</v>
      </c>
      <c r="C73" s="313" t="s">
        <v>292</v>
      </c>
      <c r="D73" s="313" t="s">
        <v>7</v>
      </c>
      <c r="E73" s="313" t="s">
        <v>417</v>
      </c>
      <c r="F73" s="313" t="s">
        <v>13</v>
      </c>
      <c r="G73" s="313" t="s">
        <v>11</v>
      </c>
      <c r="H73" s="313" t="s">
        <v>181</v>
      </c>
      <c r="I73" s="313" t="s">
        <v>717</v>
      </c>
      <c r="J73" s="313" t="s">
        <v>288</v>
      </c>
      <c r="K73" s="313" t="s">
        <v>709</v>
      </c>
      <c r="L73" s="313" t="s">
        <v>697</v>
      </c>
      <c r="M73" s="313" t="s">
        <v>718</v>
      </c>
      <c r="N73" s="313" t="s">
        <v>47</v>
      </c>
      <c r="O73" s="313" t="s">
        <v>348</v>
      </c>
      <c r="P73" s="313" t="s">
        <v>699</v>
      </c>
      <c r="Q73" s="313" t="s">
        <v>343</v>
      </c>
      <c r="R73" s="313">
        <v>-1</v>
      </c>
      <c r="S73" s="313" t="s">
        <v>718</v>
      </c>
      <c r="T73" s="313" t="s">
        <v>288</v>
      </c>
    </row>
    <row r="74" spans="1:20" ht="15" customHeight="1">
      <c r="A74" s="323">
        <v>801</v>
      </c>
      <c r="B74" s="323" t="s">
        <v>287</v>
      </c>
      <c r="C74" s="323" t="s">
        <v>312</v>
      </c>
      <c r="D74" s="323" t="s">
        <v>7</v>
      </c>
      <c r="E74" s="323" t="s">
        <v>417</v>
      </c>
      <c r="F74" s="323" t="s">
        <v>13</v>
      </c>
      <c r="G74" s="323" t="s">
        <v>11</v>
      </c>
      <c r="H74" s="323"/>
      <c r="I74" s="323"/>
      <c r="J74" s="323"/>
      <c r="K74" s="323"/>
      <c r="L74" s="323"/>
      <c r="M74" s="323"/>
      <c r="N74" s="323"/>
      <c r="O74" s="323"/>
      <c r="P74" s="323"/>
      <c r="Q74" s="323"/>
      <c r="R74" s="323">
        <v>1</v>
      </c>
      <c r="S74" s="323"/>
      <c r="T74" s="323"/>
    </row>
    <row r="75" spans="1:20" ht="15" customHeight="1">
      <c r="A75" s="313">
        <v>801</v>
      </c>
      <c r="B75" s="313" t="s">
        <v>287</v>
      </c>
      <c r="C75" s="313" t="s">
        <v>320</v>
      </c>
      <c r="D75" s="313" t="s">
        <v>7</v>
      </c>
      <c r="E75" s="313" t="s">
        <v>417</v>
      </c>
      <c r="F75" s="313" t="s">
        <v>13</v>
      </c>
      <c r="G75" s="313" t="s">
        <v>11</v>
      </c>
      <c r="H75" s="313" t="s">
        <v>181</v>
      </c>
      <c r="I75" s="313" t="s">
        <v>719</v>
      </c>
      <c r="J75" s="313" t="s">
        <v>288</v>
      </c>
      <c r="K75" s="313" t="s">
        <v>709</v>
      </c>
      <c r="L75" s="313" t="s">
        <v>702</v>
      </c>
      <c r="M75" s="313" t="s">
        <v>720</v>
      </c>
      <c r="N75" s="313" t="s">
        <v>47</v>
      </c>
      <c r="O75" s="313" t="s">
        <v>348</v>
      </c>
      <c r="P75" s="313" t="s">
        <v>699</v>
      </c>
      <c r="Q75" s="313" t="s">
        <v>343</v>
      </c>
      <c r="R75" s="313">
        <v>-1</v>
      </c>
      <c r="S75" s="313" t="s">
        <v>720</v>
      </c>
      <c r="T75" s="313" t="s">
        <v>288</v>
      </c>
    </row>
    <row r="76" spans="1:20" ht="15" customHeight="1">
      <c r="A76" s="323">
        <v>901</v>
      </c>
      <c r="B76" s="323" t="s">
        <v>290</v>
      </c>
      <c r="C76" s="323" t="s">
        <v>313</v>
      </c>
      <c r="D76" s="323" t="s">
        <v>7</v>
      </c>
      <c r="E76" s="323" t="s">
        <v>417</v>
      </c>
      <c r="F76" s="323" t="s">
        <v>13</v>
      </c>
      <c r="G76" s="323" t="s">
        <v>11</v>
      </c>
      <c r="H76" s="323" t="s">
        <v>181</v>
      </c>
      <c r="I76" s="323" t="s">
        <v>721</v>
      </c>
      <c r="J76" s="323" t="s">
        <v>288</v>
      </c>
      <c r="K76" s="323" t="s">
        <v>709</v>
      </c>
      <c r="L76" s="323" t="s">
        <v>702</v>
      </c>
      <c r="M76" s="323" t="s">
        <v>722</v>
      </c>
      <c r="N76" s="323" t="s">
        <v>47</v>
      </c>
      <c r="O76" s="323" t="s">
        <v>348</v>
      </c>
      <c r="P76" s="323" t="s">
        <v>699</v>
      </c>
      <c r="Q76" s="323" t="s">
        <v>343</v>
      </c>
      <c r="R76" s="323">
        <v>-1</v>
      </c>
      <c r="S76" s="323" t="s">
        <v>722</v>
      </c>
      <c r="T76" s="323" t="s">
        <v>288</v>
      </c>
    </row>
    <row r="77" spans="1:20" ht="15" customHeight="1">
      <c r="A77" s="313">
        <v>901</v>
      </c>
      <c r="B77" s="313" t="s">
        <v>290</v>
      </c>
      <c r="C77" s="313" t="s">
        <v>312</v>
      </c>
      <c r="D77" s="313" t="s">
        <v>7</v>
      </c>
      <c r="E77" s="313" t="s">
        <v>417</v>
      </c>
      <c r="F77" s="313" t="s">
        <v>13</v>
      </c>
      <c r="G77" s="313" t="s">
        <v>11</v>
      </c>
      <c r="H77" s="313"/>
      <c r="I77" s="313"/>
      <c r="J77" s="313"/>
      <c r="K77" s="313"/>
      <c r="L77" s="313"/>
      <c r="M77" s="313"/>
      <c r="N77" s="313"/>
      <c r="O77" s="313"/>
      <c r="P77" s="313"/>
      <c r="Q77" s="313"/>
      <c r="R77" s="313">
        <v>0.2</v>
      </c>
      <c r="S77" s="313"/>
      <c r="T77" s="313"/>
    </row>
    <row r="78" spans="1:20" ht="15" customHeight="1">
      <c r="A78" s="323">
        <v>1001</v>
      </c>
      <c r="B78" s="323" t="s">
        <v>290</v>
      </c>
      <c r="C78" s="323" t="s">
        <v>322</v>
      </c>
      <c r="D78" s="323" t="s">
        <v>7</v>
      </c>
      <c r="E78" s="323" t="s">
        <v>417</v>
      </c>
      <c r="F78" s="323" t="s">
        <v>13</v>
      </c>
      <c r="G78" s="323" t="s">
        <v>11</v>
      </c>
      <c r="H78" s="323" t="s">
        <v>181</v>
      </c>
      <c r="I78" s="323" t="s">
        <v>723</v>
      </c>
      <c r="J78" s="323" t="s">
        <v>288</v>
      </c>
      <c r="K78" s="323" t="s">
        <v>709</v>
      </c>
      <c r="L78" s="323" t="s">
        <v>702</v>
      </c>
      <c r="M78" s="323" t="s">
        <v>724</v>
      </c>
      <c r="N78" s="323" t="s">
        <v>47</v>
      </c>
      <c r="O78" s="323" t="s">
        <v>348</v>
      </c>
      <c r="P78" s="323" t="s">
        <v>699</v>
      </c>
      <c r="Q78" s="323" t="s">
        <v>343</v>
      </c>
      <c r="R78" s="323">
        <v>-1</v>
      </c>
      <c r="S78" s="323" t="s">
        <v>724</v>
      </c>
      <c r="T78" s="323" t="s">
        <v>288</v>
      </c>
    </row>
    <row r="79" spans="1:20" ht="15" customHeight="1">
      <c r="A79" s="313">
        <v>1001</v>
      </c>
      <c r="B79" s="313" t="s">
        <v>290</v>
      </c>
      <c r="C79" s="313" t="s">
        <v>312</v>
      </c>
      <c r="D79" s="313" t="s">
        <v>7</v>
      </c>
      <c r="E79" s="313" t="s">
        <v>417</v>
      </c>
      <c r="F79" s="313" t="s">
        <v>13</v>
      </c>
      <c r="G79" s="313" t="s">
        <v>11</v>
      </c>
      <c r="H79" s="313"/>
      <c r="I79" s="313"/>
      <c r="J79" s="313"/>
      <c r="K79" s="313"/>
      <c r="L79" s="313"/>
      <c r="M79" s="313"/>
      <c r="N79" s="313"/>
      <c r="O79" s="313"/>
      <c r="P79" s="313"/>
      <c r="Q79" s="313"/>
      <c r="R79" s="313">
        <v>0.8</v>
      </c>
      <c r="S79" s="313"/>
      <c r="T79" s="313"/>
    </row>
    <row r="80" spans="1:20" ht="15" customHeight="1">
      <c r="A80" s="323">
        <v>1101</v>
      </c>
      <c r="B80" s="323" t="s">
        <v>291</v>
      </c>
      <c r="C80" s="323" t="s">
        <v>320</v>
      </c>
      <c r="D80" s="323" t="s">
        <v>7</v>
      </c>
      <c r="E80" s="323" t="s">
        <v>417</v>
      </c>
      <c r="F80" s="323" t="s">
        <v>13</v>
      </c>
      <c r="G80" s="323" t="s">
        <v>11</v>
      </c>
      <c r="H80" s="323" t="s">
        <v>181</v>
      </c>
      <c r="I80" s="323" t="s">
        <v>725</v>
      </c>
      <c r="J80" s="323" t="s">
        <v>288</v>
      </c>
      <c r="K80" s="323" t="s">
        <v>709</v>
      </c>
      <c r="L80" s="323" t="s">
        <v>702</v>
      </c>
      <c r="M80" s="323" t="s">
        <v>726</v>
      </c>
      <c r="N80" s="323" t="s">
        <v>47</v>
      </c>
      <c r="O80" s="323" t="s">
        <v>348</v>
      </c>
      <c r="P80" s="323" t="s">
        <v>699</v>
      </c>
      <c r="Q80" s="323" t="s">
        <v>343</v>
      </c>
      <c r="R80" s="323">
        <v>-1</v>
      </c>
      <c r="S80" s="323" t="s">
        <v>726</v>
      </c>
      <c r="T80" s="323" t="s">
        <v>288</v>
      </c>
    </row>
    <row r="81" spans="1:20" ht="15" customHeight="1">
      <c r="A81" s="313">
        <v>1101</v>
      </c>
      <c r="B81" s="313" t="s">
        <v>291</v>
      </c>
      <c r="C81" s="313" t="s">
        <v>312</v>
      </c>
      <c r="D81" s="313" t="s">
        <v>7</v>
      </c>
      <c r="E81" s="313" t="s">
        <v>417</v>
      </c>
      <c r="F81" s="313" t="s">
        <v>13</v>
      </c>
      <c r="G81" s="313" t="s">
        <v>11</v>
      </c>
      <c r="H81" s="313"/>
      <c r="I81" s="313"/>
      <c r="J81" s="313"/>
      <c r="K81" s="313"/>
      <c r="L81" s="313"/>
      <c r="M81" s="313"/>
      <c r="N81" s="313"/>
      <c r="O81" s="313"/>
      <c r="P81" s="313"/>
      <c r="Q81" s="313"/>
      <c r="R81" s="313">
        <v>1</v>
      </c>
      <c r="S81" s="313"/>
      <c r="T81" s="313"/>
    </row>
    <row r="82" spans="1:20" ht="15" customHeight="1">
      <c r="A82" s="323">
        <v>1201</v>
      </c>
      <c r="B82" s="323" t="s">
        <v>292</v>
      </c>
      <c r="C82" s="323" t="s">
        <v>312</v>
      </c>
      <c r="D82" s="323" t="s">
        <v>7</v>
      </c>
      <c r="E82" s="323" t="s">
        <v>417</v>
      </c>
      <c r="F82" s="323" t="s">
        <v>13</v>
      </c>
      <c r="G82" s="323" t="s">
        <v>11</v>
      </c>
      <c r="H82" s="323"/>
      <c r="I82" s="323"/>
      <c r="J82" s="323"/>
      <c r="K82" s="323"/>
      <c r="L82" s="323"/>
      <c r="M82" s="323"/>
      <c r="N82" s="323"/>
      <c r="O82" s="323"/>
      <c r="P82" s="323"/>
      <c r="Q82" s="323"/>
      <c r="R82" s="323">
        <v>1</v>
      </c>
      <c r="S82" s="323"/>
      <c r="T82" s="323"/>
    </row>
    <row r="83" spans="1:20" ht="15" customHeight="1">
      <c r="A83" s="313">
        <v>1201</v>
      </c>
      <c r="B83" s="313" t="s">
        <v>292</v>
      </c>
      <c r="C83" s="313" t="s">
        <v>320</v>
      </c>
      <c r="D83" s="313" t="s">
        <v>7</v>
      </c>
      <c r="E83" s="313" t="s">
        <v>417</v>
      </c>
      <c r="F83" s="313" t="s">
        <v>13</v>
      </c>
      <c r="G83" s="313" t="s">
        <v>11</v>
      </c>
      <c r="H83" s="313" t="s">
        <v>181</v>
      </c>
      <c r="I83" s="313" t="s">
        <v>727</v>
      </c>
      <c r="J83" s="313" t="s">
        <v>288</v>
      </c>
      <c r="K83" s="313" t="s">
        <v>709</v>
      </c>
      <c r="L83" s="313" t="s">
        <v>702</v>
      </c>
      <c r="M83" s="313" t="s">
        <v>728</v>
      </c>
      <c r="N83" s="313" t="s">
        <v>47</v>
      </c>
      <c r="O83" s="313" t="s">
        <v>348</v>
      </c>
      <c r="P83" s="313" t="s">
        <v>699</v>
      </c>
      <c r="Q83" s="313" t="s">
        <v>343</v>
      </c>
      <c r="R83" s="313">
        <v>-1</v>
      </c>
      <c r="S83" s="313" t="s">
        <v>728</v>
      </c>
      <c r="T83" s="313" t="s">
        <v>288</v>
      </c>
    </row>
    <row r="84" spans="1:20" ht="15" customHeight="1">
      <c r="A84" s="323">
        <v>3301</v>
      </c>
      <c r="B84" s="323" t="s">
        <v>278</v>
      </c>
      <c r="C84" s="323" t="s">
        <v>314</v>
      </c>
      <c r="D84" s="323" t="s">
        <v>7</v>
      </c>
      <c r="E84" s="323" t="s">
        <v>417</v>
      </c>
      <c r="F84" s="323" t="s">
        <v>13</v>
      </c>
      <c r="G84" s="323" t="s">
        <v>11</v>
      </c>
      <c r="H84" s="323" t="s">
        <v>449</v>
      </c>
      <c r="I84" s="323" t="s">
        <v>729</v>
      </c>
      <c r="J84" s="323" t="s">
        <v>251</v>
      </c>
      <c r="K84" s="323" t="s">
        <v>730</v>
      </c>
      <c r="L84" s="323" t="s">
        <v>702</v>
      </c>
      <c r="M84" s="323" t="s">
        <v>731</v>
      </c>
      <c r="N84" s="323" t="s">
        <v>48</v>
      </c>
      <c r="O84" s="323" t="s">
        <v>348</v>
      </c>
      <c r="P84" s="323" t="s">
        <v>699</v>
      </c>
      <c r="Q84" s="323" t="s">
        <v>343</v>
      </c>
      <c r="R84" s="323">
        <v>-1</v>
      </c>
      <c r="S84" s="323" t="s">
        <v>731</v>
      </c>
      <c r="T84" s="323" t="s">
        <v>251</v>
      </c>
    </row>
    <row r="85" spans="1:20" ht="15" customHeight="1">
      <c r="A85" s="313">
        <v>3301</v>
      </c>
      <c r="B85" s="313" t="s">
        <v>278</v>
      </c>
      <c r="C85" s="313" t="s">
        <v>312</v>
      </c>
      <c r="D85" s="313" t="s">
        <v>7</v>
      </c>
      <c r="E85" s="313" t="s">
        <v>417</v>
      </c>
      <c r="F85" s="313" t="s">
        <v>13</v>
      </c>
      <c r="G85" s="313" t="s">
        <v>11</v>
      </c>
      <c r="H85" s="313"/>
      <c r="I85" s="313"/>
      <c r="J85" s="313"/>
      <c r="K85" s="313"/>
      <c r="L85" s="313"/>
      <c r="M85" s="313"/>
      <c r="N85" s="313"/>
      <c r="O85" s="313"/>
      <c r="P85" s="313"/>
      <c r="Q85" s="313"/>
      <c r="R85" s="313">
        <v>0.95238095238095233</v>
      </c>
      <c r="S85" s="313"/>
      <c r="T85" s="313"/>
    </row>
    <row r="86" spans="1:20" ht="15" customHeight="1">
      <c r="A86" s="323">
        <v>3401</v>
      </c>
      <c r="B86" s="323" t="s">
        <v>278</v>
      </c>
      <c r="C86" s="323" t="s">
        <v>312</v>
      </c>
      <c r="D86" s="323" t="s">
        <v>7</v>
      </c>
      <c r="E86" s="323" t="s">
        <v>417</v>
      </c>
      <c r="F86" s="323" t="s">
        <v>13</v>
      </c>
      <c r="G86" s="323" t="s">
        <v>11</v>
      </c>
      <c r="H86" s="323"/>
      <c r="I86" s="323"/>
      <c r="J86" s="323"/>
      <c r="K86" s="323"/>
      <c r="L86" s="323"/>
      <c r="M86" s="323"/>
      <c r="N86" s="323"/>
      <c r="O86" s="323"/>
      <c r="P86" s="323"/>
      <c r="Q86" s="323"/>
      <c r="R86" s="323">
        <v>4.7619047619047623E-2</v>
      </c>
      <c r="S86" s="323"/>
      <c r="T86" s="323"/>
    </row>
    <row r="87" spans="1:20" ht="15" customHeight="1">
      <c r="A87" s="313">
        <v>3401</v>
      </c>
      <c r="B87" s="313" t="s">
        <v>278</v>
      </c>
      <c r="C87" s="313" t="s">
        <v>317</v>
      </c>
      <c r="D87" s="313" t="s">
        <v>7</v>
      </c>
      <c r="E87" s="313" t="s">
        <v>417</v>
      </c>
      <c r="F87" s="313" t="s">
        <v>13</v>
      </c>
      <c r="G87" s="313" t="s">
        <v>11</v>
      </c>
      <c r="H87" s="313" t="s">
        <v>449</v>
      </c>
      <c r="I87" s="313" t="s">
        <v>732</v>
      </c>
      <c r="J87" s="313" t="s">
        <v>251</v>
      </c>
      <c r="K87" s="313" t="s">
        <v>730</v>
      </c>
      <c r="L87" s="313" t="s">
        <v>702</v>
      </c>
      <c r="M87" s="313" t="s">
        <v>733</v>
      </c>
      <c r="N87" s="313" t="s">
        <v>48</v>
      </c>
      <c r="O87" s="313" t="s">
        <v>348</v>
      </c>
      <c r="P87" s="313" t="s">
        <v>699</v>
      </c>
      <c r="Q87" s="313" t="s">
        <v>343</v>
      </c>
      <c r="R87" s="313">
        <v>-1</v>
      </c>
      <c r="S87" s="313" t="s">
        <v>733</v>
      </c>
      <c r="T87" s="313" t="s">
        <v>251</v>
      </c>
    </row>
    <row r="88" spans="1:20" ht="15" customHeight="1">
      <c r="A88" s="323">
        <v>3501</v>
      </c>
      <c r="B88" s="323" t="s">
        <v>278</v>
      </c>
      <c r="C88" s="323" t="s">
        <v>312</v>
      </c>
      <c r="D88" s="323" t="s">
        <v>7</v>
      </c>
      <c r="E88" s="323" t="s">
        <v>417</v>
      </c>
      <c r="F88" s="323" t="s">
        <v>13</v>
      </c>
      <c r="G88" s="323" t="s">
        <v>11</v>
      </c>
      <c r="H88" s="323"/>
      <c r="I88" s="323"/>
      <c r="J88" s="323"/>
      <c r="K88" s="323"/>
      <c r="L88" s="323"/>
      <c r="M88" s="323"/>
      <c r="N88" s="323"/>
      <c r="O88" s="323"/>
      <c r="P88" s="323"/>
      <c r="Q88" s="323"/>
      <c r="R88" s="323">
        <v>0</v>
      </c>
      <c r="S88" s="323"/>
      <c r="T88" s="323"/>
    </row>
    <row r="89" spans="1:20" ht="15" customHeight="1">
      <c r="A89" s="313">
        <v>3501</v>
      </c>
      <c r="B89" s="313" t="s">
        <v>278</v>
      </c>
      <c r="C89" s="313" t="s">
        <v>318</v>
      </c>
      <c r="D89" s="313" t="s">
        <v>7</v>
      </c>
      <c r="E89" s="313" t="s">
        <v>417</v>
      </c>
      <c r="F89" s="313" t="s">
        <v>13</v>
      </c>
      <c r="G89" s="313" t="s">
        <v>11</v>
      </c>
      <c r="H89" s="313" t="s">
        <v>449</v>
      </c>
      <c r="I89" s="313" t="s">
        <v>734</v>
      </c>
      <c r="J89" s="313" t="s">
        <v>251</v>
      </c>
      <c r="K89" s="313" t="s">
        <v>730</v>
      </c>
      <c r="L89" s="313" t="s">
        <v>702</v>
      </c>
      <c r="M89" s="313" t="s">
        <v>735</v>
      </c>
      <c r="N89" s="313" t="s">
        <v>48</v>
      </c>
      <c r="O89" s="313" t="s">
        <v>348</v>
      </c>
      <c r="P89" s="313" t="s">
        <v>699</v>
      </c>
      <c r="Q89" s="313" t="s">
        <v>343</v>
      </c>
      <c r="R89" s="313">
        <v>-1</v>
      </c>
      <c r="S89" s="313" t="s">
        <v>735</v>
      </c>
      <c r="T89" s="313" t="s">
        <v>251</v>
      </c>
    </row>
    <row r="90" spans="1:20" ht="15" customHeight="1">
      <c r="A90" s="323">
        <v>3601</v>
      </c>
      <c r="B90" s="323" t="s">
        <v>269</v>
      </c>
      <c r="C90" s="323" t="s">
        <v>312</v>
      </c>
      <c r="D90" s="323" t="s">
        <v>7</v>
      </c>
      <c r="E90" s="323" t="s">
        <v>417</v>
      </c>
      <c r="F90" s="323" t="s">
        <v>13</v>
      </c>
      <c r="G90" s="323" t="s">
        <v>11</v>
      </c>
      <c r="H90" s="323"/>
      <c r="I90" s="323"/>
      <c r="J90" s="323"/>
      <c r="K90" s="323"/>
      <c r="L90" s="323"/>
      <c r="M90" s="323"/>
      <c r="N90" s="323"/>
      <c r="O90" s="323"/>
      <c r="P90" s="323"/>
      <c r="Q90" s="323"/>
      <c r="R90" s="323">
        <v>0.6097560975609756</v>
      </c>
      <c r="S90" s="323"/>
      <c r="T90" s="323"/>
    </row>
    <row r="91" spans="1:20" ht="15" customHeight="1">
      <c r="A91" s="313">
        <v>3601</v>
      </c>
      <c r="B91" s="313" t="s">
        <v>269</v>
      </c>
      <c r="C91" s="313" t="s">
        <v>314</v>
      </c>
      <c r="D91" s="313" t="s">
        <v>7</v>
      </c>
      <c r="E91" s="313" t="s">
        <v>417</v>
      </c>
      <c r="F91" s="313" t="s">
        <v>13</v>
      </c>
      <c r="G91" s="313" t="s">
        <v>11</v>
      </c>
      <c r="H91" s="313" t="s">
        <v>449</v>
      </c>
      <c r="I91" s="313" t="s">
        <v>736</v>
      </c>
      <c r="J91" s="313" t="s">
        <v>251</v>
      </c>
      <c r="K91" s="313" t="s">
        <v>730</v>
      </c>
      <c r="L91" s="313" t="s">
        <v>702</v>
      </c>
      <c r="M91" s="313" t="s">
        <v>737</v>
      </c>
      <c r="N91" s="313" t="s">
        <v>48</v>
      </c>
      <c r="O91" s="313" t="s">
        <v>348</v>
      </c>
      <c r="P91" s="313" t="s">
        <v>699</v>
      </c>
      <c r="Q91" s="313" t="s">
        <v>343</v>
      </c>
      <c r="R91" s="313">
        <v>-1</v>
      </c>
      <c r="S91" s="313" t="s">
        <v>737</v>
      </c>
      <c r="T91" s="313" t="s">
        <v>251</v>
      </c>
    </row>
    <row r="92" spans="1:20" ht="15" customHeight="1">
      <c r="A92" s="323">
        <v>3701</v>
      </c>
      <c r="B92" s="323" t="s">
        <v>269</v>
      </c>
      <c r="C92" s="323" t="s">
        <v>312</v>
      </c>
      <c r="D92" s="323" t="s">
        <v>7</v>
      </c>
      <c r="E92" s="323" t="s">
        <v>417</v>
      </c>
      <c r="F92" s="323" t="s">
        <v>13</v>
      </c>
      <c r="G92" s="323" t="s">
        <v>11</v>
      </c>
      <c r="H92" s="323"/>
      <c r="I92" s="323"/>
      <c r="J92" s="323"/>
      <c r="K92" s="323"/>
      <c r="L92" s="323"/>
      <c r="M92" s="323"/>
      <c r="N92" s="323"/>
      <c r="O92" s="323"/>
      <c r="P92" s="323"/>
      <c r="Q92" s="323"/>
      <c r="R92" s="323">
        <v>2.4390243902439029E-2</v>
      </c>
      <c r="S92" s="323"/>
      <c r="T92" s="323"/>
    </row>
    <row r="93" spans="1:20" ht="15" customHeight="1">
      <c r="A93" s="313">
        <v>3701</v>
      </c>
      <c r="B93" s="313" t="s">
        <v>269</v>
      </c>
      <c r="C93" s="313" t="s">
        <v>317</v>
      </c>
      <c r="D93" s="313" t="s">
        <v>7</v>
      </c>
      <c r="E93" s="313" t="s">
        <v>417</v>
      </c>
      <c r="F93" s="313" t="s">
        <v>13</v>
      </c>
      <c r="G93" s="313" t="s">
        <v>11</v>
      </c>
      <c r="H93" s="313" t="s">
        <v>449</v>
      </c>
      <c r="I93" s="313" t="s">
        <v>738</v>
      </c>
      <c r="J93" s="313" t="s">
        <v>251</v>
      </c>
      <c r="K93" s="313" t="s">
        <v>730</v>
      </c>
      <c r="L93" s="313" t="s">
        <v>702</v>
      </c>
      <c r="M93" s="313" t="s">
        <v>739</v>
      </c>
      <c r="N93" s="313" t="s">
        <v>48</v>
      </c>
      <c r="O93" s="313" t="s">
        <v>348</v>
      </c>
      <c r="P93" s="313" t="s">
        <v>699</v>
      </c>
      <c r="Q93" s="313" t="s">
        <v>343</v>
      </c>
      <c r="R93" s="313">
        <v>-1</v>
      </c>
      <c r="S93" s="313" t="s">
        <v>739</v>
      </c>
      <c r="T93" s="313" t="s">
        <v>251</v>
      </c>
    </row>
    <row r="94" spans="1:20" ht="15" customHeight="1">
      <c r="A94" s="323">
        <v>3801</v>
      </c>
      <c r="B94" s="323" t="s">
        <v>269</v>
      </c>
      <c r="C94" s="323" t="s">
        <v>312</v>
      </c>
      <c r="D94" s="323" t="s">
        <v>7</v>
      </c>
      <c r="E94" s="323" t="s">
        <v>417</v>
      </c>
      <c r="F94" s="323" t="s">
        <v>13</v>
      </c>
      <c r="G94" s="323" t="s">
        <v>11</v>
      </c>
      <c r="H94" s="323"/>
      <c r="I94" s="323"/>
      <c r="J94" s="323"/>
      <c r="K94" s="323"/>
      <c r="L94" s="323"/>
      <c r="M94" s="323"/>
      <c r="N94" s="323"/>
      <c r="O94" s="323"/>
      <c r="P94" s="323"/>
      <c r="Q94" s="323"/>
      <c r="R94" s="323">
        <v>0.36585365853658541</v>
      </c>
      <c r="S94" s="323"/>
      <c r="T94" s="323"/>
    </row>
    <row r="95" spans="1:20" ht="15" customHeight="1">
      <c r="A95" s="313">
        <v>3801</v>
      </c>
      <c r="B95" s="313" t="s">
        <v>269</v>
      </c>
      <c r="C95" s="313" t="s">
        <v>318</v>
      </c>
      <c r="D95" s="313" t="s">
        <v>7</v>
      </c>
      <c r="E95" s="313" t="s">
        <v>417</v>
      </c>
      <c r="F95" s="313" t="s">
        <v>13</v>
      </c>
      <c r="G95" s="313" t="s">
        <v>11</v>
      </c>
      <c r="H95" s="313" t="s">
        <v>449</v>
      </c>
      <c r="I95" s="313" t="s">
        <v>740</v>
      </c>
      <c r="J95" s="313" t="s">
        <v>251</v>
      </c>
      <c r="K95" s="313" t="s">
        <v>730</v>
      </c>
      <c r="L95" s="313" t="s">
        <v>702</v>
      </c>
      <c r="M95" s="313" t="s">
        <v>741</v>
      </c>
      <c r="N95" s="313" t="s">
        <v>48</v>
      </c>
      <c r="O95" s="313" t="s">
        <v>348</v>
      </c>
      <c r="P95" s="313" t="s">
        <v>699</v>
      </c>
      <c r="Q95" s="313" t="s">
        <v>343</v>
      </c>
      <c r="R95" s="313">
        <v>-1</v>
      </c>
      <c r="S95" s="313" t="s">
        <v>741</v>
      </c>
      <c r="T95" s="313" t="s">
        <v>251</v>
      </c>
    </row>
    <row r="96" spans="1:20" ht="15" customHeight="1">
      <c r="A96" s="323">
        <v>3901</v>
      </c>
      <c r="B96" s="323" t="s">
        <v>282</v>
      </c>
      <c r="C96" s="323" t="s">
        <v>314</v>
      </c>
      <c r="D96" s="323" t="s">
        <v>7</v>
      </c>
      <c r="E96" s="323" t="s">
        <v>417</v>
      </c>
      <c r="F96" s="323" t="s">
        <v>13</v>
      </c>
      <c r="G96" s="323" t="s">
        <v>11</v>
      </c>
      <c r="H96" s="323" t="s">
        <v>449</v>
      </c>
      <c r="I96" s="323" t="s">
        <v>742</v>
      </c>
      <c r="J96" s="323" t="s">
        <v>251</v>
      </c>
      <c r="K96" s="323" t="s">
        <v>730</v>
      </c>
      <c r="L96" s="323" t="s">
        <v>702</v>
      </c>
      <c r="M96" s="323" t="s">
        <v>743</v>
      </c>
      <c r="N96" s="323" t="s">
        <v>48</v>
      </c>
      <c r="O96" s="323" t="s">
        <v>348</v>
      </c>
      <c r="P96" s="323" t="s">
        <v>699</v>
      </c>
      <c r="Q96" s="323" t="s">
        <v>343</v>
      </c>
      <c r="R96" s="323">
        <v>-1</v>
      </c>
      <c r="S96" s="323" t="s">
        <v>743</v>
      </c>
      <c r="T96" s="323" t="s">
        <v>251</v>
      </c>
    </row>
    <row r="97" spans="1:20" ht="15" customHeight="1">
      <c r="A97" s="313">
        <v>3901</v>
      </c>
      <c r="B97" s="313" t="s">
        <v>282</v>
      </c>
      <c r="C97" s="313" t="s">
        <v>312</v>
      </c>
      <c r="D97" s="313" t="s">
        <v>7</v>
      </c>
      <c r="E97" s="313" t="s">
        <v>417</v>
      </c>
      <c r="F97" s="313" t="s">
        <v>13</v>
      </c>
      <c r="G97" s="313" t="s">
        <v>11</v>
      </c>
      <c r="H97" s="313"/>
      <c r="I97" s="313"/>
      <c r="J97" s="313"/>
      <c r="K97" s="313"/>
      <c r="L97" s="313"/>
      <c r="M97" s="313"/>
      <c r="N97" s="313"/>
      <c r="O97" s="313"/>
      <c r="P97" s="313"/>
      <c r="Q97" s="313"/>
      <c r="R97" s="313">
        <v>5.8823529411764712E-2</v>
      </c>
      <c r="S97" s="313"/>
      <c r="T97" s="313"/>
    </row>
    <row r="98" spans="1:20" ht="15" customHeight="1">
      <c r="A98" s="323">
        <v>4001</v>
      </c>
      <c r="B98" s="323" t="s">
        <v>282</v>
      </c>
      <c r="C98" s="323" t="s">
        <v>317</v>
      </c>
      <c r="D98" s="323" t="s">
        <v>7</v>
      </c>
      <c r="E98" s="323" t="s">
        <v>417</v>
      </c>
      <c r="F98" s="323" t="s">
        <v>13</v>
      </c>
      <c r="G98" s="323" t="s">
        <v>11</v>
      </c>
      <c r="H98" s="323" t="s">
        <v>449</v>
      </c>
      <c r="I98" s="323" t="s">
        <v>744</v>
      </c>
      <c r="J98" s="323" t="s">
        <v>251</v>
      </c>
      <c r="K98" s="323" t="s">
        <v>730</v>
      </c>
      <c r="L98" s="323" t="s">
        <v>702</v>
      </c>
      <c r="M98" s="323" t="s">
        <v>745</v>
      </c>
      <c r="N98" s="323" t="s">
        <v>48</v>
      </c>
      <c r="O98" s="323" t="s">
        <v>348</v>
      </c>
      <c r="P98" s="323" t="s">
        <v>699</v>
      </c>
      <c r="Q98" s="323" t="s">
        <v>343</v>
      </c>
      <c r="R98" s="323">
        <v>-1</v>
      </c>
      <c r="S98" s="323" t="s">
        <v>745</v>
      </c>
      <c r="T98" s="323" t="s">
        <v>251</v>
      </c>
    </row>
    <row r="99" spans="1:20" ht="15" customHeight="1">
      <c r="A99" s="313">
        <v>4001</v>
      </c>
      <c r="B99" s="313" t="s">
        <v>282</v>
      </c>
      <c r="C99" s="313" t="s">
        <v>312</v>
      </c>
      <c r="D99" s="313" t="s">
        <v>7</v>
      </c>
      <c r="E99" s="313" t="s">
        <v>417</v>
      </c>
      <c r="F99" s="313" t="s">
        <v>13</v>
      </c>
      <c r="G99" s="313" t="s">
        <v>11</v>
      </c>
      <c r="H99" s="313"/>
      <c r="I99" s="313"/>
      <c r="J99" s="313"/>
      <c r="K99" s="313"/>
      <c r="L99" s="313"/>
      <c r="M99" s="313"/>
      <c r="N99" s="313"/>
      <c r="O99" s="313"/>
      <c r="P99" s="313"/>
      <c r="Q99" s="313"/>
      <c r="R99" s="313">
        <v>0.29411764705882348</v>
      </c>
      <c r="S99" s="313"/>
      <c r="T99" s="313"/>
    </row>
    <row r="100" spans="1:20" ht="15" customHeight="1">
      <c r="A100" s="323">
        <v>4101</v>
      </c>
      <c r="B100" s="323" t="s">
        <v>282</v>
      </c>
      <c r="C100" s="323" t="s">
        <v>318</v>
      </c>
      <c r="D100" s="323" t="s">
        <v>7</v>
      </c>
      <c r="E100" s="323" t="s">
        <v>417</v>
      </c>
      <c r="F100" s="323" t="s">
        <v>13</v>
      </c>
      <c r="G100" s="323" t="s">
        <v>11</v>
      </c>
      <c r="H100" s="323" t="s">
        <v>449</v>
      </c>
      <c r="I100" s="323" t="s">
        <v>746</v>
      </c>
      <c r="J100" s="323" t="s">
        <v>251</v>
      </c>
      <c r="K100" s="323" t="s">
        <v>730</v>
      </c>
      <c r="L100" s="323" t="s">
        <v>702</v>
      </c>
      <c r="M100" s="323" t="s">
        <v>747</v>
      </c>
      <c r="N100" s="323" t="s">
        <v>48</v>
      </c>
      <c r="O100" s="323" t="s">
        <v>348</v>
      </c>
      <c r="P100" s="323" t="s">
        <v>699</v>
      </c>
      <c r="Q100" s="323" t="s">
        <v>343</v>
      </c>
      <c r="R100" s="323">
        <v>-1</v>
      </c>
      <c r="S100" s="323" t="s">
        <v>747</v>
      </c>
      <c r="T100" s="323" t="s">
        <v>251</v>
      </c>
    </row>
    <row r="101" spans="1:20" ht="15" customHeight="1">
      <c r="A101" s="313">
        <v>4101</v>
      </c>
      <c r="B101" s="313" t="s">
        <v>282</v>
      </c>
      <c r="C101" s="313" t="s">
        <v>312</v>
      </c>
      <c r="D101" s="313" t="s">
        <v>7</v>
      </c>
      <c r="E101" s="313" t="s">
        <v>417</v>
      </c>
      <c r="F101" s="313" t="s">
        <v>13</v>
      </c>
      <c r="G101" s="313" t="s">
        <v>11</v>
      </c>
      <c r="H101" s="313"/>
      <c r="I101" s="313"/>
      <c r="J101" s="313"/>
      <c r="K101" s="313"/>
      <c r="L101" s="313"/>
      <c r="M101" s="313"/>
      <c r="N101" s="313"/>
      <c r="O101" s="313"/>
      <c r="P101" s="313"/>
      <c r="Q101" s="313"/>
      <c r="R101" s="313">
        <v>0.6470588235294118</v>
      </c>
      <c r="S101" s="313"/>
      <c r="T101" s="313"/>
    </row>
    <row r="102" spans="1:20" ht="15" customHeight="1">
      <c r="A102" s="323">
        <v>4201</v>
      </c>
      <c r="B102" s="323" t="s">
        <v>259</v>
      </c>
      <c r="C102" s="323" t="s">
        <v>312</v>
      </c>
      <c r="D102" s="323" t="s">
        <v>7</v>
      </c>
      <c r="E102" s="323" t="s">
        <v>417</v>
      </c>
      <c r="F102" s="323" t="s">
        <v>13</v>
      </c>
      <c r="G102" s="323" t="s">
        <v>11</v>
      </c>
      <c r="H102" s="323"/>
      <c r="I102" s="323"/>
      <c r="J102" s="323"/>
      <c r="K102" s="323"/>
      <c r="L102" s="323"/>
      <c r="M102" s="323"/>
      <c r="N102" s="323"/>
      <c r="O102" s="323"/>
      <c r="P102" s="323"/>
      <c r="Q102" s="323"/>
      <c r="R102" s="323">
        <v>0.47706422018348632</v>
      </c>
      <c r="S102" s="323"/>
      <c r="T102" s="323"/>
    </row>
    <row r="103" spans="1:20" ht="15" customHeight="1">
      <c r="A103" s="313">
        <v>4201</v>
      </c>
      <c r="B103" s="313" t="s">
        <v>259</v>
      </c>
      <c r="C103" s="313" t="s">
        <v>314</v>
      </c>
      <c r="D103" s="313" t="s">
        <v>7</v>
      </c>
      <c r="E103" s="313" t="s">
        <v>417</v>
      </c>
      <c r="F103" s="313" t="s">
        <v>13</v>
      </c>
      <c r="G103" s="313" t="s">
        <v>11</v>
      </c>
      <c r="H103" s="313" t="s">
        <v>449</v>
      </c>
      <c r="I103" s="313" t="s">
        <v>748</v>
      </c>
      <c r="J103" s="313" t="s">
        <v>251</v>
      </c>
      <c r="K103" s="313" t="s">
        <v>730</v>
      </c>
      <c r="L103" s="313" t="s">
        <v>702</v>
      </c>
      <c r="M103" s="313" t="s">
        <v>749</v>
      </c>
      <c r="N103" s="313" t="s">
        <v>48</v>
      </c>
      <c r="O103" s="313" t="s">
        <v>348</v>
      </c>
      <c r="P103" s="313" t="s">
        <v>699</v>
      </c>
      <c r="Q103" s="313" t="s">
        <v>343</v>
      </c>
      <c r="R103" s="313">
        <v>-1</v>
      </c>
      <c r="S103" s="313" t="s">
        <v>749</v>
      </c>
      <c r="T103" s="313" t="s">
        <v>251</v>
      </c>
    </row>
    <row r="104" spans="1:20" ht="15" customHeight="1">
      <c r="A104" s="323">
        <v>4301</v>
      </c>
      <c r="B104" s="323" t="s">
        <v>259</v>
      </c>
      <c r="C104" s="323" t="s">
        <v>312</v>
      </c>
      <c r="D104" s="323" t="s">
        <v>7</v>
      </c>
      <c r="E104" s="323" t="s">
        <v>417</v>
      </c>
      <c r="F104" s="323" t="s">
        <v>13</v>
      </c>
      <c r="G104" s="323" t="s">
        <v>11</v>
      </c>
      <c r="H104" s="323"/>
      <c r="I104" s="323"/>
      <c r="J104" s="323"/>
      <c r="K104" s="323"/>
      <c r="L104" s="323"/>
      <c r="M104" s="323"/>
      <c r="N104" s="323"/>
      <c r="O104" s="323"/>
      <c r="P104" s="323"/>
      <c r="Q104" s="323"/>
      <c r="R104" s="323">
        <v>0.41284403669724767</v>
      </c>
      <c r="S104" s="323"/>
      <c r="T104" s="323"/>
    </row>
    <row r="105" spans="1:20" ht="15" customHeight="1">
      <c r="A105" s="313">
        <v>4301</v>
      </c>
      <c r="B105" s="313" t="s">
        <v>259</v>
      </c>
      <c r="C105" s="313" t="s">
        <v>317</v>
      </c>
      <c r="D105" s="313" t="s">
        <v>7</v>
      </c>
      <c r="E105" s="313" t="s">
        <v>417</v>
      </c>
      <c r="F105" s="313" t="s">
        <v>13</v>
      </c>
      <c r="G105" s="313" t="s">
        <v>11</v>
      </c>
      <c r="H105" s="313" t="s">
        <v>449</v>
      </c>
      <c r="I105" s="313" t="s">
        <v>750</v>
      </c>
      <c r="J105" s="313" t="s">
        <v>251</v>
      </c>
      <c r="K105" s="313" t="s">
        <v>730</v>
      </c>
      <c r="L105" s="313" t="s">
        <v>702</v>
      </c>
      <c r="M105" s="313" t="s">
        <v>751</v>
      </c>
      <c r="N105" s="313" t="s">
        <v>48</v>
      </c>
      <c r="O105" s="313" t="s">
        <v>348</v>
      </c>
      <c r="P105" s="313" t="s">
        <v>699</v>
      </c>
      <c r="Q105" s="313" t="s">
        <v>343</v>
      </c>
      <c r="R105" s="313">
        <v>-1</v>
      </c>
      <c r="S105" s="313" t="s">
        <v>751</v>
      </c>
      <c r="T105" s="313" t="s">
        <v>251</v>
      </c>
    </row>
    <row r="106" spans="1:20" ht="15" customHeight="1">
      <c r="A106" s="323">
        <v>4401</v>
      </c>
      <c r="B106" s="323" t="s">
        <v>259</v>
      </c>
      <c r="C106" s="323" t="s">
        <v>312</v>
      </c>
      <c r="D106" s="323" t="s">
        <v>7</v>
      </c>
      <c r="E106" s="323" t="s">
        <v>417</v>
      </c>
      <c r="F106" s="323" t="s">
        <v>13</v>
      </c>
      <c r="G106" s="323" t="s">
        <v>11</v>
      </c>
      <c r="H106" s="323"/>
      <c r="I106" s="323"/>
      <c r="J106" s="323"/>
      <c r="K106" s="323"/>
      <c r="L106" s="323"/>
      <c r="M106" s="323"/>
      <c r="N106" s="323"/>
      <c r="O106" s="323"/>
      <c r="P106" s="323"/>
      <c r="Q106" s="323"/>
      <c r="R106" s="323">
        <v>0.1100917431192661</v>
      </c>
      <c r="S106" s="323"/>
      <c r="T106" s="323"/>
    </row>
    <row r="107" spans="1:20" ht="15" customHeight="1">
      <c r="A107" s="313">
        <v>4401</v>
      </c>
      <c r="B107" s="313" t="s">
        <v>259</v>
      </c>
      <c r="C107" s="313" t="s">
        <v>318</v>
      </c>
      <c r="D107" s="313" t="s">
        <v>7</v>
      </c>
      <c r="E107" s="313" t="s">
        <v>417</v>
      </c>
      <c r="F107" s="313" t="s">
        <v>13</v>
      </c>
      <c r="G107" s="313" t="s">
        <v>11</v>
      </c>
      <c r="H107" s="313" t="s">
        <v>449</v>
      </c>
      <c r="I107" s="313" t="s">
        <v>752</v>
      </c>
      <c r="J107" s="313" t="s">
        <v>251</v>
      </c>
      <c r="K107" s="313" t="s">
        <v>730</v>
      </c>
      <c r="L107" s="313" t="s">
        <v>702</v>
      </c>
      <c r="M107" s="313" t="s">
        <v>753</v>
      </c>
      <c r="N107" s="313" t="s">
        <v>48</v>
      </c>
      <c r="O107" s="313" t="s">
        <v>348</v>
      </c>
      <c r="P107" s="313" t="s">
        <v>699</v>
      </c>
      <c r="Q107" s="313" t="s">
        <v>343</v>
      </c>
      <c r="R107" s="313">
        <v>-1</v>
      </c>
      <c r="S107" s="313" t="s">
        <v>753</v>
      </c>
      <c r="T107" s="313" t="s">
        <v>251</v>
      </c>
    </row>
    <row r="108" spans="1:20" ht="15" customHeight="1">
      <c r="A108" s="323">
        <v>4501</v>
      </c>
      <c r="B108" s="323" t="s">
        <v>307</v>
      </c>
      <c r="C108" s="323" t="s">
        <v>298</v>
      </c>
      <c r="D108" s="323" t="s">
        <v>7</v>
      </c>
      <c r="E108" s="323" t="s">
        <v>417</v>
      </c>
      <c r="F108" s="323" t="s">
        <v>13</v>
      </c>
      <c r="G108" s="323" t="s">
        <v>11</v>
      </c>
      <c r="H108" s="323" t="s">
        <v>709</v>
      </c>
      <c r="I108" s="323" t="s">
        <v>754</v>
      </c>
      <c r="J108" s="323" t="s">
        <v>251</v>
      </c>
      <c r="K108" s="323" t="s">
        <v>755</v>
      </c>
      <c r="L108" s="323" t="s">
        <v>702</v>
      </c>
      <c r="M108" s="323" t="s">
        <v>756</v>
      </c>
      <c r="N108" s="323" t="s">
        <v>48</v>
      </c>
      <c r="O108" s="323" t="s">
        <v>357</v>
      </c>
      <c r="P108" s="323" t="s">
        <v>699</v>
      </c>
      <c r="Q108" s="323" t="s">
        <v>343</v>
      </c>
      <c r="R108" s="323">
        <v>-1</v>
      </c>
      <c r="S108" s="323" t="s">
        <v>756</v>
      </c>
      <c r="T108" s="323" t="s">
        <v>251</v>
      </c>
    </row>
    <row r="109" spans="1:20" ht="15" customHeight="1">
      <c r="A109" s="313">
        <v>4501</v>
      </c>
      <c r="B109" s="313" t="s">
        <v>307</v>
      </c>
      <c r="C109" s="313" t="s">
        <v>297</v>
      </c>
      <c r="D109" s="313" t="s">
        <v>7</v>
      </c>
      <c r="E109" s="313" t="s">
        <v>417</v>
      </c>
      <c r="F109" s="313" t="s">
        <v>13</v>
      </c>
      <c r="G109" s="313" t="s">
        <v>11</v>
      </c>
      <c r="H109" s="313"/>
      <c r="I109" s="313"/>
      <c r="J109" s="313"/>
      <c r="K109" s="313"/>
      <c r="L109" s="313"/>
      <c r="M109" s="313"/>
      <c r="N109" s="313"/>
      <c r="O109" s="313"/>
      <c r="P109" s="313"/>
      <c r="Q109" s="313"/>
      <c r="R109" s="313">
        <v>0.15</v>
      </c>
      <c r="S109" s="313"/>
      <c r="T109" s="313"/>
    </row>
    <row r="110" spans="1:20" ht="15" customHeight="1">
      <c r="A110" s="323">
        <v>5201</v>
      </c>
      <c r="B110" s="323" t="s">
        <v>256</v>
      </c>
      <c r="C110" s="323" t="s">
        <v>332</v>
      </c>
      <c r="D110" s="323" t="s">
        <v>7</v>
      </c>
      <c r="E110" s="323" t="s">
        <v>417</v>
      </c>
      <c r="F110" s="323" t="s">
        <v>13</v>
      </c>
      <c r="G110" s="323" t="s">
        <v>11</v>
      </c>
      <c r="H110" s="323" t="s">
        <v>770</v>
      </c>
      <c r="I110" s="323" t="s">
        <v>758</v>
      </c>
      <c r="J110" s="323" t="s">
        <v>759</v>
      </c>
      <c r="K110" s="323" t="s">
        <v>760</v>
      </c>
      <c r="L110" s="323" t="s">
        <v>761</v>
      </c>
      <c r="M110" s="323" t="s">
        <v>762</v>
      </c>
      <c r="N110" s="323" t="s">
        <v>763</v>
      </c>
      <c r="O110" s="323" t="s">
        <v>348</v>
      </c>
      <c r="P110" s="323" t="s">
        <v>699</v>
      </c>
      <c r="Q110" s="323" t="s">
        <v>343</v>
      </c>
      <c r="R110" s="323">
        <v>-1</v>
      </c>
      <c r="S110" s="323" t="s">
        <v>764</v>
      </c>
      <c r="T110" s="323"/>
    </row>
    <row r="111" spans="1:20" ht="15" customHeight="1">
      <c r="A111" s="313">
        <v>5201</v>
      </c>
      <c r="B111" s="313" t="s">
        <v>256</v>
      </c>
      <c r="C111" s="313" t="s">
        <v>312</v>
      </c>
      <c r="D111" s="313" t="s">
        <v>7</v>
      </c>
      <c r="E111" s="313" t="s">
        <v>417</v>
      </c>
      <c r="F111" s="313" t="s">
        <v>13</v>
      </c>
      <c r="G111" s="313" t="s">
        <v>11</v>
      </c>
      <c r="H111" s="313"/>
      <c r="I111" s="313"/>
      <c r="J111" s="313"/>
      <c r="K111" s="313"/>
      <c r="L111" s="313"/>
      <c r="M111" s="313"/>
      <c r="N111" s="313"/>
      <c r="O111" s="313"/>
      <c r="P111" s="313"/>
      <c r="Q111" s="313"/>
      <c r="R111" s="313">
        <v>1.5641025641025641</v>
      </c>
      <c r="S111" s="313"/>
      <c r="T111" s="313"/>
    </row>
    <row r="112" spans="1:20" ht="15" customHeight="1">
      <c r="A112" s="323">
        <v>5301</v>
      </c>
      <c r="B112" s="323" t="s">
        <v>238</v>
      </c>
      <c r="C112" s="323" t="s">
        <v>316</v>
      </c>
      <c r="D112" s="323" t="s">
        <v>7</v>
      </c>
      <c r="E112" s="323" t="s">
        <v>417</v>
      </c>
      <c r="F112" s="323" t="s">
        <v>13</v>
      </c>
      <c r="G112" s="323" t="s">
        <v>11</v>
      </c>
      <c r="H112" s="323" t="s">
        <v>449</v>
      </c>
      <c r="I112" s="323" t="s">
        <v>455</v>
      </c>
      <c r="J112" s="323" t="s">
        <v>454</v>
      </c>
      <c r="K112" s="323" t="s">
        <v>765</v>
      </c>
      <c r="L112" s="323" t="s">
        <v>339</v>
      </c>
      <c r="M112" s="323" t="s">
        <v>455</v>
      </c>
      <c r="N112" s="323" t="s">
        <v>51</v>
      </c>
      <c r="O112" s="323" t="s">
        <v>357</v>
      </c>
      <c r="P112" s="323" t="s">
        <v>699</v>
      </c>
      <c r="Q112" s="323" t="s">
        <v>343</v>
      </c>
      <c r="R112" s="323">
        <v>-1</v>
      </c>
      <c r="S112" s="323" t="s">
        <v>455</v>
      </c>
      <c r="T112" s="323" t="s">
        <v>454</v>
      </c>
    </row>
    <row r="113" spans="1:20" ht="15" customHeight="1">
      <c r="A113" s="313">
        <v>5301</v>
      </c>
      <c r="B113" s="313" t="s">
        <v>238</v>
      </c>
      <c r="C113" s="313" t="s">
        <v>314</v>
      </c>
      <c r="D113" s="313" t="s">
        <v>7</v>
      </c>
      <c r="E113" s="313" t="s">
        <v>417</v>
      </c>
      <c r="F113" s="313" t="s">
        <v>13</v>
      </c>
      <c r="G113" s="313" t="s">
        <v>11</v>
      </c>
      <c r="H113" s="313"/>
      <c r="I113" s="313" t="s">
        <v>766</v>
      </c>
      <c r="J113" s="313"/>
      <c r="K113" s="313"/>
      <c r="L113" s="313"/>
      <c r="M113" s="313" t="s">
        <v>766</v>
      </c>
      <c r="N113" s="313"/>
      <c r="O113" s="313" t="s">
        <v>348</v>
      </c>
      <c r="P113" s="313" t="s">
        <v>693</v>
      </c>
      <c r="Q113" s="313" t="s">
        <v>694</v>
      </c>
      <c r="R113" s="313">
        <v>6.9999999999999993E-2</v>
      </c>
      <c r="S113" s="313"/>
      <c r="T113" s="313"/>
    </row>
    <row r="114" spans="1:20" ht="15" customHeight="1">
      <c r="A114" s="323">
        <v>3</v>
      </c>
      <c r="B114" s="323" t="s">
        <v>306</v>
      </c>
      <c r="C114" s="323" t="s">
        <v>256</v>
      </c>
      <c r="D114" s="323" t="s">
        <v>7</v>
      </c>
      <c r="E114" s="323" t="s">
        <v>449</v>
      </c>
      <c r="F114" s="323" t="s">
        <v>13</v>
      </c>
      <c r="G114" s="323" t="s">
        <v>11</v>
      </c>
      <c r="H114" s="323" t="s">
        <v>449</v>
      </c>
      <c r="I114" s="323" t="s">
        <v>771</v>
      </c>
      <c r="J114" s="323" t="s">
        <v>229</v>
      </c>
      <c r="K114" s="323" t="s">
        <v>768</v>
      </c>
      <c r="L114" s="323" t="s">
        <v>697</v>
      </c>
      <c r="M114" s="323" t="s">
        <v>698</v>
      </c>
      <c r="N114" s="323" t="s">
        <v>46</v>
      </c>
      <c r="O114" s="323" t="s">
        <v>364</v>
      </c>
      <c r="P114" s="323" t="s">
        <v>699</v>
      </c>
      <c r="Q114" s="323" t="s">
        <v>343</v>
      </c>
      <c r="R114" s="323">
        <v>-1</v>
      </c>
      <c r="S114" s="323" t="s">
        <v>698</v>
      </c>
      <c r="T114" s="323" t="s">
        <v>229</v>
      </c>
    </row>
    <row r="115" spans="1:20" ht="15" customHeight="1">
      <c r="A115" s="313">
        <v>3</v>
      </c>
      <c r="B115" s="313" t="s">
        <v>234</v>
      </c>
      <c r="C115" s="313" t="s">
        <v>306</v>
      </c>
      <c r="D115" s="313" t="s">
        <v>7</v>
      </c>
      <c r="E115" s="313" t="s">
        <v>449</v>
      </c>
      <c r="F115" s="313" t="s">
        <v>13</v>
      </c>
      <c r="G115" s="313" t="s">
        <v>11</v>
      </c>
      <c r="H115" s="313" t="s">
        <v>449</v>
      </c>
      <c r="I115" s="313" t="s">
        <v>451</v>
      </c>
      <c r="J115" s="313" t="s">
        <v>251</v>
      </c>
      <c r="K115" s="313"/>
      <c r="L115" s="313" t="s">
        <v>339</v>
      </c>
      <c r="M115" s="313" t="s">
        <v>420</v>
      </c>
      <c r="N115" s="313" t="s">
        <v>48</v>
      </c>
      <c r="O115" s="313" t="s">
        <v>341</v>
      </c>
      <c r="P115" s="313" t="s">
        <v>342</v>
      </c>
      <c r="Q115" s="313" t="s">
        <v>343</v>
      </c>
      <c r="R115" s="313">
        <v>0.17699999999999999</v>
      </c>
      <c r="S115" s="313"/>
      <c r="T115" s="313"/>
    </row>
    <row r="116" spans="1:20" ht="15" customHeight="1">
      <c r="A116" s="323">
        <v>13</v>
      </c>
      <c r="B116" s="323" t="s">
        <v>256</v>
      </c>
      <c r="C116" s="323" t="s">
        <v>312</v>
      </c>
      <c r="D116" s="323" t="s">
        <v>7</v>
      </c>
      <c r="E116" s="323" t="s">
        <v>449</v>
      </c>
      <c r="F116" s="323" t="s">
        <v>13</v>
      </c>
      <c r="G116" s="323" t="s">
        <v>11</v>
      </c>
      <c r="H116" s="323"/>
      <c r="I116" s="323"/>
      <c r="J116" s="323"/>
      <c r="K116" s="323"/>
      <c r="L116" s="323"/>
      <c r="M116" s="323"/>
      <c r="N116" s="323"/>
      <c r="O116" s="323"/>
      <c r="P116" s="323"/>
      <c r="Q116" s="323"/>
      <c r="R116" s="323">
        <v>0.74</v>
      </c>
      <c r="S116" s="323"/>
      <c r="T116" s="323"/>
    </row>
    <row r="117" spans="1:20" ht="15" customHeight="1">
      <c r="A117" s="313">
        <v>13</v>
      </c>
      <c r="B117" s="313" t="s">
        <v>256</v>
      </c>
      <c r="C117" s="313" t="s">
        <v>319</v>
      </c>
      <c r="D117" s="313" t="s">
        <v>7</v>
      </c>
      <c r="E117" s="313" t="s">
        <v>449</v>
      </c>
      <c r="F117" s="313" t="s">
        <v>13</v>
      </c>
      <c r="G117" s="313" t="s">
        <v>11</v>
      </c>
      <c r="H117" s="313" t="s">
        <v>591</v>
      </c>
      <c r="I117" s="313" t="s">
        <v>772</v>
      </c>
      <c r="J117" s="313" t="s">
        <v>251</v>
      </c>
      <c r="K117" s="313" t="s">
        <v>773</v>
      </c>
      <c r="L117" s="313" t="s">
        <v>702</v>
      </c>
      <c r="M117" s="313" t="s">
        <v>703</v>
      </c>
      <c r="N117" s="313" t="s">
        <v>48</v>
      </c>
      <c r="O117" s="313" t="s">
        <v>364</v>
      </c>
      <c r="P117" s="313" t="s">
        <v>699</v>
      </c>
      <c r="Q117" s="313" t="s">
        <v>343</v>
      </c>
      <c r="R117" s="313">
        <v>-1</v>
      </c>
      <c r="S117" s="313" t="s">
        <v>703</v>
      </c>
      <c r="T117" s="313" t="s">
        <v>251</v>
      </c>
    </row>
    <row r="118" spans="1:20" ht="15" customHeight="1">
      <c r="A118" s="323">
        <v>14</v>
      </c>
      <c r="B118" s="323" t="s">
        <v>256</v>
      </c>
      <c r="C118" s="323" t="s">
        <v>312</v>
      </c>
      <c r="D118" s="323" t="s">
        <v>7</v>
      </c>
      <c r="E118" s="323" t="s">
        <v>449</v>
      </c>
      <c r="F118" s="323" t="s">
        <v>13</v>
      </c>
      <c r="G118" s="323" t="s">
        <v>11</v>
      </c>
      <c r="H118" s="323"/>
      <c r="I118" s="323"/>
      <c r="J118" s="323"/>
      <c r="K118" s="323"/>
      <c r="L118" s="323"/>
      <c r="M118" s="323"/>
      <c r="N118" s="323"/>
      <c r="O118" s="323"/>
      <c r="P118" s="323"/>
      <c r="Q118" s="323"/>
      <c r="R118" s="323">
        <v>0.02</v>
      </c>
      <c r="S118" s="323"/>
      <c r="T118" s="323"/>
    </row>
    <row r="119" spans="1:20" ht="15" customHeight="1">
      <c r="A119" s="313">
        <v>14</v>
      </c>
      <c r="B119" s="313" t="s">
        <v>256</v>
      </c>
      <c r="C119" s="313" t="s">
        <v>323</v>
      </c>
      <c r="D119" s="313" t="s">
        <v>7</v>
      </c>
      <c r="E119" s="313" t="s">
        <v>449</v>
      </c>
      <c r="F119" s="313" t="s">
        <v>13</v>
      </c>
      <c r="G119" s="313" t="s">
        <v>11</v>
      </c>
      <c r="H119" s="313" t="s">
        <v>591</v>
      </c>
      <c r="I119" s="313" t="s">
        <v>774</v>
      </c>
      <c r="J119" s="313" t="s">
        <v>251</v>
      </c>
      <c r="K119" s="313" t="s">
        <v>773</v>
      </c>
      <c r="L119" s="313" t="s">
        <v>702</v>
      </c>
      <c r="M119" s="313" t="s">
        <v>705</v>
      </c>
      <c r="N119" s="313" t="s">
        <v>48</v>
      </c>
      <c r="O119" s="313" t="s">
        <v>364</v>
      </c>
      <c r="P119" s="313" t="s">
        <v>699</v>
      </c>
      <c r="Q119" s="313" t="s">
        <v>343</v>
      </c>
      <c r="R119" s="313">
        <v>-1</v>
      </c>
      <c r="S119" s="313" t="s">
        <v>705</v>
      </c>
      <c r="T119" s="313" t="s">
        <v>251</v>
      </c>
    </row>
    <row r="120" spans="1:20" ht="15" customHeight="1">
      <c r="A120" s="323">
        <v>15</v>
      </c>
      <c r="B120" s="323" t="s">
        <v>256</v>
      </c>
      <c r="C120" s="323" t="s">
        <v>324</v>
      </c>
      <c r="D120" s="323" t="s">
        <v>7</v>
      </c>
      <c r="E120" s="323" t="s">
        <v>449</v>
      </c>
      <c r="F120" s="323" t="s">
        <v>13</v>
      </c>
      <c r="G120" s="323" t="s">
        <v>11</v>
      </c>
      <c r="H120" s="323" t="s">
        <v>591</v>
      </c>
      <c r="I120" s="323" t="s">
        <v>775</v>
      </c>
      <c r="J120" s="323" t="s">
        <v>251</v>
      </c>
      <c r="K120" s="323" t="s">
        <v>773</v>
      </c>
      <c r="L120" s="323" t="s">
        <v>702</v>
      </c>
      <c r="M120" s="323" t="s">
        <v>707</v>
      </c>
      <c r="N120" s="323" t="s">
        <v>48</v>
      </c>
      <c r="O120" s="323" t="s">
        <v>364</v>
      </c>
      <c r="P120" s="323" t="s">
        <v>699</v>
      </c>
      <c r="Q120" s="323" t="s">
        <v>343</v>
      </c>
      <c r="R120" s="323">
        <v>-1</v>
      </c>
      <c r="S120" s="323" t="s">
        <v>707</v>
      </c>
      <c r="T120" s="323" t="s">
        <v>251</v>
      </c>
    </row>
    <row r="121" spans="1:20" ht="15" customHeight="1">
      <c r="A121" s="313">
        <v>15</v>
      </c>
      <c r="B121" s="313" t="s">
        <v>256</v>
      </c>
      <c r="C121" s="313" t="s">
        <v>312</v>
      </c>
      <c r="D121" s="313" t="s">
        <v>7</v>
      </c>
      <c r="E121" s="313" t="s">
        <v>449</v>
      </c>
      <c r="F121" s="313" t="s">
        <v>13</v>
      </c>
      <c r="G121" s="313" t="s">
        <v>11</v>
      </c>
      <c r="H121" s="313"/>
      <c r="I121" s="313"/>
      <c r="J121" s="313"/>
      <c r="K121" s="313"/>
      <c r="L121" s="313"/>
      <c r="M121" s="313"/>
      <c r="N121" s="313"/>
      <c r="O121" s="313"/>
      <c r="P121" s="313"/>
      <c r="Q121" s="313"/>
      <c r="R121" s="313">
        <v>0.06</v>
      </c>
      <c r="S121" s="313"/>
      <c r="T121" s="313"/>
    </row>
    <row r="122" spans="1:20" ht="15" customHeight="1">
      <c r="A122" s="323">
        <v>16</v>
      </c>
      <c r="B122" s="323" t="s">
        <v>256</v>
      </c>
      <c r="C122" s="323" t="s">
        <v>325</v>
      </c>
      <c r="D122" s="323" t="s">
        <v>7</v>
      </c>
      <c r="E122" s="323" t="s">
        <v>449</v>
      </c>
      <c r="F122" s="323" t="s">
        <v>13</v>
      </c>
      <c r="G122" s="323" t="s">
        <v>11</v>
      </c>
      <c r="H122" s="323" t="s">
        <v>591</v>
      </c>
      <c r="I122" s="323" t="s">
        <v>776</v>
      </c>
      <c r="J122" s="323" t="s">
        <v>251</v>
      </c>
      <c r="K122" s="323" t="s">
        <v>773</v>
      </c>
      <c r="L122" s="323" t="s">
        <v>702</v>
      </c>
      <c r="M122" s="323" t="s">
        <v>777</v>
      </c>
      <c r="N122" s="323" t="s">
        <v>48</v>
      </c>
      <c r="O122" s="323" t="s">
        <v>364</v>
      </c>
      <c r="P122" s="323" t="s">
        <v>699</v>
      </c>
      <c r="Q122" s="323" t="s">
        <v>343</v>
      </c>
      <c r="R122" s="323">
        <v>-1</v>
      </c>
      <c r="S122" s="323" t="s">
        <v>777</v>
      </c>
      <c r="T122" s="323" t="s">
        <v>251</v>
      </c>
    </row>
    <row r="123" spans="1:20" ht="15" customHeight="1">
      <c r="A123" s="313">
        <v>16</v>
      </c>
      <c r="B123" s="313" t="s">
        <v>256</v>
      </c>
      <c r="C123" s="313" t="s">
        <v>312</v>
      </c>
      <c r="D123" s="313" t="s">
        <v>7</v>
      </c>
      <c r="E123" s="313" t="s">
        <v>449</v>
      </c>
      <c r="F123" s="313" t="s">
        <v>13</v>
      </c>
      <c r="G123" s="313" t="s">
        <v>11</v>
      </c>
      <c r="H123" s="313"/>
      <c r="I123" s="313"/>
      <c r="J123" s="313"/>
      <c r="K123" s="313"/>
      <c r="L123" s="313"/>
      <c r="M123" s="313"/>
      <c r="N123" s="313"/>
      <c r="O123" s="313"/>
      <c r="P123" s="313"/>
      <c r="Q123" s="313"/>
      <c r="R123" s="313">
        <v>0.18</v>
      </c>
      <c r="S123" s="313"/>
      <c r="T123" s="313"/>
    </row>
    <row r="124" spans="1:20" ht="15" customHeight="1">
      <c r="A124" s="323">
        <v>17</v>
      </c>
      <c r="B124" s="323" t="s">
        <v>238</v>
      </c>
      <c r="C124" s="323" t="s">
        <v>307</v>
      </c>
      <c r="D124" s="323" t="s">
        <v>7</v>
      </c>
      <c r="E124" s="323" t="s">
        <v>449</v>
      </c>
      <c r="F124" s="323" t="s">
        <v>13</v>
      </c>
      <c r="G124" s="323" t="s">
        <v>11</v>
      </c>
      <c r="H124" s="323" t="s">
        <v>449</v>
      </c>
      <c r="I124" s="323" t="s">
        <v>778</v>
      </c>
      <c r="J124" s="323" t="s">
        <v>251</v>
      </c>
      <c r="K124" s="323" t="s">
        <v>709</v>
      </c>
      <c r="L124" s="323" t="s">
        <v>339</v>
      </c>
      <c r="M124" s="323" t="s">
        <v>712</v>
      </c>
      <c r="N124" s="323" t="s">
        <v>48</v>
      </c>
      <c r="O124" s="323" t="s">
        <v>341</v>
      </c>
      <c r="P124" s="323" t="s">
        <v>342</v>
      </c>
      <c r="Q124" s="323" t="s">
        <v>343</v>
      </c>
      <c r="R124" s="323">
        <v>0.14000000000000001</v>
      </c>
      <c r="S124" s="323"/>
      <c r="T124" s="323"/>
    </row>
    <row r="125" spans="1:20" ht="15" customHeight="1">
      <c r="A125" s="313">
        <v>17</v>
      </c>
      <c r="B125" s="313" t="s">
        <v>238</v>
      </c>
      <c r="C125" s="313" t="s">
        <v>308</v>
      </c>
      <c r="D125" s="313" t="s">
        <v>7</v>
      </c>
      <c r="E125" s="313" t="s">
        <v>449</v>
      </c>
      <c r="F125" s="313" t="s">
        <v>13</v>
      </c>
      <c r="G125" s="313" t="s">
        <v>11</v>
      </c>
      <c r="H125" s="313" t="s">
        <v>449</v>
      </c>
      <c r="I125" s="313" t="s">
        <v>779</v>
      </c>
      <c r="J125" s="313" t="s">
        <v>251</v>
      </c>
      <c r="K125" s="313" t="s">
        <v>709</v>
      </c>
      <c r="L125" s="313" t="s">
        <v>702</v>
      </c>
      <c r="M125" s="313" t="s">
        <v>780</v>
      </c>
      <c r="N125" s="313" t="s">
        <v>48</v>
      </c>
      <c r="O125" s="313" t="s">
        <v>364</v>
      </c>
      <c r="P125" s="313" t="s">
        <v>699</v>
      </c>
      <c r="Q125" s="313" t="s">
        <v>343</v>
      </c>
      <c r="R125" s="313">
        <v>-1</v>
      </c>
      <c r="S125" s="313" t="s">
        <v>780</v>
      </c>
      <c r="T125" s="313" t="s">
        <v>251</v>
      </c>
    </row>
    <row r="126" spans="1:20" ht="15" customHeight="1">
      <c r="A126" s="323">
        <v>18</v>
      </c>
      <c r="B126" s="323" t="s">
        <v>238</v>
      </c>
      <c r="C126" s="323" t="s">
        <v>307</v>
      </c>
      <c r="D126" s="323" t="s">
        <v>7</v>
      </c>
      <c r="E126" s="323" t="s">
        <v>449</v>
      </c>
      <c r="F126" s="323" t="s">
        <v>13</v>
      </c>
      <c r="G126" s="323" t="s">
        <v>11</v>
      </c>
      <c r="H126" s="323" t="s">
        <v>449</v>
      </c>
      <c r="I126" s="323" t="s">
        <v>778</v>
      </c>
      <c r="J126" s="323" t="s">
        <v>251</v>
      </c>
      <c r="K126" s="323" t="s">
        <v>709</v>
      </c>
      <c r="L126" s="323" t="s">
        <v>339</v>
      </c>
      <c r="M126" s="323" t="s">
        <v>712</v>
      </c>
      <c r="N126" s="323" t="s">
        <v>48</v>
      </c>
      <c r="O126" s="323" t="s">
        <v>341</v>
      </c>
      <c r="P126" s="323" t="s">
        <v>342</v>
      </c>
      <c r="Q126" s="323" t="s">
        <v>343</v>
      </c>
      <c r="R126" s="323">
        <v>0.13</v>
      </c>
      <c r="S126" s="323"/>
      <c r="T126" s="323"/>
    </row>
    <row r="127" spans="1:20" ht="15" customHeight="1">
      <c r="A127" s="313">
        <v>18</v>
      </c>
      <c r="B127" s="313" t="s">
        <v>238</v>
      </c>
      <c r="C127" s="313" t="s">
        <v>309</v>
      </c>
      <c r="D127" s="313" t="s">
        <v>7</v>
      </c>
      <c r="E127" s="313" t="s">
        <v>449</v>
      </c>
      <c r="F127" s="313" t="s">
        <v>13</v>
      </c>
      <c r="G127" s="313" t="s">
        <v>11</v>
      </c>
      <c r="H127" s="313" t="s">
        <v>449</v>
      </c>
      <c r="I127" s="313" t="s">
        <v>781</v>
      </c>
      <c r="J127" s="313" t="s">
        <v>251</v>
      </c>
      <c r="K127" s="313" t="s">
        <v>709</v>
      </c>
      <c r="L127" s="313" t="s">
        <v>702</v>
      </c>
      <c r="M127" s="313" t="s">
        <v>782</v>
      </c>
      <c r="N127" s="313" t="s">
        <v>48</v>
      </c>
      <c r="O127" s="313" t="s">
        <v>364</v>
      </c>
      <c r="P127" s="313" t="s">
        <v>699</v>
      </c>
      <c r="Q127" s="313" t="s">
        <v>343</v>
      </c>
      <c r="R127" s="313">
        <v>-1</v>
      </c>
      <c r="S127" s="313" t="s">
        <v>782</v>
      </c>
      <c r="T127" s="313" t="s">
        <v>251</v>
      </c>
    </row>
    <row r="128" spans="1:20" ht="15" customHeight="1">
      <c r="A128" s="323">
        <v>19</v>
      </c>
      <c r="B128" s="323" t="s">
        <v>238</v>
      </c>
      <c r="C128" s="323" t="s">
        <v>307</v>
      </c>
      <c r="D128" s="323" t="s">
        <v>7</v>
      </c>
      <c r="E128" s="323" t="s">
        <v>449</v>
      </c>
      <c r="F128" s="323" t="s">
        <v>13</v>
      </c>
      <c r="G128" s="323" t="s">
        <v>11</v>
      </c>
      <c r="H128" s="323" t="s">
        <v>449</v>
      </c>
      <c r="I128" s="323" t="s">
        <v>778</v>
      </c>
      <c r="J128" s="323" t="s">
        <v>251</v>
      </c>
      <c r="K128" s="323" t="s">
        <v>709</v>
      </c>
      <c r="L128" s="323" t="s">
        <v>339</v>
      </c>
      <c r="M128" s="323" t="s">
        <v>712</v>
      </c>
      <c r="N128" s="323" t="s">
        <v>48</v>
      </c>
      <c r="O128" s="323" t="s">
        <v>341</v>
      </c>
      <c r="P128" s="323" t="s">
        <v>342</v>
      </c>
      <c r="Q128" s="323" t="s">
        <v>343</v>
      </c>
      <c r="R128" s="323">
        <v>0.67</v>
      </c>
      <c r="S128" s="323"/>
      <c r="T128" s="323"/>
    </row>
    <row r="129" spans="1:20" ht="15" customHeight="1">
      <c r="A129" s="313">
        <v>19</v>
      </c>
      <c r="B129" s="313" t="s">
        <v>238</v>
      </c>
      <c r="C129" s="313" t="s">
        <v>310</v>
      </c>
      <c r="D129" s="313" t="s">
        <v>7</v>
      </c>
      <c r="E129" s="313" t="s">
        <v>449</v>
      </c>
      <c r="F129" s="313" t="s">
        <v>13</v>
      </c>
      <c r="G129" s="313" t="s">
        <v>11</v>
      </c>
      <c r="H129" s="313" t="s">
        <v>449</v>
      </c>
      <c r="I129" s="313" t="s">
        <v>783</v>
      </c>
      <c r="J129" s="313" t="s">
        <v>251</v>
      </c>
      <c r="K129" s="313" t="s">
        <v>709</v>
      </c>
      <c r="L129" s="313" t="s">
        <v>702</v>
      </c>
      <c r="M129" s="313" t="s">
        <v>784</v>
      </c>
      <c r="N129" s="313" t="s">
        <v>48</v>
      </c>
      <c r="O129" s="313" t="s">
        <v>364</v>
      </c>
      <c r="P129" s="313" t="s">
        <v>699</v>
      </c>
      <c r="Q129" s="313" t="s">
        <v>343</v>
      </c>
      <c r="R129" s="313">
        <v>-1</v>
      </c>
      <c r="S129" s="313" t="s">
        <v>784</v>
      </c>
      <c r="T129" s="313" t="s">
        <v>251</v>
      </c>
    </row>
    <row r="130" spans="1:20" ht="15" customHeight="1">
      <c r="A130" s="323">
        <v>20</v>
      </c>
      <c r="B130" s="323" t="s">
        <v>238</v>
      </c>
      <c r="C130" s="323" t="s">
        <v>311</v>
      </c>
      <c r="D130" s="323" t="s">
        <v>7</v>
      </c>
      <c r="E130" s="323" t="s">
        <v>449</v>
      </c>
      <c r="F130" s="323" t="s">
        <v>13</v>
      </c>
      <c r="G130" s="323" t="s">
        <v>11</v>
      </c>
      <c r="H130" s="323" t="s">
        <v>449</v>
      </c>
      <c r="I130" s="323" t="s">
        <v>785</v>
      </c>
      <c r="J130" s="323" t="s">
        <v>251</v>
      </c>
      <c r="K130" s="323" t="s">
        <v>709</v>
      </c>
      <c r="L130" s="323" t="s">
        <v>702</v>
      </c>
      <c r="M130" s="323" t="s">
        <v>786</v>
      </c>
      <c r="N130" s="323" t="s">
        <v>48</v>
      </c>
      <c r="O130" s="323" t="s">
        <v>364</v>
      </c>
      <c r="P130" s="323" t="s">
        <v>699</v>
      </c>
      <c r="Q130" s="323" t="s">
        <v>343</v>
      </c>
      <c r="R130" s="323">
        <v>-1</v>
      </c>
      <c r="S130" s="323" t="s">
        <v>786</v>
      </c>
      <c r="T130" s="323" t="s">
        <v>251</v>
      </c>
    </row>
    <row r="131" spans="1:20" ht="15" customHeight="1">
      <c r="A131" s="313">
        <v>20</v>
      </c>
      <c r="B131" s="313" t="s">
        <v>238</v>
      </c>
      <c r="C131" s="313" t="s">
        <v>307</v>
      </c>
      <c r="D131" s="313" t="s">
        <v>7</v>
      </c>
      <c r="E131" s="313" t="s">
        <v>449</v>
      </c>
      <c r="F131" s="313" t="s">
        <v>13</v>
      </c>
      <c r="G131" s="313" t="s">
        <v>11</v>
      </c>
      <c r="H131" s="313" t="s">
        <v>449</v>
      </c>
      <c r="I131" s="313" t="s">
        <v>778</v>
      </c>
      <c r="J131" s="313" t="s">
        <v>251</v>
      </c>
      <c r="K131" s="313" t="s">
        <v>709</v>
      </c>
      <c r="L131" s="313" t="s">
        <v>339</v>
      </c>
      <c r="M131" s="313" t="s">
        <v>712</v>
      </c>
      <c r="N131" s="313" t="s">
        <v>48</v>
      </c>
      <c r="O131" s="313" t="s">
        <v>341</v>
      </c>
      <c r="P131" s="313" t="s">
        <v>342</v>
      </c>
      <c r="Q131" s="313" t="s">
        <v>343</v>
      </c>
      <c r="R131" s="313">
        <v>0.06</v>
      </c>
      <c r="S131" s="313"/>
      <c r="T131" s="313"/>
    </row>
    <row r="132" spans="1:20" ht="15" customHeight="1">
      <c r="A132" s="323">
        <v>21</v>
      </c>
      <c r="B132" s="323" t="s">
        <v>278</v>
      </c>
      <c r="C132" s="323" t="s">
        <v>314</v>
      </c>
      <c r="D132" s="323" t="s">
        <v>7</v>
      </c>
      <c r="E132" s="323" t="s">
        <v>449</v>
      </c>
      <c r="F132" s="323" t="s">
        <v>13</v>
      </c>
      <c r="G132" s="323" t="s">
        <v>11</v>
      </c>
      <c r="H132" s="323" t="s">
        <v>449</v>
      </c>
      <c r="I132" s="323" t="s">
        <v>729</v>
      </c>
      <c r="J132" s="323" t="s">
        <v>251</v>
      </c>
      <c r="K132" s="323" t="s">
        <v>709</v>
      </c>
      <c r="L132" s="323" t="s">
        <v>702</v>
      </c>
      <c r="M132" s="323" t="s">
        <v>731</v>
      </c>
      <c r="N132" s="323" t="s">
        <v>48</v>
      </c>
      <c r="O132" s="323" t="s">
        <v>364</v>
      </c>
      <c r="P132" s="323" t="s">
        <v>699</v>
      </c>
      <c r="Q132" s="323" t="s">
        <v>343</v>
      </c>
      <c r="R132" s="323">
        <v>-1</v>
      </c>
      <c r="S132" s="323" t="s">
        <v>731</v>
      </c>
      <c r="T132" s="323" t="s">
        <v>251</v>
      </c>
    </row>
    <row r="133" spans="1:20" ht="15" customHeight="1">
      <c r="A133" s="313">
        <v>21</v>
      </c>
      <c r="B133" s="313" t="s">
        <v>278</v>
      </c>
      <c r="C133" s="313" t="s">
        <v>312</v>
      </c>
      <c r="D133" s="313" t="s">
        <v>7</v>
      </c>
      <c r="E133" s="313" t="s">
        <v>449</v>
      </c>
      <c r="F133" s="313" t="s">
        <v>13</v>
      </c>
      <c r="G133" s="313" t="s">
        <v>11</v>
      </c>
      <c r="H133" s="313"/>
      <c r="I133" s="313"/>
      <c r="J133" s="313"/>
      <c r="K133" s="313"/>
      <c r="L133" s="313"/>
      <c r="M133" s="313"/>
      <c r="N133" s="313"/>
      <c r="O133" s="313"/>
      <c r="P133" s="313"/>
      <c r="Q133" s="313"/>
      <c r="R133" s="313">
        <v>0.95238095238095233</v>
      </c>
      <c r="S133" s="313"/>
      <c r="T133" s="313"/>
    </row>
    <row r="134" spans="1:20" ht="15" customHeight="1">
      <c r="A134" s="323">
        <v>22</v>
      </c>
      <c r="B134" s="323" t="s">
        <v>278</v>
      </c>
      <c r="C134" s="323" t="s">
        <v>312</v>
      </c>
      <c r="D134" s="323" t="s">
        <v>7</v>
      </c>
      <c r="E134" s="323" t="s">
        <v>449</v>
      </c>
      <c r="F134" s="323" t="s">
        <v>13</v>
      </c>
      <c r="G134" s="323" t="s">
        <v>11</v>
      </c>
      <c r="H134" s="323"/>
      <c r="I134" s="323"/>
      <c r="J134" s="323"/>
      <c r="K134" s="323"/>
      <c r="L134" s="323"/>
      <c r="M134" s="323"/>
      <c r="N134" s="323"/>
      <c r="O134" s="323"/>
      <c r="P134" s="323"/>
      <c r="Q134" s="323"/>
      <c r="R134" s="323">
        <v>4.7619047619047623E-2</v>
      </c>
      <c r="S134" s="323"/>
      <c r="T134" s="323"/>
    </row>
    <row r="135" spans="1:20" ht="15" customHeight="1">
      <c r="A135" s="313">
        <v>22</v>
      </c>
      <c r="B135" s="313" t="s">
        <v>278</v>
      </c>
      <c r="C135" s="313" t="s">
        <v>317</v>
      </c>
      <c r="D135" s="313" t="s">
        <v>7</v>
      </c>
      <c r="E135" s="313" t="s">
        <v>449</v>
      </c>
      <c r="F135" s="313" t="s">
        <v>13</v>
      </c>
      <c r="G135" s="313" t="s">
        <v>11</v>
      </c>
      <c r="H135" s="313" t="s">
        <v>449</v>
      </c>
      <c r="I135" s="313" t="s">
        <v>732</v>
      </c>
      <c r="J135" s="313" t="s">
        <v>251</v>
      </c>
      <c r="K135" s="313" t="s">
        <v>709</v>
      </c>
      <c r="L135" s="313" t="s">
        <v>702</v>
      </c>
      <c r="M135" s="313" t="s">
        <v>733</v>
      </c>
      <c r="N135" s="313" t="s">
        <v>48</v>
      </c>
      <c r="O135" s="313" t="s">
        <v>364</v>
      </c>
      <c r="P135" s="313" t="s">
        <v>699</v>
      </c>
      <c r="Q135" s="313" t="s">
        <v>343</v>
      </c>
      <c r="R135" s="313">
        <v>-1</v>
      </c>
      <c r="S135" s="313" t="s">
        <v>733</v>
      </c>
      <c r="T135" s="313" t="s">
        <v>251</v>
      </c>
    </row>
    <row r="136" spans="1:20" ht="15" customHeight="1">
      <c r="A136" s="323">
        <v>23</v>
      </c>
      <c r="B136" s="323" t="s">
        <v>278</v>
      </c>
      <c r="C136" s="323" t="s">
        <v>312</v>
      </c>
      <c r="D136" s="323" t="s">
        <v>7</v>
      </c>
      <c r="E136" s="323" t="s">
        <v>449</v>
      </c>
      <c r="F136" s="323" t="s">
        <v>13</v>
      </c>
      <c r="G136" s="323" t="s">
        <v>11</v>
      </c>
      <c r="H136" s="323"/>
      <c r="I136" s="323"/>
      <c r="J136" s="323"/>
      <c r="K136" s="323"/>
      <c r="L136" s="323"/>
      <c r="M136" s="323"/>
      <c r="N136" s="323"/>
      <c r="O136" s="323"/>
      <c r="P136" s="323"/>
      <c r="Q136" s="323"/>
      <c r="R136" s="323">
        <v>0</v>
      </c>
      <c r="S136" s="323"/>
      <c r="T136" s="323"/>
    </row>
    <row r="137" spans="1:20" ht="15" customHeight="1">
      <c r="A137" s="313">
        <v>23</v>
      </c>
      <c r="B137" s="313" t="s">
        <v>278</v>
      </c>
      <c r="C137" s="313" t="s">
        <v>318</v>
      </c>
      <c r="D137" s="313" t="s">
        <v>7</v>
      </c>
      <c r="E137" s="313" t="s">
        <v>449</v>
      </c>
      <c r="F137" s="313" t="s">
        <v>13</v>
      </c>
      <c r="G137" s="313" t="s">
        <v>11</v>
      </c>
      <c r="H137" s="313" t="s">
        <v>449</v>
      </c>
      <c r="I137" s="313" t="s">
        <v>734</v>
      </c>
      <c r="J137" s="313" t="s">
        <v>251</v>
      </c>
      <c r="K137" s="313" t="s">
        <v>709</v>
      </c>
      <c r="L137" s="313" t="s">
        <v>702</v>
      </c>
      <c r="M137" s="313" t="s">
        <v>735</v>
      </c>
      <c r="N137" s="313" t="s">
        <v>48</v>
      </c>
      <c r="O137" s="313" t="s">
        <v>364</v>
      </c>
      <c r="P137" s="313" t="s">
        <v>699</v>
      </c>
      <c r="Q137" s="313" t="s">
        <v>343</v>
      </c>
      <c r="R137" s="313">
        <v>-1</v>
      </c>
      <c r="S137" s="313" t="s">
        <v>735</v>
      </c>
      <c r="T137" s="313" t="s">
        <v>251</v>
      </c>
    </row>
    <row r="138" spans="1:20" ht="15" customHeight="1">
      <c r="A138" s="323">
        <v>24</v>
      </c>
      <c r="B138" s="323" t="s">
        <v>269</v>
      </c>
      <c r="C138" s="323" t="s">
        <v>312</v>
      </c>
      <c r="D138" s="323" t="s">
        <v>7</v>
      </c>
      <c r="E138" s="323" t="s">
        <v>449</v>
      </c>
      <c r="F138" s="323" t="s">
        <v>13</v>
      </c>
      <c r="G138" s="323" t="s">
        <v>11</v>
      </c>
      <c r="H138" s="323"/>
      <c r="I138" s="323"/>
      <c r="J138" s="323"/>
      <c r="K138" s="323"/>
      <c r="L138" s="323"/>
      <c r="M138" s="323"/>
      <c r="N138" s="323"/>
      <c r="O138" s="323"/>
      <c r="P138" s="323"/>
      <c r="Q138" s="323"/>
      <c r="R138" s="323">
        <v>0.6097560975609756</v>
      </c>
      <c r="S138" s="323"/>
      <c r="T138" s="323"/>
    </row>
    <row r="139" spans="1:20" ht="15" customHeight="1">
      <c r="A139" s="313">
        <v>24</v>
      </c>
      <c r="B139" s="313" t="s">
        <v>269</v>
      </c>
      <c r="C139" s="313" t="s">
        <v>314</v>
      </c>
      <c r="D139" s="313" t="s">
        <v>7</v>
      </c>
      <c r="E139" s="313" t="s">
        <v>449</v>
      </c>
      <c r="F139" s="313" t="s">
        <v>13</v>
      </c>
      <c r="G139" s="313" t="s">
        <v>11</v>
      </c>
      <c r="H139" s="313" t="s">
        <v>449</v>
      </c>
      <c r="I139" s="313" t="s">
        <v>736</v>
      </c>
      <c r="J139" s="313" t="s">
        <v>251</v>
      </c>
      <c r="K139" s="313" t="s">
        <v>709</v>
      </c>
      <c r="L139" s="313" t="s">
        <v>702</v>
      </c>
      <c r="M139" s="313" t="s">
        <v>737</v>
      </c>
      <c r="N139" s="313" t="s">
        <v>48</v>
      </c>
      <c r="O139" s="313" t="s">
        <v>364</v>
      </c>
      <c r="P139" s="313" t="s">
        <v>699</v>
      </c>
      <c r="Q139" s="313" t="s">
        <v>343</v>
      </c>
      <c r="R139" s="313">
        <v>-1</v>
      </c>
      <c r="S139" s="313" t="s">
        <v>737</v>
      </c>
      <c r="T139" s="313" t="s">
        <v>251</v>
      </c>
    </row>
    <row r="140" spans="1:20" ht="15" customHeight="1">
      <c r="A140" s="323">
        <v>25</v>
      </c>
      <c r="B140" s="323" t="s">
        <v>269</v>
      </c>
      <c r="C140" s="323" t="s">
        <v>317</v>
      </c>
      <c r="D140" s="323" t="s">
        <v>7</v>
      </c>
      <c r="E140" s="323" t="s">
        <v>449</v>
      </c>
      <c r="F140" s="323" t="s">
        <v>13</v>
      </c>
      <c r="G140" s="323" t="s">
        <v>11</v>
      </c>
      <c r="H140" s="323" t="s">
        <v>449</v>
      </c>
      <c r="I140" s="323" t="s">
        <v>738</v>
      </c>
      <c r="J140" s="323" t="s">
        <v>251</v>
      </c>
      <c r="K140" s="323" t="s">
        <v>709</v>
      </c>
      <c r="L140" s="323" t="s">
        <v>702</v>
      </c>
      <c r="M140" s="323" t="s">
        <v>739</v>
      </c>
      <c r="N140" s="323" t="s">
        <v>48</v>
      </c>
      <c r="O140" s="323" t="s">
        <v>364</v>
      </c>
      <c r="P140" s="323" t="s">
        <v>699</v>
      </c>
      <c r="Q140" s="323" t="s">
        <v>343</v>
      </c>
      <c r="R140" s="323">
        <v>-1</v>
      </c>
      <c r="S140" s="323" t="s">
        <v>739</v>
      </c>
      <c r="T140" s="323" t="s">
        <v>251</v>
      </c>
    </row>
    <row r="141" spans="1:20" ht="15" customHeight="1">
      <c r="A141" s="313">
        <v>25</v>
      </c>
      <c r="B141" s="313" t="s">
        <v>269</v>
      </c>
      <c r="C141" s="313" t="s">
        <v>312</v>
      </c>
      <c r="D141" s="313" t="s">
        <v>7</v>
      </c>
      <c r="E141" s="313" t="s">
        <v>449</v>
      </c>
      <c r="F141" s="313" t="s">
        <v>13</v>
      </c>
      <c r="G141" s="313" t="s">
        <v>11</v>
      </c>
      <c r="H141" s="313"/>
      <c r="I141" s="313"/>
      <c r="J141" s="313"/>
      <c r="K141" s="313"/>
      <c r="L141" s="313"/>
      <c r="M141" s="313"/>
      <c r="N141" s="313"/>
      <c r="O141" s="313"/>
      <c r="P141" s="313"/>
      <c r="Q141" s="313"/>
      <c r="R141" s="313">
        <v>2.4390243902439029E-2</v>
      </c>
      <c r="S141" s="313"/>
      <c r="T141" s="313"/>
    </row>
    <row r="142" spans="1:20" ht="15" customHeight="1">
      <c r="A142" s="323">
        <v>26</v>
      </c>
      <c r="B142" s="323" t="s">
        <v>269</v>
      </c>
      <c r="C142" s="323" t="s">
        <v>318</v>
      </c>
      <c r="D142" s="323" t="s">
        <v>7</v>
      </c>
      <c r="E142" s="323" t="s">
        <v>449</v>
      </c>
      <c r="F142" s="323" t="s">
        <v>13</v>
      </c>
      <c r="G142" s="323" t="s">
        <v>11</v>
      </c>
      <c r="H142" s="323" t="s">
        <v>449</v>
      </c>
      <c r="I142" s="323" t="s">
        <v>740</v>
      </c>
      <c r="J142" s="323" t="s">
        <v>251</v>
      </c>
      <c r="K142" s="323" t="s">
        <v>709</v>
      </c>
      <c r="L142" s="323" t="s">
        <v>702</v>
      </c>
      <c r="M142" s="323" t="s">
        <v>741</v>
      </c>
      <c r="N142" s="323" t="s">
        <v>48</v>
      </c>
      <c r="O142" s="323" t="s">
        <v>364</v>
      </c>
      <c r="P142" s="323" t="s">
        <v>699</v>
      </c>
      <c r="Q142" s="323" t="s">
        <v>343</v>
      </c>
      <c r="R142" s="323">
        <v>-1</v>
      </c>
      <c r="S142" s="323" t="s">
        <v>741</v>
      </c>
      <c r="T142" s="323" t="s">
        <v>251</v>
      </c>
    </row>
    <row r="143" spans="1:20" ht="15" customHeight="1">
      <c r="A143" s="313">
        <v>26</v>
      </c>
      <c r="B143" s="313" t="s">
        <v>269</v>
      </c>
      <c r="C143" s="313" t="s">
        <v>312</v>
      </c>
      <c r="D143" s="313" t="s">
        <v>7</v>
      </c>
      <c r="E143" s="313" t="s">
        <v>449</v>
      </c>
      <c r="F143" s="313" t="s">
        <v>13</v>
      </c>
      <c r="G143" s="313" t="s">
        <v>11</v>
      </c>
      <c r="H143" s="313"/>
      <c r="I143" s="313"/>
      <c r="J143" s="313"/>
      <c r="K143" s="313"/>
      <c r="L143" s="313"/>
      <c r="M143" s="313"/>
      <c r="N143" s="313"/>
      <c r="O143" s="313"/>
      <c r="P143" s="313"/>
      <c r="Q143" s="313"/>
      <c r="R143" s="313">
        <v>0.36585365853658541</v>
      </c>
      <c r="S143" s="313"/>
      <c r="T143" s="313"/>
    </row>
    <row r="144" spans="1:20" ht="15" customHeight="1">
      <c r="A144" s="323">
        <v>27</v>
      </c>
      <c r="B144" s="323" t="s">
        <v>282</v>
      </c>
      <c r="C144" s="323" t="s">
        <v>312</v>
      </c>
      <c r="D144" s="323" t="s">
        <v>7</v>
      </c>
      <c r="E144" s="323" t="s">
        <v>449</v>
      </c>
      <c r="F144" s="323" t="s">
        <v>13</v>
      </c>
      <c r="G144" s="323" t="s">
        <v>11</v>
      </c>
      <c r="H144" s="323"/>
      <c r="I144" s="323"/>
      <c r="J144" s="323"/>
      <c r="K144" s="323"/>
      <c r="L144" s="323"/>
      <c r="M144" s="323"/>
      <c r="N144" s="323"/>
      <c r="O144" s="323"/>
      <c r="P144" s="323"/>
      <c r="Q144" s="323"/>
      <c r="R144" s="323">
        <v>5.8823529411764712E-2</v>
      </c>
      <c r="S144" s="323"/>
      <c r="T144" s="323"/>
    </row>
    <row r="145" spans="1:20" ht="15" customHeight="1">
      <c r="A145" s="313">
        <v>27</v>
      </c>
      <c r="B145" s="313" t="s">
        <v>282</v>
      </c>
      <c r="C145" s="313" t="s">
        <v>314</v>
      </c>
      <c r="D145" s="313" t="s">
        <v>7</v>
      </c>
      <c r="E145" s="313" t="s">
        <v>449</v>
      </c>
      <c r="F145" s="313" t="s">
        <v>13</v>
      </c>
      <c r="G145" s="313" t="s">
        <v>11</v>
      </c>
      <c r="H145" s="313" t="s">
        <v>449</v>
      </c>
      <c r="I145" s="313" t="s">
        <v>742</v>
      </c>
      <c r="J145" s="313" t="s">
        <v>251</v>
      </c>
      <c r="K145" s="313" t="s">
        <v>709</v>
      </c>
      <c r="L145" s="313" t="s">
        <v>702</v>
      </c>
      <c r="M145" s="313" t="s">
        <v>743</v>
      </c>
      <c r="N145" s="313" t="s">
        <v>48</v>
      </c>
      <c r="O145" s="313" t="s">
        <v>364</v>
      </c>
      <c r="P145" s="313" t="s">
        <v>699</v>
      </c>
      <c r="Q145" s="313" t="s">
        <v>343</v>
      </c>
      <c r="R145" s="313">
        <v>-1</v>
      </c>
      <c r="S145" s="313" t="s">
        <v>743</v>
      </c>
      <c r="T145" s="313" t="s">
        <v>251</v>
      </c>
    </row>
    <row r="146" spans="1:20" ht="15" customHeight="1">
      <c r="A146" s="323">
        <v>28</v>
      </c>
      <c r="B146" s="323" t="s">
        <v>282</v>
      </c>
      <c r="C146" s="323" t="s">
        <v>312</v>
      </c>
      <c r="D146" s="323" t="s">
        <v>7</v>
      </c>
      <c r="E146" s="323" t="s">
        <v>449</v>
      </c>
      <c r="F146" s="323" t="s">
        <v>13</v>
      </c>
      <c r="G146" s="323" t="s">
        <v>11</v>
      </c>
      <c r="H146" s="323"/>
      <c r="I146" s="323"/>
      <c r="J146" s="323"/>
      <c r="K146" s="323"/>
      <c r="L146" s="323"/>
      <c r="M146" s="323"/>
      <c r="N146" s="323"/>
      <c r="O146" s="323"/>
      <c r="P146" s="323"/>
      <c r="Q146" s="323"/>
      <c r="R146" s="323">
        <v>0.29411764705882348</v>
      </c>
      <c r="S146" s="323"/>
      <c r="T146" s="323"/>
    </row>
    <row r="147" spans="1:20" ht="15" customHeight="1">
      <c r="A147" s="313">
        <v>28</v>
      </c>
      <c r="B147" s="313" t="s">
        <v>282</v>
      </c>
      <c r="C147" s="313" t="s">
        <v>317</v>
      </c>
      <c r="D147" s="313" t="s">
        <v>7</v>
      </c>
      <c r="E147" s="313" t="s">
        <v>449</v>
      </c>
      <c r="F147" s="313" t="s">
        <v>13</v>
      </c>
      <c r="G147" s="313" t="s">
        <v>11</v>
      </c>
      <c r="H147" s="313" t="s">
        <v>449</v>
      </c>
      <c r="I147" s="313" t="s">
        <v>744</v>
      </c>
      <c r="J147" s="313" t="s">
        <v>251</v>
      </c>
      <c r="K147" s="313" t="s">
        <v>709</v>
      </c>
      <c r="L147" s="313" t="s">
        <v>702</v>
      </c>
      <c r="M147" s="313" t="s">
        <v>745</v>
      </c>
      <c r="N147" s="313" t="s">
        <v>48</v>
      </c>
      <c r="O147" s="313" t="s">
        <v>364</v>
      </c>
      <c r="P147" s="313" t="s">
        <v>699</v>
      </c>
      <c r="Q147" s="313" t="s">
        <v>343</v>
      </c>
      <c r="R147" s="313">
        <v>-1</v>
      </c>
      <c r="S147" s="313" t="s">
        <v>745</v>
      </c>
      <c r="T147" s="313" t="s">
        <v>251</v>
      </c>
    </row>
    <row r="148" spans="1:20" ht="15" customHeight="1">
      <c r="A148" s="323">
        <v>29</v>
      </c>
      <c r="B148" s="323" t="s">
        <v>282</v>
      </c>
      <c r="C148" s="323" t="s">
        <v>312</v>
      </c>
      <c r="D148" s="323" t="s">
        <v>7</v>
      </c>
      <c r="E148" s="323" t="s">
        <v>449</v>
      </c>
      <c r="F148" s="323" t="s">
        <v>13</v>
      </c>
      <c r="G148" s="323" t="s">
        <v>11</v>
      </c>
      <c r="H148" s="323"/>
      <c r="I148" s="323"/>
      <c r="J148" s="323"/>
      <c r="K148" s="323"/>
      <c r="L148" s="323"/>
      <c r="M148" s="323"/>
      <c r="N148" s="323"/>
      <c r="O148" s="323"/>
      <c r="P148" s="323"/>
      <c r="Q148" s="323"/>
      <c r="R148" s="323">
        <v>0.6470588235294118</v>
      </c>
      <c r="S148" s="323"/>
      <c r="T148" s="323"/>
    </row>
    <row r="149" spans="1:20" ht="15" customHeight="1">
      <c r="A149" s="313">
        <v>29</v>
      </c>
      <c r="B149" s="313" t="s">
        <v>282</v>
      </c>
      <c r="C149" s="313" t="s">
        <v>318</v>
      </c>
      <c r="D149" s="313" t="s">
        <v>7</v>
      </c>
      <c r="E149" s="313" t="s">
        <v>449</v>
      </c>
      <c r="F149" s="313" t="s">
        <v>13</v>
      </c>
      <c r="G149" s="313" t="s">
        <v>11</v>
      </c>
      <c r="H149" s="313" t="s">
        <v>449</v>
      </c>
      <c r="I149" s="313" t="s">
        <v>746</v>
      </c>
      <c r="J149" s="313" t="s">
        <v>251</v>
      </c>
      <c r="K149" s="313" t="s">
        <v>709</v>
      </c>
      <c r="L149" s="313" t="s">
        <v>702</v>
      </c>
      <c r="M149" s="313" t="s">
        <v>747</v>
      </c>
      <c r="N149" s="313" t="s">
        <v>48</v>
      </c>
      <c r="O149" s="313" t="s">
        <v>364</v>
      </c>
      <c r="P149" s="313" t="s">
        <v>699</v>
      </c>
      <c r="Q149" s="313" t="s">
        <v>343</v>
      </c>
      <c r="R149" s="313">
        <v>-1</v>
      </c>
      <c r="S149" s="313" t="s">
        <v>747</v>
      </c>
      <c r="T149" s="313" t="s">
        <v>251</v>
      </c>
    </row>
    <row r="150" spans="1:20" ht="15" customHeight="1">
      <c r="A150" s="323">
        <v>30</v>
      </c>
      <c r="B150" s="323" t="s">
        <v>259</v>
      </c>
      <c r="C150" s="323" t="s">
        <v>314</v>
      </c>
      <c r="D150" s="323" t="s">
        <v>7</v>
      </c>
      <c r="E150" s="323" t="s">
        <v>449</v>
      </c>
      <c r="F150" s="323" t="s">
        <v>13</v>
      </c>
      <c r="G150" s="323" t="s">
        <v>11</v>
      </c>
      <c r="H150" s="323" t="s">
        <v>449</v>
      </c>
      <c r="I150" s="323" t="s">
        <v>748</v>
      </c>
      <c r="J150" s="323" t="s">
        <v>251</v>
      </c>
      <c r="K150" s="323" t="s">
        <v>709</v>
      </c>
      <c r="L150" s="323" t="s">
        <v>702</v>
      </c>
      <c r="M150" s="323" t="s">
        <v>749</v>
      </c>
      <c r="N150" s="323" t="s">
        <v>48</v>
      </c>
      <c r="O150" s="323" t="s">
        <v>364</v>
      </c>
      <c r="P150" s="323" t="s">
        <v>699</v>
      </c>
      <c r="Q150" s="323" t="s">
        <v>343</v>
      </c>
      <c r="R150" s="323">
        <v>-1</v>
      </c>
      <c r="S150" s="323" t="s">
        <v>749</v>
      </c>
      <c r="T150" s="323" t="s">
        <v>251</v>
      </c>
    </row>
    <row r="151" spans="1:20" ht="15" customHeight="1">
      <c r="A151" s="313">
        <v>30</v>
      </c>
      <c r="B151" s="313" t="s">
        <v>259</v>
      </c>
      <c r="C151" s="313" t="s">
        <v>312</v>
      </c>
      <c r="D151" s="313" t="s">
        <v>7</v>
      </c>
      <c r="E151" s="313" t="s">
        <v>449</v>
      </c>
      <c r="F151" s="313" t="s">
        <v>13</v>
      </c>
      <c r="G151" s="313" t="s">
        <v>11</v>
      </c>
      <c r="H151" s="313"/>
      <c r="I151" s="313"/>
      <c r="J151" s="313"/>
      <c r="K151" s="313"/>
      <c r="L151" s="313"/>
      <c r="M151" s="313"/>
      <c r="N151" s="313"/>
      <c r="O151" s="313"/>
      <c r="P151" s="313"/>
      <c r="Q151" s="313"/>
      <c r="R151" s="313">
        <v>0.47706422018348632</v>
      </c>
      <c r="S151" s="313"/>
      <c r="T151" s="313"/>
    </row>
    <row r="152" spans="1:20" ht="15" customHeight="1">
      <c r="A152" s="323">
        <v>31</v>
      </c>
      <c r="B152" s="323" t="s">
        <v>259</v>
      </c>
      <c r="C152" s="323" t="s">
        <v>312</v>
      </c>
      <c r="D152" s="323" t="s">
        <v>7</v>
      </c>
      <c r="E152" s="323" t="s">
        <v>449</v>
      </c>
      <c r="F152" s="323" t="s">
        <v>13</v>
      </c>
      <c r="G152" s="323" t="s">
        <v>11</v>
      </c>
      <c r="H152" s="323"/>
      <c r="I152" s="323"/>
      <c r="J152" s="323"/>
      <c r="K152" s="323"/>
      <c r="L152" s="323"/>
      <c r="M152" s="323"/>
      <c r="N152" s="323"/>
      <c r="O152" s="323"/>
      <c r="P152" s="323"/>
      <c r="Q152" s="323"/>
      <c r="R152" s="323">
        <v>0.41284403669724767</v>
      </c>
      <c r="S152" s="323"/>
      <c r="T152" s="323"/>
    </row>
    <row r="153" spans="1:20" ht="15" customHeight="1">
      <c r="A153" s="313">
        <v>31</v>
      </c>
      <c r="B153" s="313" t="s">
        <v>259</v>
      </c>
      <c r="C153" s="313" t="s">
        <v>317</v>
      </c>
      <c r="D153" s="313" t="s">
        <v>7</v>
      </c>
      <c r="E153" s="313" t="s">
        <v>449</v>
      </c>
      <c r="F153" s="313" t="s">
        <v>13</v>
      </c>
      <c r="G153" s="313" t="s">
        <v>11</v>
      </c>
      <c r="H153" s="313" t="s">
        <v>449</v>
      </c>
      <c r="I153" s="313" t="s">
        <v>750</v>
      </c>
      <c r="J153" s="313" t="s">
        <v>251</v>
      </c>
      <c r="K153" s="313" t="s">
        <v>709</v>
      </c>
      <c r="L153" s="313" t="s">
        <v>702</v>
      </c>
      <c r="M153" s="313" t="s">
        <v>751</v>
      </c>
      <c r="N153" s="313" t="s">
        <v>48</v>
      </c>
      <c r="O153" s="313" t="s">
        <v>364</v>
      </c>
      <c r="P153" s="313" t="s">
        <v>699</v>
      </c>
      <c r="Q153" s="313" t="s">
        <v>343</v>
      </c>
      <c r="R153" s="313">
        <v>-1</v>
      </c>
      <c r="S153" s="313" t="s">
        <v>751</v>
      </c>
      <c r="T153" s="313" t="s">
        <v>251</v>
      </c>
    </row>
    <row r="154" spans="1:20" ht="15" customHeight="1">
      <c r="A154" s="323">
        <v>32</v>
      </c>
      <c r="B154" s="323" t="s">
        <v>259</v>
      </c>
      <c r="C154" s="323" t="s">
        <v>312</v>
      </c>
      <c r="D154" s="323" t="s">
        <v>7</v>
      </c>
      <c r="E154" s="323" t="s">
        <v>449</v>
      </c>
      <c r="F154" s="323" t="s">
        <v>13</v>
      </c>
      <c r="G154" s="323" t="s">
        <v>11</v>
      </c>
      <c r="H154" s="323"/>
      <c r="I154" s="323"/>
      <c r="J154" s="323"/>
      <c r="K154" s="323"/>
      <c r="L154" s="323"/>
      <c r="M154" s="323"/>
      <c r="N154" s="323"/>
      <c r="O154" s="323"/>
      <c r="P154" s="323"/>
      <c r="Q154" s="323"/>
      <c r="R154" s="323">
        <v>0.1100917431192661</v>
      </c>
      <c r="S154" s="323"/>
      <c r="T154" s="323"/>
    </row>
    <row r="155" spans="1:20" ht="15" customHeight="1">
      <c r="A155" s="313">
        <v>32</v>
      </c>
      <c r="B155" s="313" t="s">
        <v>259</v>
      </c>
      <c r="C155" s="313" t="s">
        <v>318</v>
      </c>
      <c r="D155" s="313" t="s">
        <v>7</v>
      </c>
      <c r="E155" s="313" t="s">
        <v>449</v>
      </c>
      <c r="F155" s="313" t="s">
        <v>13</v>
      </c>
      <c r="G155" s="313" t="s">
        <v>11</v>
      </c>
      <c r="H155" s="313" t="s">
        <v>449</v>
      </c>
      <c r="I155" s="313" t="s">
        <v>752</v>
      </c>
      <c r="J155" s="313" t="s">
        <v>251</v>
      </c>
      <c r="K155" s="313" t="s">
        <v>709</v>
      </c>
      <c r="L155" s="313" t="s">
        <v>702</v>
      </c>
      <c r="M155" s="313" t="s">
        <v>753</v>
      </c>
      <c r="N155" s="313" t="s">
        <v>48</v>
      </c>
      <c r="O155" s="313" t="s">
        <v>364</v>
      </c>
      <c r="P155" s="313" t="s">
        <v>699</v>
      </c>
      <c r="Q155" s="313" t="s">
        <v>343</v>
      </c>
      <c r="R155" s="313">
        <v>-1</v>
      </c>
      <c r="S155" s="313" t="s">
        <v>753</v>
      </c>
      <c r="T155" s="313" t="s">
        <v>251</v>
      </c>
    </row>
    <row r="156" spans="1:20" ht="15" customHeight="1">
      <c r="A156" s="323">
        <v>402</v>
      </c>
      <c r="B156" s="323" t="s">
        <v>234</v>
      </c>
      <c r="C156" s="323" t="s">
        <v>306</v>
      </c>
      <c r="D156" s="323" t="s">
        <v>7</v>
      </c>
      <c r="E156" s="323" t="s">
        <v>449</v>
      </c>
      <c r="F156" s="323" t="s">
        <v>13</v>
      </c>
      <c r="G156" s="323" t="s">
        <v>11</v>
      </c>
      <c r="H156" s="323" t="s">
        <v>449</v>
      </c>
      <c r="I156" s="323" t="s">
        <v>451</v>
      </c>
      <c r="J156" s="323" t="s">
        <v>251</v>
      </c>
      <c r="K156" s="323"/>
      <c r="L156" s="323" t="s">
        <v>339</v>
      </c>
      <c r="M156" s="323" t="s">
        <v>420</v>
      </c>
      <c r="N156" s="323" t="s">
        <v>48</v>
      </c>
      <c r="O156" s="323" t="s">
        <v>341</v>
      </c>
      <c r="P156" s="323" t="s">
        <v>342</v>
      </c>
      <c r="Q156" s="323" t="s">
        <v>343</v>
      </c>
      <c r="R156" s="323">
        <v>0.1</v>
      </c>
      <c r="S156" s="323"/>
      <c r="T156" s="323"/>
    </row>
    <row r="157" spans="1:20" ht="15" customHeight="1">
      <c r="A157" s="313">
        <v>402</v>
      </c>
      <c r="B157" s="313" t="s">
        <v>306</v>
      </c>
      <c r="C157" s="313" t="s">
        <v>287</v>
      </c>
      <c r="D157" s="313" t="s">
        <v>7</v>
      </c>
      <c r="E157" s="313" t="s">
        <v>449</v>
      </c>
      <c r="F157" s="313" t="s">
        <v>13</v>
      </c>
      <c r="G157" s="313" t="s">
        <v>11</v>
      </c>
      <c r="H157" s="313" t="s">
        <v>181</v>
      </c>
      <c r="I157" s="313" t="s">
        <v>708</v>
      </c>
      <c r="J157" s="313" t="s">
        <v>288</v>
      </c>
      <c r="K157" s="313" t="s">
        <v>709</v>
      </c>
      <c r="L157" s="313" t="s">
        <v>697</v>
      </c>
      <c r="M157" s="313" t="s">
        <v>710</v>
      </c>
      <c r="N157" s="313" t="s">
        <v>47</v>
      </c>
      <c r="O157" s="313" t="s">
        <v>348</v>
      </c>
      <c r="P157" s="313" t="s">
        <v>699</v>
      </c>
      <c r="Q157" s="313" t="s">
        <v>343</v>
      </c>
      <c r="R157" s="313">
        <v>-1</v>
      </c>
      <c r="S157" s="313" t="s">
        <v>710</v>
      </c>
      <c r="T157" s="313" t="s">
        <v>288</v>
      </c>
    </row>
    <row r="158" spans="1:20" ht="15" customHeight="1">
      <c r="A158" s="323">
        <v>502</v>
      </c>
      <c r="B158" s="323" t="s">
        <v>307</v>
      </c>
      <c r="C158" s="323" t="s">
        <v>290</v>
      </c>
      <c r="D158" s="323" t="s">
        <v>7</v>
      </c>
      <c r="E158" s="323" t="s">
        <v>449</v>
      </c>
      <c r="F158" s="323" t="s">
        <v>13</v>
      </c>
      <c r="G158" s="323" t="s">
        <v>11</v>
      </c>
      <c r="H158" s="323" t="s">
        <v>181</v>
      </c>
      <c r="I158" s="323" t="s">
        <v>713</v>
      </c>
      <c r="J158" s="323" t="s">
        <v>288</v>
      </c>
      <c r="K158" s="323" t="s">
        <v>709</v>
      </c>
      <c r="L158" s="323" t="s">
        <v>697</v>
      </c>
      <c r="M158" s="323" t="s">
        <v>714</v>
      </c>
      <c r="N158" s="323" t="s">
        <v>47</v>
      </c>
      <c r="O158" s="323" t="s">
        <v>348</v>
      </c>
      <c r="P158" s="323" t="s">
        <v>699</v>
      </c>
      <c r="Q158" s="323" t="s">
        <v>343</v>
      </c>
      <c r="R158" s="323">
        <v>-1</v>
      </c>
      <c r="S158" s="323" t="s">
        <v>714</v>
      </c>
      <c r="T158" s="323" t="s">
        <v>288</v>
      </c>
    </row>
    <row r="159" spans="1:20" ht="15" customHeight="1">
      <c r="A159" s="313">
        <v>502</v>
      </c>
      <c r="B159" s="313" t="s">
        <v>238</v>
      </c>
      <c r="C159" s="313" t="s">
        <v>307</v>
      </c>
      <c r="D159" s="313" t="s">
        <v>7</v>
      </c>
      <c r="E159" s="313" t="s">
        <v>449</v>
      </c>
      <c r="F159" s="313" t="s">
        <v>13</v>
      </c>
      <c r="G159" s="313" t="s">
        <v>11</v>
      </c>
      <c r="H159" s="313" t="s">
        <v>449</v>
      </c>
      <c r="I159" s="313" t="s">
        <v>778</v>
      </c>
      <c r="J159" s="313" t="s">
        <v>251</v>
      </c>
      <c r="K159" s="313" t="s">
        <v>709</v>
      </c>
      <c r="L159" s="313" t="s">
        <v>339</v>
      </c>
      <c r="M159" s="313" t="s">
        <v>712</v>
      </c>
      <c r="N159" s="313" t="s">
        <v>48</v>
      </c>
      <c r="O159" s="313" t="s">
        <v>341</v>
      </c>
      <c r="P159" s="313" t="s">
        <v>342</v>
      </c>
      <c r="Q159" s="313" t="s">
        <v>343</v>
      </c>
      <c r="R159" s="313">
        <v>0.02</v>
      </c>
      <c r="S159" s="313"/>
      <c r="T159" s="313"/>
    </row>
    <row r="160" spans="1:20" ht="15" customHeight="1">
      <c r="A160" s="323">
        <v>602</v>
      </c>
      <c r="B160" s="323" t="s">
        <v>238</v>
      </c>
      <c r="C160" s="323" t="s">
        <v>307</v>
      </c>
      <c r="D160" s="323" t="s">
        <v>7</v>
      </c>
      <c r="E160" s="323" t="s">
        <v>449</v>
      </c>
      <c r="F160" s="323" t="s">
        <v>13</v>
      </c>
      <c r="G160" s="323" t="s">
        <v>11</v>
      </c>
      <c r="H160" s="323" t="s">
        <v>449</v>
      </c>
      <c r="I160" s="323" t="s">
        <v>778</v>
      </c>
      <c r="J160" s="323" t="s">
        <v>251</v>
      </c>
      <c r="K160" s="323" t="s">
        <v>709</v>
      </c>
      <c r="L160" s="323" t="s">
        <v>339</v>
      </c>
      <c r="M160" s="323" t="s">
        <v>712</v>
      </c>
      <c r="N160" s="323" t="s">
        <v>48</v>
      </c>
      <c r="O160" s="323" t="s">
        <v>341</v>
      </c>
      <c r="P160" s="323" t="s">
        <v>342</v>
      </c>
      <c r="Q160" s="323" t="s">
        <v>343</v>
      </c>
      <c r="R160" s="323">
        <v>0.06</v>
      </c>
      <c r="S160" s="323"/>
      <c r="T160" s="323"/>
    </row>
    <row r="161" spans="1:20" ht="15" customHeight="1">
      <c r="A161" s="313">
        <v>602</v>
      </c>
      <c r="B161" s="313" t="s">
        <v>307</v>
      </c>
      <c r="C161" s="313" t="s">
        <v>291</v>
      </c>
      <c r="D161" s="313" t="s">
        <v>7</v>
      </c>
      <c r="E161" s="313" t="s">
        <v>449</v>
      </c>
      <c r="F161" s="313" t="s">
        <v>13</v>
      </c>
      <c r="G161" s="313" t="s">
        <v>11</v>
      </c>
      <c r="H161" s="313" t="s">
        <v>181</v>
      </c>
      <c r="I161" s="313" t="s">
        <v>715</v>
      </c>
      <c r="J161" s="313" t="s">
        <v>288</v>
      </c>
      <c r="K161" s="313" t="s">
        <v>709</v>
      </c>
      <c r="L161" s="313" t="s">
        <v>697</v>
      </c>
      <c r="M161" s="313" t="s">
        <v>716</v>
      </c>
      <c r="N161" s="313" t="s">
        <v>47</v>
      </c>
      <c r="O161" s="313" t="s">
        <v>348</v>
      </c>
      <c r="P161" s="313" t="s">
        <v>699</v>
      </c>
      <c r="Q161" s="313" t="s">
        <v>343</v>
      </c>
      <c r="R161" s="313">
        <v>-1</v>
      </c>
      <c r="S161" s="313" t="s">
        <v>716</v>
      </c>
      <c r="T161" s="313" t="s">
        <v>288</v>
      </c>
    </row>
    <row r="162" spans="1:20" ht="15" customHeight="1">
      <c r="A162" s="323">
        <v>702</v>
      </c>
      <c r="B162" s="323" t="s">
        <v>307</v>
      </c>
      <c r="C162" s="323" t="s">
        <v>292</v>
      </c>
      <c r="D162" s="323" t="s">
        <v>7</v>
      </c>
      <c r="E162" s="323" t="s">
        <v>449</v>
      </c>
      <c r="F162" s="323" t="s">
        <v>13</v>
      </c>
      <c r="G162" s="323" t="s">
        <v>11</v>
      </c>
      <c r="H162" s="323" t="s">
        <v>181</v>
      </c>
      <c r="I162" s="323" t="s">
        <v>717</v>
      </c>
      <c r="J162" s="323" t="s">
        <v>288</v>
      </c>
      <c r="K162" s="323" t="s">
        <v>709</v>
      </c>
      <c r="L162" s="323" t="s">
        <v>697</v>
      </c>
      <c r="M162" s="323" t="s">
        <v>718</v>
      </c>
      <c r="N162" s="323" t="s">
        <v>47</v>
      </c>
      <c r="O162" s="323" t="s">
        <v>348</v>
      </c>
      <c r="P162" s="323" t="s">
        <v>699</v>
      </c>
      <c r="Q162" s="323" t="s">
        <v>343</v>
      </c>
      <c r="R162" s="323">
        <v>-1</v>
      </c>
      <c r="S162" s="323" t="s">
        <v>718</v>
      </c>
      <c r="T162" s="323" t="s">
        <v>288</v>
      </c>
    </row>
    <row r="163" spans="1:20" ht="15" customHeight="1">
      <c r="A163" s="313">
        <v>702</v>
      </c>
      <c r="B163" s="313" t="s">
        <v>238</v>
      </c>
      <c r="C163" s="313" t="s">
        <v>307</v>
      </c>
      <c r="D163" s="313" t="s">
        <v>7</v>
      </c>
      <c r="E163" s="313" t="s">
        <v>449</v>
      </c>
      <c r="F163" s="313" t="s">
        <v>13</v>
      </c>
      <c r="G163" s="313" t="s">
        <v>11</v>
      </c>
      <c r="H163" s="313" t="s">
        <v>449</v>
      </c>
      <c r="I163" s="313" t="s">
        <v>778</v>
      </c>
      <c r="J163" s="313" t="s">
        <v>251</v>
      </c>
      <c r="K163" s="313" t="s">
        <v>709</v>
      </c>
      <c r="L163" s="313" t="s">
        <v>339</v>
      </c>
      <c r="M163" s="313" t="s">
        <v>712</v>
      </c>
      <c r="N163" s="313" t="s">
        <v>48</v>
      </c>
      <c r="O163" s="313" t="s">
        <v>341</v>
      </c>
      <c r="P163" s="313" t="s">
        <v>342</v>
      </c>
      <c r="Q163" s="313" t="s">
        <v>343</v>
      </c>
      <c r="R163" s="313">
        <v>0.05</v>
      </c>
      <c r="S163" s="313"/>
      <c r="T163" s="313"/>
    </row>
    <row r="164" spans="1:20" ht="15" customHeight="1">
      <c r="A164" s="323">
        <v>802</v>
      </c>
      <c r="B164" s="323" t="s">
        <v>287</v>
      </c>
      <c r="C164" s="323" t="s">
        <v>312</v>
      </c>
      <c r="D164" s="323" t="s">
        <v>7</v>
      </c>
      <c r="E164" s="323" t="s">
        <v>449</v>
      </c>
      <c r="F164" s="323" t="s">
        <v>13</v>
      </c>
      <c r="G164" s="323" t="s">
        <v>11</v>
      </c>
      <c r="H164" s="323"/>
      <c r="I164" s="323"/>
      <c r="J164" s="323"/>
      <c r="K164" s="323"/>
      <c r="L164" s="323"/>
      <c r="M164" s="323"/>
      <c r="N164" s="323"/>
      <c r="O164" s="323"/>
      <c r="P164" s="323"/>
      <c r="Q164" s="323"/>
      <c r="R164" s="323">
        <v>1</v>
      </c>
      <c r="S164" s="323"/>
      <c r="T164" s="323"/>
    </row>
    <row r="165" spans="1:20" ht="15" customHeight="1">
      <c r="A165" s="313">
        <v>802</v>
      </c>
      <c r="B165" s="313" t="s">
        <v>287</v>
      </c>
      <c r="C165" s="313" t="s">
        <v>320</v>
      </c>
      <c r="D165" s="313" t="s">
        <v>7</v>
      </c>
      <c r="E165" s="313" t="s">
        <v>449</v>
      </c>
      <c r="F165" s="313" t="s">
        <v>13</v>
      </c>
      <c r="G165" s="313" t="s">
        <v>11</v>
      </c>
      <c r="H165" s="313" t="s">
        <v>181</v>
      </c>
      <c r="I165" s="313" t="s">
        <v>719</v>
      </c>
      <c r="J165" s="313" t="s">
        <v>288</v>
      </c>
      <c r="K165" s="313" t="s">
        <v>709</v>
      </c>
      <c r="L165" s="313" t="s">
        <v>702</v>
      </c>
      <c r="M165" s="313" t="s">
        <v>720</v>
      </c>
      <c r="N165" s="313" t="s">
        <v>47</v>
      </c>
      <c r="O165" s="313" t="s">
        <v>348</v>
      </c>
      <c r="P165" s="313" t="s">
        <v>699</v>
      </c>
      <c r="Q165" s="313" t="s">
        <v>343</v>
      </c>
      <c r="R165" s="313">
        <v>-1</v>
      </c>
      <c r="S165" s="313" t="s">
        <v>720</v>
      </c>
      <c r="T165" s="313" t="s">
        <v>288</v>
      </c>
    </row>
    <row r="166" spans="1:20" ht="15" customHeight="1">
      <c r="A166" s="323">
        <v>902</v>
      </c>
      <c r="B166" s="323" t="s">
        <v>290</v>
      </c>
      <c r="C166" s="323" t="s">
        <v>313</v>
      </c>
      <c r="D166" s="323" t="s">
        <v>7</v>
      </c>
      <c r="E166" s="323" t="s">
        <v>449</v>
      </c>
      <c r="F166" s="323" t="s">
        <v>13</v>
      </c>
      <c r="G166" s="323" t="s">
        <v>11</v>
      </c>
      <c r="H166" s="323" t="s">
        <v>181</v>
      </c>
      <c r="I166" s="323" t="s">
        <v>721</v>
      </c>
      <c r="J166" s="323" t="s">
        <v>288</v>
      </c>
      <c r="K166" s="323" t="s">
        <v>709</v>
      </c>
      <c r="L166" s="323" t="s">
        <v>702</v>
      </c>
      <c r="M166" s="323" t="s">
        <v>722</v>
      </c>
      <c r="N166" s="323" t="s">
        <v>47</v>
      </c>
      <c r="O166" s="323" t="s">
        <v>348</v>
      </c>
      <c r="P166" s="323" t="s">
        <v>699</v>
      </c>
      <c r="Q166" s="323" t="s">
        <v>343</v>
      </c>
      <c r="R166" s="323">
        <v>-1</v>
      </c>
      <c r="S166" s="323" t="s">
        <v>722</v>
      </c>
      <c r="T166" s="323" t="s">
        <v>288</v>
      </c>
    </row>
    <row r="167" spans="1:20" ht="15" customHeight="1">
      <c r="A167" s="313">
        <v>902</v>
      </c>
      <c r="B167" s="313" t="s">
        <v>290</v>
      </c>
      <c r="C167" s="313" t="s">
        <v>312</v>
      </c>
      <c r="D167" s="313" t="s">
        <v>7</v>
      </c>
      <c r="E167" s="313" t="s">
        <v>449</v>
      </c>
      <c r="F167" s="313" t="s">
        <v>13</v>
      </c>
      <c r="G167" s="313" t="s">
        <v>11</v>
      </c>
      <c r="H167" s="313"/>
      <c r="I167" s="313"/>
      <c r="J167" s="313"/>
      <c r="K167" s="313"/>
      <c r="L167" s="313"/>
      <c r="M167" s="313"/>
      <c r="N167" s="313"/>
      <c r="O167" s="313"/>
      <c r="P167" s="313"/>
      <c r="Q167" s="313"/>
      <c r="R167" s="313">
        <v>0.2</v>
      </c>
      <c r="S167" s="313"/>
      <c r="T167" s="313"/>
    </row>
    <row r="168" spans="1:20" ht="15" customHeight="1">
      <c r="A168" s="323">
        <v>1002</v>
      </c>
      <c r="B168" s="323" t="s">
        <v>290</v>
      </c>
      <c r="C168" s="323" t="s">
        <v>322</v>
      </c>
      <c r="D168" s="323" t="s">
        <v>7</v>
      </c>
      <c r="E168" s="323" t="s">
        <v>449</v>
      </c>
      <c r="F168" s="323" t="s">
        <v>13</v>
      </c>
      <c r="G168" s="323" t="s">
        <v>11</v>
      </c>
      <c r="H168" s="323" t="s">
        <v>181</v>
      </c>
      <c r="I168" s="323" t="s">
        <v>723</v>
      </c>
      <c r="J168" s="323" t="s">
        <v>288</v>
      </c>
      <c r="K168" s="323" t="s">
        <v>709</v>
      </c>
      <c r="L168" s="323" t="s">
        <v>702</v>
      </c>
      <c r="M168" s="323" t="s">
        <v>724</v>
      </c>
      <c r="N168" s="323" t="s">
        <v>47</v>
      </c>
      <c r="O168" s="323" t="s">
        <v>348</v>
      </c>
      <c r="P168" s="323" t="s">
        <v>699</v>
      </c>
      <c r="Q168" s="323" t="s">
        <v>343</v>
      </c>
      <c r="R168" s="323">
        <v>-1</v>
      </c>
      <c r="S168" s="323" t="s">
        <v>724</v>
      </c>
      <c r="T168" s="323" t="s">
        <v>288</v>
      </c>
    </row>
    <row r="169" spans="1:20" ht="15" customHeight="1">
      <c r="A169" s="313">
        <v>1002</v>
      </c>
      <c r="B169" s="313" t="s">
        <v>290</v>
      </c>
      <c r="C169" s="313" t="s">
        <v>312</v>
      </c>
      <c r="D169" s="313" t="s">
        <v>7</v>
      </c>
      <c r="E169" s="313" t="s">
        <v>449</v>
      </c>
      <c r="F169" s="313" t="s">
        <v>13</v>
      </c>
      <c r="G169" s="313" t="s">
        <v>11</v>
      </c>
      <c r="H169" s="313"/>
      <c r="I169" s="313"/>
      <c r="J169" s="313"/>
      <c r="K169" s="313"/>
      <c r="L169" s="313"/>
      <c r="M169" s="313"/>
      <c r="N169" s="313"/>
      <c r="O169" s="313"/>
      <c r="P169" s="313"/>
      <c r="Q169" s="313"/>
      <c r="R169" s="313">
        <v>0.8</v>
      </c>
      <c r="S169" s="313"/>
      <c r="T169" s="313"/>
    </row>
    <row r="170" spans="1:20" ht="15" customHeight="1">
      <c r="A170" s="323">
        <v>1102</v>
      </c>
      <c r="B170" s="323" t="s">
        <v>291</v>
      </c>
      <c r="C170" s="323" t="s">
        <v>312</v>
      </c>
      <c r="D170" s="323" t="s">
        <v>7</v>
      </c>
      <c r="E170" s="323" t="s">
        <v>449</v>
      </c>
      <c r="F170" s="323" t="s">
        <v>13</v>
      </c>
      <c r="G170" s="323" t="s">
        <v>11</v>
      </c>
      <c r="H170" s="323"/>
      <c r="I170" s="323"/>
      <c r="J170" s="323"/>
      <c r="K170" s="323"/>
      <c r="L170" s="323"/>
      <c r="M170" s="323"/>
      <c r="N170" s="323"/>
      <c r="O170" s="323"/>
      <c r="P170" s="323"/>
      <c r="Q170" s="323"/>
      <c r="R170" s="323">
        <v>1</v>
      </c>
      <c r="S170" s="323"/>
      <c r="T170" s="323"/>
    </row>
    <row r="171" spans="1:20" ht="15" customHeight="1">
      <c r="A171" s="313">
        <v>1102</v>
      </c>
      <c r="B171" s="313" t="s">
        <v>291</v>
      </c>
      <c r="C171" s="313" t="s">
        <v>320</v>
      </c>
      <c r="D171" s="313" t="s">
        <v>7</v>
      </c>
      <c r="E171" s="313" t="s">
        <v>449</v>
      </c>
      <c r="F171" s="313" t="s">
        <v>13</v>
      </c>
      <c r="G171" s="313" t="s">
        <v>11</v>
      </c>
      <c r="H171" s="313" t="s">
        <v>181</v>
      </c>
      <c r="I171" s="313" t="s">
        <v>725</v>
      </c>
      <c r="J171" s="313" t="s">
        <v>288</v>
      </c>
      <c r="K171" s="313" t="s">
        <v>709</v>
      </c>
      <c r="L171" s="313" t="s">
        <v>702</v>
      </c>
      <c r="M171" s="313" t="s">
        <v>726</v>
      </c>
      <c r="N171" s="313" t="s">
        <v>47</v>
      </c>
      <c r="O171" s="313" t="s">
        <v>348</v>
      </c>
      <c r="P171" s="313" t="s">
        <v>699</v>
      </c>
      <c r="Q171" s="313" t="s">
        <v>343</v>
      </c>
      <c r="R171" s="313">
        <v>-1</v>
      </c>
      <c r="S171" s="313" t="s">
        <v>726</v>
      </c>
      <c r="T171" s="313" t="s">
        <v>288</v>
      </c>
    </row>
    <row r="172" spans="1:20" ht="15" customHeight="1">
      <c r="A172" s="323">
        <v>1202</v>
      </c>
      <c r="B172" s="323" t="s">
        <v>292</v>
      </c>
      <c r="C172" s="323" t="s">
        <v>312</v>
      </c>
      <c r="D172" s="323" t="s">
        <v>7</v>
      </c>
      <c r="E172" s="323" t="s">
        <v>449</v>
      </c>
      <c r="F172" s="323" t="s">
        <v>13</v>
      </c>
      <c r="G172" s="323" t="s">
        <v>11</v>
      </c>
      <c r="H172" s="323"/>
      <c r="I172" s="323"/>
      <c r="J172" s="323"/>
      <c r="K172" s="323"/>
      <c r="L172" s="323"/>
      <c r="M172" s="323"/>
      <c r="N172" s="323"/>
      <c r="O172" s="323"/>
      <c r="P172" s="323"/>
      <c r="Q172" s="323"/>
      <c r="R172" s="323">
        <v>1</v>
      </c>
      <c r="S172" s="323"/>
      <c r="T172" s="323"/>
    </row>
    <row r="173" spans="1:20" ht="15" customHeight="1">
      <c r="A173" s="313">
        <v>1202</v>
      </c>
      <c r="B173" s="313" t="s">
        <v>292</v>
      </c>
      <c r="C173" s="313" t="s">
        <v>320</v>
      </c>
      <c r="D173" s="313" t="s">
        <v>7</v>
      </c>
      <c r="E173" s="313" t="s">
        <v>449</v>
      </c>
      <c r="F173" s="313" t="s">
        <v>13</v>
      </c>
      <c r="G173" s="313" t="s">
        <v>11</v>
      </c>
      <c r="H173" s="313" t="s">
        <v>181</v>
      </c>
      <c r="I173" s="313" t="s">
        <v>727</v>
      </c>
      <c r="J173" s="313" t="s">
        <v>288</v>
      </c>
      <c r="K173" s="313" t="s">
        <v>709</v>
      </c>
      <c r="L173" s="313" t="s">
        <v>702</v>
      </c>
      <c r="M173" s="313" t="s">
        <v>728</v>
      </c>
      <c r="N173" s="313" t="s">
        <v>47</v>
      </c>
      <c r="O173" s="313" t="s">
        <v>348</v>
      </c>
      <c r="P173" s="313" t="s">
        <v>699</v>
      </c>
      <c r="Q173" s="313" t="s">
        <v>343</v>
      </c>
      <c r="R173" s="313">
        <v>-1</v>
      </c>
      <c r="S173" s="313" t="s">
        <v>728</v>
      </c>
      <c r="T173" s="313" t="s">
        <v>288</v>
      </c>
    </row>
    <row r="174" spans="1:20" ht="15" customHeight="1">
      <c r="A174" s="323">
        <v>4502</v>
      </c>
      <c r="B174" s="323" t="s">
        <v>307</v>
      </c>
      <c r="C174" s="323" t="s">
        <v>298</v>
      </c>
      <c r="D174" s="323" t="s">
        <v>7</v>
      </c>
      <c r="E174" s="323" t="s">
        <v>449</v>
      </c>
      <c r="F174" s="323" t="s">
        <v>13</v>
      </c>
      <c r="G174" s="323" t="s">
        <v>11</v>
      </c>
      <c r="H174" s="323" t="s">
        <v>709</v>
      </c>
      <c r="I174" s="323" t="s">
        <v>754</v>
      </c>
      <c r="J174" s="323" t="s">
        <v>251</v>
      </c>
      <c r="K174" s="323" t="s">
        <v>755</v>
      </c>
      <c r="L174" s="323" t="s">
        <v>702</v>
      </c>
      <c r="M174" s="323" t="s">
        <v>756</v>
      </c>
      <c r="N174" s="323" t="s">
        <v>48</v>
      </c>
      <c r="O174" s="323" t="s">
        <v>357</v>
      </c>
      <c r="P174" s="323" t="s">
        <v>699</v>
      </c>
      <c r="Q174" s="323" t="s">
        <v>343</v>
      </c>
      <c r="R174" s="323">
        <v>-1</v>
      </c>
      <c r="S174" s="323" t="s">
        <v>756</v>
      </c>
      <c r="T174" s="323" t="s">
        <v>251</v>
      </c>
    </row>
    <row r="175" spans="1:20" ht="15" customHeight="1">
      <c r="A175" s="313">
        <v>4502</v>
      </c>
      <c r="B175" s="313" t="s">
        <v>307</v>
      </c>
      <c r="C175" s="313" t="s">
        <v>297</v>
      </c>
      <c r="D175" s="313" t="s">
        <v>7</v>
      </c>
      <c r="E175" s="313" t="s">
        <v>449</v>
      </c>
      <c r="F175" s="313" t="s">
        <v>13</v>
      </c>
      <c r="G175" s="313" t="s">
        <v>11</v>
      </c>
      <c r="H175" s="313"/>
      <c r="I175" s="313"/>
      <c r="J175" s="313"/>
      <c r="K175" s="313"/>
      <c r="L175" s="313"/>
      <c r="M175" s="313"/>
      <c r="N175" s="313"/>
      <c r="O175" s="313"/>
      <c r="P175" s="313"/>
      <c r="Q175" s="313"/>
      <c r="R175" s="313">
        <v>0.15</v>
      </c>
      <c r="S175" s="313"/>
      <c r="T175" s="313"/>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44</vt:i4>
      </vt:variant>
    </vt:vector>
  </HeadingPairs>
  <TitlesOfParts>
    <vt:vector size="44" baseType="lpstr">
      <vt:lpstr>Informations générales</vt:lpstr>
      <vt:lpstr>SOMMAIRE</vt:lpstr>
      <vt:lpstr>Lecture du fichier</vt:lpstr>
      <vt:lpstr>Etiquettes</vt:lpstr>
      <vt:lpstr>Produits</vt:lpstr>
      <vt:lpstr>Secteurs</vt:lpstr>
      <vt:lpstr>Table emplois ressources</vt:lpstr>
      <vt:lpstr>Données</vt:lpstr>
      <vt:lpstr>Contraintes</vt:lpstr>
      <vt:lpstr>Données </vt:lpstr>
      <vt:lpstr>Récolte - AGRESTE</vt:lpstr>
      <vt:lpstr>Données  </vt:lpstr>
      <vt:lpstr>Fabrications - PRODCOM</vt:lpstr>
      <vt:lpstr>Données   </vt:lpstr>
      <vt:lpstr>I&amp;E mensuels - EUROSTAT</vt:lpstr>
      <vt:lpstr>I&amp;E annuels - EUROSTAT</vt:lpstr>
      <vt:lpstr>Prétraitement données miroir</vt:lpstr>
      <vt:lpstr>I&amp;E avec BE et NL (FR)</vt:lpstr>
      <vt:lpstr>I&amp;E avec FR (BE et NL)</vt:lpstr>
      <vt:lpstr>Données    </vt:lpstr>
      <vt:lpstr>  Données</vt:lpstr>
      <vt:lpstr>MP Transformation - AGRESTE</vt:lpstr>
      <vt:lpstr>Contraintes </vt:lpstr>
      <vt:lpstr>   Données</vt:lpstr>
      <vt:lpstr>Coproduits - ONRB</vt:lpstr>
      <vt:lpstr>Données     </vt:lpstr>
      <vt:lpstr>Contraintes  </vt:lpstr>
      <vt:lpstr>    Données</vt:lpstr>
      <vt:lpstr>Transformation - GIPT</vt:lpstr>
      <vt:lpstr>Données      </vt:lpstr>
      <vt:lpstr>Contraintes   </vt:lpstr>
      <vt:lpstr>     Données</vt:lpstr>
      <vt:lpstr>Transformation - FranceAgriMer</vt:lpstr>
      <vt:lpstr>Récolte et échanges - SEMAE</vt:lpstr>
      <vt:lpstr>Données        </vt:lpstr>
      <vt:lpstr>Contraintes    </vt:lpstr>
      <vt:lpstr>      Données</vt:lpstr>
      <vt:lpstr>Conso RHD - CIRCANA</vt:lpstr>
      <vt:lpstr>Données         </vt:lpstr>
      <vt:lpstr>Débouchés - CNIPT</vt:lpstr>
      <vt:lpstr> Données</vt:lpstr>
      <vt:lpstr>Données       </vt:lpstr>
      <vt:lpstr>Résultats</vt:lpstr>
      <vt:lpstr>Analyses des résultats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2025-04-18T13:35:23Z</dcterms:created>
  <dcterms:modified xsi:type="dcterms:W3CDTF">2026-01-17T13:03:24Z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